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k\Documents\"/>
    </mc:Choice>
  </mc:AlternateContent>
  <xr:revisionPtr revIDLastSave="0" documentId="13_ncr:1_{8E42B1FF-4DD7-4EFE-B0C2-C4F2C4B60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01 01 Pol" sheetId="12" r:id="rId3"/>
    <sheet name="02 02 Pol" sheetId="13" r:id="rId4"/>
    <sheet name="Elektroinstalace A+D" sheetId="14" r:id="rId5"/>
    <sheet name="Elektroinstalace C" sheetId="15" r:id="rId6"/>
  </sheets>
  <externalReferences>
    <externalReference r:id="rId7"/>
  </externalReferences>
  <definedNames>
    <definedName name="_Toc400728082" localSheetId="4">'Elektroinstalace A+D'!#REF!</definedName>
    <definedName name="_Toc400728082" localSheetId="5">'Elektroinstalace C'!#REF!</definedName>
    <definedName name="_Toc400728083" localSheetId="4">'Elektroinstalace A+D'!#REF!</definedName>
    <definedName name="_Toc400728083" localSheetId="5">'Elektroinstalace C'!#REF!</definedName>
    <definedName name="_Toc431412196" localSheetId="4">'Elektroinstalace A+D'!#REF!</definedName>
    <definedName name="_Toc431412196" localSheetId="5">'Elektroinstalace C'!#REF!</definedName>
    <definedName name="_Toc431412197" localSheetId="4">'Elektroinstalace A+D'!#REF!</definedName>
    <definedName name="_Toc431412197" localSheetId="5">'Elektroinstalace C'!#REF!</definedName>
    <definedName name="_Toc431412199" localSheetId="4">'Elektroinstalace A+D'!#REF!</definedName>
    <definedName name="_Toc431412199" localSheetId="5">'Elektroinstalace C'!#REF!</definedName>
    <definedName name="_Toc431412200" localSheetId="4">'Elektroinstalace A+D'!$D$281</definedName>
    <definedName name="_Toc431412200" localSheetId="5">'Elektroinstalace C'!$D$213</definedName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Excel_BuiltIn_Print_Area" localSheetId="4">('Elektroinstalace A+D'!$B$1:$J$63,'Elektroinstalace A+D'!$B$65:$J$294)</definedName>
    <definedName name="Excel_BuiltIn_Print_Area" localSheetId="5">('Elektroinstalace C'!$B$1:$J$54,'Elektroinstalace C'!$B$56:$J$226)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01 Pol'!$1:$7</definedName>
    <definedName name="_xlnm.Print_Titles" localSheetId="3">'02 02 Pol'!$1:$7</definedName>
    <definedName name="_xlnm.Print_Titles" localSheetId="4">'Elektroinstalace A+D'!$85:$85</definedName>
    <definedName name="_xlnm.Print_Titles" localSheetId="5">'Elektroinstalace C'!$76:$76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01 Pol'!$A$1:$X$262</definedName>
    <definedName name="_xlnm.Print_Area" localSheetId="3">'02 02 Pol'!$A$1:$X$193</definedName>
    <definedName name="_xlnm.Print_Area" localSheetId="4">'Elektroinstalace A+D'!$B$1:$J$63,'Elektroinstalace A+D'!$B$65:$J$299</definedName>
    <definedName name="_xlnm.Print_Area" localSheetId="5">'Elektroinstalace C'!$B$1:$J$54,'Elektroinstalace C'!$B$56:$J$231</definedName>
    <definedName name="_xlnm.Print_Area" localSheetId="0">Stavba!$A$1:$J$70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5" i="15" l="1"/>
  <c r="J224" i="15"/>
  <c r="J223" i="15"/>
  <c r="J222" i="15"/>
  <c r="J220" i="15"/>
  <c r="J219" i="15"/>
  <c r="J218" i="15"/>
  <c r="J217" i="15"/>
  <c r="J216" i="15"/>
  <c r="J214" i="15"/>
  <c r="J213" i="15"/>
  <c r="J212" i="15"/>
  <c r="J211" i="15"/>
  <c r="J210" i="15"/>
  <c r="J209" i="15"/>
  <c r="J208" i="15"/>
  <c r="J207" i="15"/>
  <c r="BA206" i="15"/>
  <c r="P206" i="15"/>
  <c r="N206" i="15"/>
  <c r="J205" i="15"/>
  <c r="J204" i="15"/>
  <c r="J202" i="15" s="1"/>
  <c r="J48" i="15" s="1"/>
  <c r="J203" i="15"/>
  <c r="BA202" i="15"/>
  <c r="P202" i="15"/>
  <c r="N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BA188" i="15"/>
  <c r="P188" i="15"/>
  <c r="N188" i="15"/>
  <c r="J187" i="15"/>
  <c r="J186" i="15"/>
  <c r="J185" i="15"/>
  <c r="J184" i="15"/>
  <c r="J183" i="15"/>
  <c r="J182" i="15"/>
  <c r="J181" i="15"/>
  <c r="J180" i="15" s="1"/>
  <c r="J46" i="15" s="1"/>
  <c r="BA180" i="15"/>
  <c r="P180" i="15"/>
  <c r="N180" i="15"/>
  <c r="J179" i="15"/>
  <c r="J178" i="15"/>
  <c r="J177" i="15"/>
  <c r="J176" i="15"/>
  <c r="J175" i="15"/>
  <c r="J173" i="15"/>
  <c r="J172" i="15"/>
  <c r="J171" i="15"/>
  <c r="J170" i="15"/>
  <c r="J169" i="15"/>
  <c r="J168" i="15"/>
  <c r="J167" i="15"/>
  <c r="J166" i="15"/>
  <c r="BA165" i="15"/>
  <c r="P165" i="15"/>
  <c r="N165" i="15"/>
  <c r="J164" i="15"/>
  <c r="J163" i="15"/>
  <c r="J162" i="15"/>
  <c r="J161" i="15"/>
  <c r="J160" i="15"/>
  <c r="J159" i="15"/>
  <c r="J158" i="15"/>
  <c r="J157" i="15"/>
  <c r="J156" i="15"/>
  <c r="J155" i="15"/>
  <c r="J152" i="15"/>
  <c r="J151" i="15"/>
  <c r="J150" i="15"/>
  <c r="J149" i="15"/>
  <c r="J148" i="15"/>
  <c r="J147" i="15"/>
  <c r="J146" i="15"/>
  <c r="J145" i="15"/>
  <c r="J144" i="15"/>
  <c r="J143" i="15"/>
  <c r="J142" i="15"/>
  <c r="J141" i="15"/>
  <c r="J138" i="15"/>
  <c r="J137" i="15"/>
  <c r="J136" i="15"/>
  <c r="J135" i="15"/>
  <c r="J134" i="15"/>
  <c r="J133" i="15"/>
  <c r="J132" i="15"/>
  <c r="J131" i="15"/>
  <c r="J130" i="15"/>
  <c r="J129" i="15"/>
  <c r="J128" i="15"/>
  <c r="J127" i="15"/>
  <c r="J126" i="15"/>
  <c r="J125" i="15"/>
  <c r="J121" i="15" s="1"/>
  <c r="J41" i="15" s="1"/>
  <c r="J124" i="15"/>
  <c r="J123" i="15"/>
  <c r="J122" i="15"/>
  <c r="J120" i="15"/>
  <c r="K120" i="15" s="1"/>
  <c r="J119" i="15"/>
  <c r="K119" i="15" s="1"/>
  <c r="J118" i="15"/>
  <c r="K118" i="15" s="1"/>
  <c r="J117" i="15"/>
  <c r="K117" i="15" s="1"/>
  <c r="J116" i="15"/>
  <c r="J115" i="15"/>
  <c r="K115" i="15" s="1"/>
  <c r="J114" i="15"/>
  <c r="K114" i="15" s="1"/>
  <c r="J113" i="15"/>
  <c r="J112" i="15"/>
  <c r="J111" i="15"/>
  <c r="J110" i="15"/>
  <c r="J109" i="15"/>
  <c r="K109" i="15" s="1"/>
  <c r="K108" i="15"/>
  <c r="J108" i="15"/>
  <c r="J107" i="15"/>
  <c r="K107" i="15" s="1"/>
  <c r="J106" i="15"/>
  <c r="K106" i="15" s="1"/>
  <c r="BA105" i="15"/>
  <c r="P105" i="15"/>
  <c r="N105" i="15"/>
  <c r="J103" i="15"/>
  <c r="J100" i="15" s="1"/>
  <c r="J39" i="15" s="1"/>
  <c r="J101" i="15"/>
  <c r="BA100" i="15"/>
  <c r="P100" i="15"/>
  <c r="N100" i="15"/>
  <c r="J99" i="15"/>
  <c r="J98" i="15"/>
  <c r="J97" i="15"/>
  <c r="J96" i="15"/>
  <c r="J95" i="15"/>
  <c r="J94" i="15"/>
  <c r="J93" i="15"/>
  <c r="J92" i="15"/>
  <c r="J91" i="15"/>
  <c r="BA89" i="15"/>
  <c r="P89" i="15"/>
  <c r="N89" i="15"/>
  <c r="J89" i="15"/>
  <c r="J38" i="15" s="1"/>
  <c r="J88" i="15"/>
  <c r="J87" i="15"/>
  <c r="J86" i="15"/>
  <c r="J85" i="15"/>
  <c r="J84" i="15"/>
  <c r="J83" i="15"/>
  <c r="J82" i="15"/>
  <c r="J81" i="15"/>
  <c r="J77" i="15" s="1"/>
  <c r="J80" i="15"/>
  <c r="J79" i="15"/>
  <c r="BA77" i="15"/>
  <c r="P77" i="15"/>
  <c r="N77" i="15"/>
  <c r="BA74" i="15"/>
  <c r="P74" i="15"/>
  <c r="N74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E32" i="15"/>
  <c r="E63" i="15" s="1"/>
  <c r="E31" i="15"/>
  <c r="E62" i="15" s="1"/>
  <c r="E30" i="15"/>
  <c r="E61" i="15" s="1"/>
  <c r="E29" i="15"/>
  <c r="E60" i="15" s="1"/>
  <c r="E27" i="15"/>
  <c r="E59" i="15" s="1"/>
  <c r="J293" i="14"/>
  <c r="J292" i="14"/>
  <c r="J291" i="14"/>
  <c r="J290" i="14"/>
  <c r="J288" i="14"/>
  <c r="J287" i="14"/>
  <c r="J286" i="14"/>
  <c r="J285" i="14"/>
  <c r="J283" i="14"/>
  <c r="J282" i="14"/>
  <c r="J281" i="14"/>
  <c r="J280" i="14"/>
  <c r="J279" i="14"/>
  <c r="J278" i="14"/>
  <c r="J277" i="14"/>
  <c r="J276" i="14"/>
  <c r="J275" i="14"/>
  <c r="BA274" i="14"/>
  <c r="P274" i="14"/>
  <c r="N274" i="14"/>
  <c r="J273" i="14"/>
  <c r="J271" i="14" s="1"/>
  <c r="J56" i="14" s="1"/>
  <c r="J272" i="14"/>
  <c r="BA271" i="14"/>
  <c r="P271" i="14"/>
  <c r="N271" i="14"/>
  <c r="J270" i="14"/>
  <c r="J269" i="14"/>
  <c r="J268" i="14"/>
  <c r="BA267" i="14"/>
  <c r="P267" i="14"/>
  <c r="N267" i="14"/>
  <c r="J266" i="14"/>
  <c r="J265" i="14"/>
  <c r="J264" i="14"/>
  <c r="J263" i="14"/>
  <c r="J262" i="14"/>
  <c r="J261" i="14"/>
  <c r="J260" i="14"/>
  <c r="J259" i="14"/>
  <c r="J258" i="14"/>
  <c r="J257" i="14"/>
  <c r="J256" i="14"/>
  <c r="J255" i="14"/>
  <c r="J254" i="14"/>
  <c r="J252" i="14" s="1"/>
  <c r="J54" i="14" s="1"/>
  <c r="J253" i="14"/>
  <c r="BA252" i="14"/>
  <c r="P252" i="14"/>
  <c r="N252" i="14"/>
  <c r="J251" i="14"/>
  <c r="J250" i="14"/>
  <c r="J249" i="14"/>
  <c r="J248" i="14"/>
  <c r="J247" i="14"/>
  <c r="J246" i="14"/>
  <c r="J245" i="14"/>
  <c r="J244" i="14"/>
  <c r="J243" i="14"/>
  <c r="J242" i="14"/>
  <c r="J241" i="14"/>
  <c r="J240" i="14"/>
  <c r="J239" i="14"/>
  <c r="BA238" i="14"/>
  <c r="P238" i="14"/>
  <c r="N238" i="14"/>
  <c r="J237" i="14"/>
  <c r="J236" i="14"/>
  <c r="J235" i="14"/>
  <c r="J232" i="14" s="1"/>
  <c r="J52" i="14" s="1"/>
  <c r="J234" i="14"/>
  <c r="J233" i="14"/>
  <c r="J231" i="14"/>
  <c r="J230" i="14"/>
  <c r="J229" i="14"/>
  <c r="J228" i="14"/>
  <c r="J227" i="14"/>
  <c r="J226" i="14"/>
  <c r="J225" i="14"/>
  <c r="J224" i="14"/>
  <c r="BA223" i="14"/>
  <c r="P223" i="14"/>
  <c r="N223" i="14"/>
  <c r="J222" i="14"/>
  <c r="J221" i="14"/>
  <c r="J220" i="14"/>
  <c r="J219" i="14"/>
  <c r="J218" i="14"/>
  <c r="J217" i="14"/>
  <c r="J216" i="14"/>
  <c r="J215" i="14"/>
  <c r="J214" i="14"/>
  <c r="J213" i="14"/>
  <c r="J210" i="14"/>
  <c r="J209" i="1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3" i="14"/>
  <c r="J192" i="14"/>
  <c r="J191" i="14"/>
  <c r="J190" i="14"/>
  <c r="J189" i="14"/>
  <c r="J188" i="14"/>
  <c r="J187" i="14"/>
  <c r="J186" i="14"/>
  <c r="J185" i="14"/>
  <c r="J184" i="14"/>
  <c r="J181" i="14" s="1"/>
  <c r="J48" i="14" s="1"/>
  <c r="J183" i="14"/>
  <c r="K183" i="14" s="1"/>
  <c r="J182" i="14"/>
  <c r="J180" i="14"/>
  <c r="K180" i="14" s="1"/>
  <c r="J179" i="14"/>
  <c r="K179" i="14" s="1"/>
  <c r="J178" i="14"/>
  <c r="K178" i="14" s="1"/>
  <c r="J177" i="14"/>
  <c r="K177" i="14" s="1"/>
  <c r="J176" i="14"/>
  <c r="J175" i="14"/>
  <c r="K175" i="14" s="1"/>
  <c r="J174" i="14"/>
  <c r="K174" i="14" s="1"/>
  <c r="J173" i="14"/>
  <c r="K173" i="14" s="1"/>
  <c r="J172" i="14"/>
  <c r="J171" i="14"/>
  <c r="K171" i="14" s="1"/>
  <c r="J170" i="14"/>
  <c r="J169" i="14"/>
  <c r="K169" i="14" s="1"/>
  <c r="BA168" i="14"/>
  <c r="P168" i="14"/>
  <c r="N168" i="14"/>
  <c r="J167" i="14"/>
  <c r="J166" i="14"/>
  <c r="J165" i="14"/>
  <c r="J164" i="14"/>
  <c r="J163" i="14"/>
  <c r="J162" i="14" s="1"/>
  <c r="J46" i="14" s="1"/>
  <c r="BA162" i="14"/>
  <c r="P162" i="14"/>
  <c r="N162" i="14"/>
  <c r="K161" i="14"/>
  <c r="J161" i="14"/>
  <c r="J160" i="14"/>
  <c r="J159" i="14"/>
  <c r="J157" i="14" s="1"/>
  <c r="J45" i="14" s="1"/>
  <c r="K158" i="14"/>
  <c r="J158" i="14"/>
  <c r="BA157" i="14"/>
  <c r="P157" i="14"/>
  <c r="N157" i="14"/>
  <c r="J155" i="14"/>
  <c r="J153" i="14"/>
  <c r="J151" i="14"/>
  <c r="J149" i="14"/>
  <c r="J147" i="14"/>
  <c r="J145" i="14"/>
  <c r="BA144" i="14"/>
  <c r="P144" i="14"/>
  <c r="N144" i="14"/>
  <c r="J143" i="14"/>
  <c r="J142" i="14"/>
  <c r="J141" i="14"/>
  <c r="J140" i="14"/>
  <c r="J139" i="14"/>
  <c r="J138" i="14"/>
  <c r="J137" i="14"/>
  <c r="BA135" i="14"/>
  <c r="P135" i="14"/>
  <c r="N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BA118" i="14"/>
  <c r="P118" i="14"/>
  <c r="N118" i="14"/>
  <c r="J117" i="14"/>
  <c r="J116" i="14"/>
  <c r="J115" i="14"/>
  <c r="J110" i="14" s="1"/>
  <c r="J41" i="14" s="1"/>
  <c r="J114" i="14"/>
  <c r="J113" i="14"/>
  <c r="J112" i="14"/>
  <c r="BA110" i="14"/>
  <c r="P110" i="14"/>
  <c r="N110" i="14"/>
  <c r="J109" i="14"/>
  <c r="J108" i="14"/>
  <c r="J107" i="14"/>
  <c r="J106" i="14"/>
  <c r="BA104" i="14"/>
  <c r="P104" i="14"/>
  <c r="N104" i="14"/>
  <c r="J103" i="14"/>
  <c r="J102" i="14"/>
  <c r="J101" i="14"/>
  <c r="J100" i="14"/>
  <c r="J99" i="14"/>
  <c r="BA97" i="14"/>
  <c r="P97" i="14"/>
  <c r="N97" i="14"/>
  <c r="J96" i="14"/>
  <c r="J95" i="14"/>
  <c r="BA93" i="14"/>
  <c r="P93" i="14"/>
  <c r="N93" i="14"/>
  <c r="J93" i="14"/>
  <c r="J92" i="14"/>
  <c r="J91" i="14"/>
  <c r="J90" i="14"/>
  <c r="J89" i="14"/>
  <c r="J88" i="14"/>
  <c r="BA86" i="14"/>
  <c r="P86" i="14"/>
  <c r="N86" i="14"/>
  <c r="BA83" i="14"/>
  <c r="P83" i="14"/>
  <c r="N83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J38" i="14"/>
  <c r="C38" i="14"/>
  <c r="C37" i="14"/>
  <c r="E32" i="14"/>
  <c r="E72" i="14" s="1"/>
  <c r="E31" i="14"/>
  <c r="E71" i="14" s="1"/>
  <c r="E30" i="14"/>
  <c r="E70" i="14" s="1"/>
  <c r="E29" i="14"/>
  <c r="E69" i="14" s="1"/>
  <c r="E27" i="14"/>
  <c r="E68" i="14" s="1"/>
  <c r="I69" i="1"/>
  <c r="I67" i="1"/>
  <c r="I65" i="1"/>
  <c r="I63" i="1"/>
  <c r="I62" i="1"/>
  <c r="I61" i="1"/>
  <c r="I60" i="1"/>
  <c r="I58" i="1"/>
  <c r="I57" i="1"/>
  <c r="I56" i="1"/>
  <c r="I55" i="1"/>
  <c r="I54" i="1"/>
  <c r="I53" i="1"/>
  <c r="I52" i="1"/>
  <c r="I51" i="1"/>
  <c r="G8" i="13"/>
  <c r="O8" i="13"/>
  <c r="G9" i="13"/>
  <c r="I9" i="13"/>
  <c r="I8" i="13" s="1"/>
  <c r="K9" i="13"/>
  <c r="M9" i="13"/>
  <c r="O9" i="13"/>
  <c r="Q9" i="13"/>
  <c r="Q8" i="13" s="1"/>
  <c r="V9" i="13"/>
  <c r="G12" i="13"/>
  <c r="M12" i="13" s="1"/>
  <c r="I12" i="13"/>
  <c r="K12" i="13"/>
  <c r="K8" i="13" s="1"/>
  <c r="O12" i="13"/>
  <c r="Q12" i="13"/>
  <c r="V12" i="13"/>
  <c r="V8" i="13" s="1"/>
  <c r="G16" i="13"/>
  <c r="G15" i="13" s="1"/>
  <c r="I16" i="13"/>
  <c r="I15" i="13" s="1"/>
  <c r="K16" i="13"/>
  <c r="K15" i="13" s="1"/>
  <c r="O16" i="13"/>
  <c r="O15" i="13" s="1"/>
  <c r="Q16" i="13"/>
  <c r="Q15" i="13" s="1"/>
  <c r="V16" i="13"/>
  <c r="V15" i="13" s="1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20" i="13"/>
  <c r="G19" i="13" s="1"/>
  <c r="I20" i="13"/>
  <c r="I19" i="13" s="1"/>
  <c r="K20" i="13"/>
  <c r="K19" i="13" s="1"/>
  <c r="O20" i="13"/>
  <c r="O19" i="13" s="1"/>
  <c r="Q20" i="13"/>
  <c r="Q19" i="13" s="1"/>
  <c r="V20" i="13"/>
  <c r="V19" i="13" s="1"/>
  <c r="G25" i="13"/>
  <c r="I25" i="13"/>
  <c r="K25" i="13"/>
  <c r="M25" i="13"/>
  <c r="O25" i="13"/>
  <c r="Q25" i="13"/>
  <c r="V25" i="13"/>
  <c r="K31" i="13"/>
  <c r="O31" i="13"/>
  <c r="V31" i="13"/>
  <c r="G32" i="13"/>
  <c r="G31" i="13" s="1"/>
  <c r="I32" i="13"/>
  <c r="I31" i="13" s="1"/>
  <c r="K32" i="13"/>
  <c r="M32" i="13"/>
  <c r="M31" i="13" s="1"/>
  <c r="O32" i="13"/>
  <c r="Q32" i="13"/>
  <c r="Q31" i="13" s="1"/>
  <c r="V32" i="13"/>
  <c r="G39" i="13"/>
  <c r="I39" i="13"/>
  <c r="I38" i="13" s="1"/>
  <c r="K39" i="13"/>
  <c r="M39" i="13"/>
  <c r="O39" i="13"/>
  <c r="Q39" i="13"/>
  <c r="Q38" i="13" s="1"/>
  <c r="V39" i="13"/>
  <c r="G45" i="13"/>
  <c r="M45" i="13" s="1"/>
  <c r="I45" i="13"/>
  <c r="K45" i="13"/>
  <c r="K38" i="13" s="1"/>
  <c r="O45" i="13"/>
  <c r="Q45" i="13"/>
  <c r="V45" i="13"/>
  <c r="V38" i="13" s="1"/>
  <c r="G49" i="13"/>
  <c r="I49" i="13"/>
  <c r="K49" i="13"/>
  <c r="M49" i="13"/>
  <c r="O49" i="13"/>
  <c r="Q49" i="13"/>
  <c r="V49" i="13"/>
  <c r="G55" i="13"/>
  <c r="G38" i="13" s="1"/>
  <c r="I55" i="13"/>
  <c r="K55" i="13"/>
  <c r="O55" i="13"/>
  <c r="O38" i="13" s="1"/>
  <c r="Q55" i="13"/>
  <c r="V55" i="13"/>
  <c r="G59" i="13"/>
  <c r="I59" i="13"/>
  <c r="K59" i="13"/>
  <c r="M59" i="13"/>
  <c r="O59" i="13"/>
  <c r="Q59" i="13"/>
  <c r="V59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69" i="13"/>
  <c r="M69" i="13" s="1"/>
  <c r="I69" i="13"/>
  <c r="K69" i="13"/>
  <c r="O69" i="13"/>
  <c r="Q69" i="13"/>
  <c r="V69" i="13"/>
  <c r="G70" i="13"/>
  <c r="I70" i="13"/>
  <c r="K70" i="13"/>
  <c r="M70" i="13"/>
  <c r="O70" i="13"/>
  <c r="Q70" i="13"/>
  <c r="V70" i="13"/>
  <c r="K71" i="13"/>
  <c r="V71" i="13"/>
  <c r="G72" i="13"/>
  <c r="I72" i="13"/>
  <c r="I71" i="13" s="1"/>
  <c r="K72" i="13"/>
  <c r="M72" i="13"/>
  <c r="O72" i="13"/>
  <c r="Q72" i="13"/>
  <c r="Q71" i="13" s="1"/>
  <c r="V72" i="13"/>
  <c r="G79" i="13"/>
  <c r="G71" i="13" s="1"/>
  <c r="I79" i="13"/>
  <c r="K79" i="13"/>
  <c r="O79" i="13"/>
  <c r="O71" i="13" s="1"/>
  <c r="Q79" i="13"/>
  <c r="V79" i="13"/>
  <c r="G85" i="13"/>
  <c r="I85" i="13"/>
  <c r="K85" i="13"/>
  <c r="M85" i="13"/>
  <c r="O85" i="13"/>
  <c r="Q85" i="13"/>
  <c r="V85" i="13"/>
  <c r="G87" i="13"/>
  <c r="I87" i="13"/>
  <c r="I86" i="13" s="1"/>
  <c r="K87" i="13"/>
  <c r="M87" i="13"/>
  <c r="O87" i="13"/>
  <c r="Q87" i="13"/>
  <c r="Q86" i="13" s="1"/>
  <c r="V87" i="13"/>
  <c r="G93" i="13"/>
  <c r="G86" i="13" s="1"/>
  <c r="I93" i="13"/>
  <c r="K93" i="13"/>
  <c r="K86" i="13" s="1"/>
  <c r="O93" i="13"/>
  <c r="O86" i="13" s="1"/>
  <c r="Q93" i="13"/>
  <c r="V93" i="13"/>
  <c r="V86" i="13" s="1"/>
  <c r="G95" i="13"/>
  <c r="M95" i="13" s="1"/>
  <c r="M94" i="13" s="1"/>
  <c r="I95" i="13"/>
  <c r="K95" i="13"/>
  <c r="K94" i="13" s="1"/>
  <c r="O95" i="13"/>
  <c r="O94" i="13" s="1"/>
  <c r="Q95" i="13"/>
  <c r="V95" i="13"/>
  <c r="V94" i="13" s="1"/>
  <c r="G102" i="13"/>
  <c r="I102" i="13"/>
  <c r="I94" i="13" s="1"/>
  <c r="K102" i="13"/>
  <c r="M102" i="13"/>
  <c r="O102" i="13"/>
  <c r="Q102" i="13"/>
  <c r="Q94" i="13" s="1"/>
  <c r="V102" i="13"/>
  <c r="G104" i="13"/>
  <c r="I104" i="13"/>
  <c r="I103" i="13" s="1"/>
  <c r="K104" i="13"/>
  <c r="M104" i="13"/>
  <c r="O104" i="13"/>
  <c r="Q104" i="13"/>
  <c r="Q103" i="13" s="1"/>
  <c r="V104" i="13"/>
  <c r="G110" i="13"/>
  <c r="M110" i="13" s="1"/>
  <c r="I110" i="13"/>
  <c r="K110" i="13"/>
  <c r="K103" i="13" s="1"/>
  <c r="O110" i="13"/>
  <c r="Q110" i="13"/>
  <c r="V110" i="13"/>
  <c r="V103" i="13" s="1"/>
  <c r="G116" i="13"/>
  <c r="I116" i="13"/>
  <c r="K116" i="13"/>
  <c r="M116" i="13"/>
  <c r="O116" i="13"/>
  <c r="Q116" i="13"/>
  <c r="V116" i="13"/>
  <c r="G122" i="13"/>
  <c r="G103" i="13" s="1"/>
  <c r="I122" i="13"/>
  <c r="K122" i="13"/>
  <c r="O122" i="13"/>
  <c r="O103" i="13" s="1"/>
  <c r="Q122" i="13"/>
  <c r="V122" i="13"/>
  <c r="G124" i="13"/>
  <c r="M124" i="13" s="1"/>
  <c r="M123" i="13" s="1"/>
  <c r="I124" i="13"/>
  <c r="K124" i="13"/>
  <c r="K123" i="13" s="1"/>
  <c r="O124" i="13"/>
  <c r="O123" i="13" s="1"/>
  <c r="Q124" i="13"/>
  <c r="V124" i="13"/>
  <c r="V123" i="13" s="1"/>
  <c r="G130" i="13"/>
  <c r="I130" i="13"/>
  <c r="K130" i="13"/>
  <c r="M130" i="13"/>
  <c r="O130" i="13"/>
  <c r="Q130" i="13"/>
  <c r="V130" i="13"/>
  <c r="G131" i="13"/>
  <c r="M131" i="13" s="1"/>
  <c r="I131" i="13"/>
  <c r="K131" i="13"/>
  <c r="O131" i="13"/>
  <c r="Q131" i="13"/>
  <c r="V131" i="13"/>
  <c r="G133" i="13"/>
  <c r="I133" i="13"/>
  <c r="I123" i="13" s="1"/>
  <c r="K133" i="13"/>
  <c r="M133" i="13"/>
  <c r="O133" i="13"/>
  <c r="Q133" i="13"/>
  <c r="Q123" i="13" s="1"/>
  <c r="V133" i="13"/>
  <c r="G134" i="13"/>
  <c r="K134" i="13"/>
  <c r="O134" i="13"/>
  <c r="V134" i="13"/>
  <c r="G135" i="13"/>
  <c r="I135" i="13"/>
  <c r="I134" i="13" s="1"/>
  <c r="K135" i="13"/>
  <c r="M135" i="13"/>
  <c r="M134" i="13" s="1"/>
  <c r="O135" i="13"/>
  <c r="Q135" i="13"/>
  <c r="Q134" i="13" s="1"/>
  <c r="V135" i="13"/>
  <c r="G142" i="13"/>
  <c r="I142" i="13"/>
  <c r="I141" i="13" s="1"/>
  <c r="K142" i="13"/>
  <c r="M142" i="13"/>
  <c r="O142" i="13"/>
  <c r="Q142" i="13"/>
  <c r="Q141" i="13" s="1"/>
  <c r="V142" i="13"/>
  <c r="G154" i="13"/>
  <c r="M154" i="13" s="1"/>
  <c r="I154" i="13"/>
  <c r="K154" i="13"/>
  <c r="K141" i="13" s="1"/>
  <c r="O154" i="13"/>
  <c r="Q154" i="13"/>
  <c r="V154" i="13"/>
  <c r="V141" i="13" s="1"/>
  <c r="G155" i="13"/>
  <c r="I155" i="13"/>
  <c r="K155" i="13"/>
  <c r="M155" i="13"/>
  <c r="O155" i="13"/>
  <c r="Q155" i="13"/>
  <c r="V155" i="13"/>
  <c r="G161" i="13"/>
  <c r="I161" i="13"/>
  <c r="K161" i="13"/>
  <c r="O161" i="13"/>
  <c r="O141" i="13" s="1"/>
  <c r="Q161" i="13"/>
  <c r="V161" i="13"/>
  <c r="G162" i="13"/>
  <c r="M162" i="13" s="1"/>
  <c r="I162" i="13"/>
  <c r="K162" i="13"/>
  <c r="O162" i="13"/>
  <c r="Q162" i="13"/>
  <c r="V162" i="13"/>
  <c r="I164" i="13"/>
  <c r="K164" i="13"/>
  <c r="O164" i="13"/>
  <c r="Q164" i="13"/>
  <c r="V164" i="13"/>
  <c r="G165" i="13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K163" i="13" s="1"/>
  <c r="O167" i="13"/>
  <c r="Q167" i="13"/>
  <c r="V167" i="13"/>
  <c r="V163" i="13" s="1"/>
  <c r="G169" i="13"/>
  <c r="G168" i="13" s="1"/>
  <c r="I169" i="13"/>
  <c r="K169" i="13"/>
  <c r="K168" i="13" s="1"/>
  <c r="O169" i="13"/>
  <c r="O168" i="13" s="1"/>
  <c r="Q169" i="13"/>
  <c r="V169" i="13"/>
  <c r="V168" i="13" s="1"/>
  <c r="G171" i="13"/>
  <c r="I171" i="13"/>
  <c r="I168" i="13" s="1"/>
  <c r="K171" i="13"/>
  <c r="M171" i="13"/>
  <c r="O171" i="13"/>
  <c r="Q171" i="13"/>
  <c r="Q168" i="13" s="1"/>
  <c r="V171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O179" i="13"/>
  <c r="G180" i="13"/>
  <c r="I180" i="13"/>
  <c r="I179" i="13" s="1"/>
  <c r="K180" i="13"/>
  <c r="M180" i="13"/>
  <c r="O180" i="13"/>
  <c r="Q180" i="13"/>
  <c r="Q179" i="13" s="1"/>
  <c r="V180" i="13"/>
  <c r="G181" i="13"/>
  <c r="M181" i="13" s="1"/>
  <c r="I181" i="13"/>
  <c r="K181" i="13"/>
  <c r="K179" i="13" s="1"/>
  <c r="O181" i="13"/>
  <c r="Q181" i="13"/>
  <c r="V181" i="13"/>
  <c r="V179" i="13" s="1"/>
  <c r="AE183" i="13"/>
  <c r="F42" i="1" s="1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2" i="12"/>
  <c r="V12" i="12"/>
  <c r="G13" i="12"/>
  <c r="I13" i="12"/>
  <c r="I12" i="12" s="1"/>
  <c r="K13" i="12"/>
  <c r="M13" i="12"/>
  <c r="O13" i="12"/>
  <c r="Q13" i="12"/>
  <c r="Q12" i="12" s="1"/>
  <c r="V13" i="12"/>
  <c r="G16" i="12"/>
  <c r="G12" i="12" s="1"/>
  <c r="I16" i="12"/>
  <c r="K16" i="12"/>
  <c r="O16" i="12"/>
  <c r="O12" i="12" s="1"/>
  <c r="Q16" i="12"/>
  <c r="V16" i="12"/>
  <c r="I19" i="12"/>
  <c r="Q19" i="12"/>
  <c r="G20" i="12"/>
  <c r="M20" i="12" s="1"/>
  <c r="M19" i="12" s="1"/>
  <c r="I20" i="12"/>
  <c r="K20" i="12"/>
  <c r="K19" i="12" s="1"/>
  <c r="O20" i="12"/>
  <c r="O19" i="12" s="1"/>
  <c r="Q20" i="12"/>
  <c r="V20" i="12"/>
  <c r="V19" i="12" s="1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I23" i="12"/>
  <c r="Q23" i="12"/>
  <c r="G24" i="12"/>
  <c r="M24" i="12" s="1"/>
  <c r="I24" i="12"/>
  <c r="K24" i="12"/>
  <c r="K23" i="12" s="1"/>
  <c r="O24" i="12"/>
  <c r="O23" i="12" s="1"/>
  <c r="Q24" i="12"/>
  <c r="V24" i="12"/>
  <c r="V23" i="12" s="1"/>
  <c r="G29" i="12"/>
  <c r="I29" i="12"/>
  <c r="K29" i="12"/>
  <c r="M29" i="12"/>
  <c r="O29" i="12"/>
  <c r="Q29" i="12"/>
  <c r="V29" i="12"/>
  <c r="G39" i="12"/>
  <c r="M39" i="12" s="1"/>
  <c r="I39" i="12"/>
  <c r="K39" i="12"/>
  <c r="O39" i="12"/>
  <c r="Q39" i="12"/>
  <c r="V39" i="12"/>
  <c r="I46" i="12"/>
  <c r="Q46" i="12"/>
  <c r="G47" i="12"/>
  <c r="M47" i="12" s="1"/>
  <c r="M46" i="12" s="1"/>
  <c r="I47" i="12"/>
  <c r="K47" i="12"/>
  <c r="K46" i="12" s="1"/>
  <c r="O47" i="12"/>
  <c r="O46" i="12" s="1"/>
  <c r="Q47" i="12"/>
  <c r="V47" i="12"/>
  <c r="V46" i="12" s="1"/>
  <c r="G58" i="12"/>
  <c r="G57" i="12" s="1"/>
  <c r="I58" i="12"/>
  <c r="K58" i="12"/>
  <c r="K57" i="12" s="1"/>
  <c r="O58" i="12"/>
  <c r="O57" i="12" s="1"/>
  <c r="Q58" i="12"/>
  <c r="V58" i="12"/>
  <c r="V57" i="12" s="1"/>
  <c r="G67" i="12"/>
  <c r="I67" i="12"/>
  <c r="I57" i="12" s="1"/>
  <c r="K67" i="12"/>
  <c r="M67" i="12"/>
  <c r="O67" i="12"/>
  <c r="Q67" i="12"/>
  <c r="Q57" i="12" s="1"/>
  <c r="V67" i="12"/>
  <c r="G72" i="12"/>
  <c r="M72" i="12" s="1"/>
  <c r="I72" i="12"/>
  <c r="K72" i="12"/>
  <c r="O72" i="12"/>
  <c r="Q72" i="12"/>
  <c r="V72" i="12"/>
  <c r="G81" i="12"/>
  <c r="I81" i="12"/>
  <c r="K81" i="12"/>
  <c r="M81" i="12"/>
  <c r="O81" i="12"/>
  <c r="Q81" i="12"/>
  <c r="V81" i="12"/>
  <c r="G90" i="12"/>
  <c r="M90" i="12" s="1"/>
  <c r="I90" i="12"/>
  <c r="K90" i="12"/>
  <c r="O90" i="12"/>
  <c r="Q90" i="12"/>
  <c r="V90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4" i="12"/>
  <c r="M104" i="12" s="1"/>
  <c r="I104" i="12"/>
  <c r="K104" i="12"/>
  <c r="O104" i="12"/>
  <c r="Q104" i="12"/>
  <c r="V104" i="12"/>
  <c r="I105" i="12"/>
  <c r="Q105" i="12"/>
  <c r="G106" i="12"/>
  <c r="M106" i="12" s="1"/>
  <c r="M105" i="12" s="1"/>
  <c r="I106" i="12"/>
  <c r="K106" i="12"/>
  <c r="K105" i="12" s="1"/>
  <c r="O106" i="12"/>
  <c r="O105" i="12" s="1"/>
  <c r="Q106" i="12"/>
  <c r="V106" i="12"/>
  <c r="V105" i="12" s="1"/>
  <c r="G116" i="12"/>
  <c r="I116" i="12"/>
  <c r="K116" i="12"/>
  <c r="M116" i="12"/>
  <c r="O116" i="12"/>
  <c r="Q116" i="12"/>
  <c r="V116" i="12"/>
  <c r="G117" i="12"/>
  <c r="K117" i="12"/>
  <c r="O117" i="12"/>
  <c r="V117" i="12"/>
  <c r="G118" i="12"/>
  <c r="M118" i="12" s="1"/>
  <c r="M117" i="12" s="1"/>
  <c r="I118" i="12"/>
  <c r="I117" i="12" s="1"/>
  <c r="K118" i="12"/>
  <c r="O118" i="12"/>
  <c r="Q118" i="12"/>
  <c r="Q117" i="12" s="1"/>
  <c r="V118" i="12"/>
  <c r="G120" i="12"/>
  <c r="I120" i="12"/>
  <c r="K120" i="12"/>
  <c r="M120" i="12"/>
  <c r="O120" i="12"/>
  <c r="Q120" i="12"/>
  <c r="V120" i="12"/>
  <c r="G126" i="12"/>
  <c r="G119" i="12" s="1"/>
  <c r="I59" i="1" s="1"/>
  <c r="I126" i="12"/>
  <c r="K126" i="12"/>
  <c r="K119" i="12" s="1"/>
  <c r="O126" i="12"/>
  <c r="O119" i="12" s="1"/>
  <c r="Q126" i="12"/>
  <c r="V126" i="12"/>
  <c r="V119" i="12" s="1"/>
  <c r="G128" i="12"/>
  <c r="M128" i="12" s="1"/>
  <c r="I128" i="12"/>
  <c r="K128" i="12"/>
  <c r="K127" i="12" s="1"/>
  <c r="O128" i="12"/>
  <c r="O127" i="12" s="1"/>
  <c r="Q128" i="12"/>
  <c r="V128" i="12"/>
  <c r="V127" i="12" s="1"/>
  <c r="G138" i="12"/>
  <c r="I138" i="12"/>
  <c r="K138" i="12"/>
  <c r="M138" i="12"/>
  <c r="O138" i="12"/>
  <c r="Q138" i="12"/>
  <c r="V138" i="12"/>
  <c r="G148" i="12"/>
  <c r="M148" i="12" s="1"/>
  <c r="I148" i="12"/>
  <c r="K148" i="12"/>
  <c r="O148" i="12"/>
  <c r="Q148" i="12"/>
  <c r="V148" i="12"/>
  <c r="G158" i="12"/>
  <c r="I158" i="12"/>
  <c r="I127" i="12" s="1"/>
  <c r="K158" i="12"/>
  <c r="M158" i="12"/>
  <c r="O158" i="12"/>
  <c r="Q158" i="12"/>
  <c r="Q127" i="12" s="1"/>
  <c r="V158" i="12"/>
  <c r="G163" i="12"/>
  <c r="M163" i="12" s="1"/>
  <c r="I163" i="12"/>
  <c r="K163" i="12"/>
  <c r="O163" i="12"/>
  <c r="Q163" i="12"/>
  <c r="V163" i="12"/>
  <c r="G165" i="12"/>
  <c r="G164" i="12" s="1"/>
  <c r="I165" i="12"/>
  <c r="K165" i="12"/>
  <c r="K164" i="12" s="1"/>
  <c r="O165" i="12"/>
  <c r="O164" i="12" s="1"/>
  <c r="Q165" i="12"/>
  <c r="V165" i="12"/>
  <c r="V164" i="12" s="1"/>
  <c r="G175" i="12"/>
  <c r="I175" i="12"/>
  <c r="I164" i="12" s="1"/>
  <c r="K175" i="12"/>
  <c r="M175" i="12"/>
  <c r="O175" i="12"/>
  <c r="Q175" i="12"/>
  <c r="Q164" i="12" s="1"/>
  <c r="V175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79" i="12"/>
  <c r="K179" i="12"/>
  <c r="O179" i="12"/>
  <c r="V179" i="12"/>
  <c r="G180" i="12"/>
  <c r="I180" i="12"/>
  <c r="I179" i="12" s="1"/>
  <c r="K180" i="12"/>
  <c r="M180" i="12"/>
  <c r="M179" i="12" s="1"/>
  <c r="O180" i="12"/>
  <c r="Q180" i="12"/>
  <c r="Q179" i="12" s="1"/>
  <c r="V180" i="12"/>
  <c r="G188" i="12"/>
  <c r="I188" i="12"/>
  <c r="I187" i="12" s="1"/>
  <c r="K188" i="12"/>
  <c r="M188" i="12"/>
  <c r="O188" i="12"/>
  <c r="Q188" i="12"/>
  <c r="Q187" i="12" s="1"/>
  <c r="V188" i="12"/>
  <c r="G207" i="12"/>
  <c r="G187" i="12" s="1"/>
  <c r="I207" i="12"/>
  <c r="K207" i="12"/>
  <c r="K187" i="12" s="1"/>
  <c r="O207" i="12"/>
  <c r="O187" i="12" s="1"/>
  <c r="Q207" i="12"/>
  <c r="V207" i="12"/>
  <c r="V187" i="12" s="1"/>
  <c r="G208" i="12"/>
  <c r="I208" i="12"/>
  <c r="K208" i="12"/>
  <c r="M208" i="12"/>
  <c r="O208" i="12"/>
  <c r="Q208" i="12"/>
  <c r="V208" i="12"/>
  <c r="G214" i="12"/>
  <c r="M214" i="12" s="1"/>
  <c r="I214" i="12"/>
  <c r="K214" i="12"/>
  <c r="O214" i="12"/>
  <c r="Q214" i="12"/>
  <c r="V214" i="12"/>
  <c r="G215" i="12"/>
  <c r="I215" i="12"/>
  <c r="K215" i="12"/>
  <c r="M215" i="12"/>
  <c r="O215" i="12"/>
  <c r="Q215" i="12"/>
  <c r="V215" i="12"/>
  <c r="G216" i="12"/>
  <c r="K216" i="12"/>
  <c r="O216" i="12"/>
  <c r="V216" i="12"/>
  <c r="G217" i="12"/>
  <c r="I217" i="12"/>
  <c r="I216" i="12" s="1"/>
  <c r="K217" i="12"/>
  <c r="M217" i="12"/>
  <c r="M216" i="12" s="1"/>
  <c r="O217" i="12"/>
  <c r="Q217" i="12"/>
  <c r="Q216" i="12" s="1"/>
  <c r="V217" i="12"/>
  <c r="I225" i="12"/>
  <c r="K225" i="12"/>
  <c r="O225" i="12"/>
  <c r="Q225" i="12"/>
  <c r="V225" i="12"/>
  <c r="G226" i="12"/>
  <c r="I226" i="12"/>
  <c r="K226" i="12"/>
  <c r="O226" i="12"/>
  <c r="O224" i="12" s="1"/>
  <c r="Q226" i="12"/>
  <c r="V226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I229" i="12"/>
  <c r="Q229" i="12"/>
  <c r="G230" i="12"/>
  <c r="G229" i="12" s="1"/>
  <c r="I230" i="12"/>
  <c r="K230" i="12"/>
  <c r="K229" i="12" s="1"/>
  <c r="O230" i="12"/>
  <c r="O229" i="12" s="1"/>
  <c r="Q230" i="12"/>
  <c r="V230" i="12"/>
  <c r="V229" i="12" s="1"/>
  <c r="G233" i="12"/>
  <c r="I233" i="12"/>
  <c r="K233" i="12"/>
  <c r="M233" i="12"/>
  <c r="O233" i="12"/>
  <c r="Q233" i="12"/>
  <c r="V233" i="12"/>
  <c r="G235" i="12"/>
  <c r="I235" i="12"/>
  <c r="I234" i="12" s="1"/>
  <c r="K235" i="12"/>
  <c r="M235" i="12"/>
  <c r="O235" i="12"/>
  <c r="Q235" i="12"/>
  <c r="Q234" i="12" s="1"/>
  <c r="V235" i="12"/>
  <c r="G237" i="12"/>
  <c r="M237" i="12" s="1"/>
  <c r="I237" i="12"/>
  <c r="K237" i="12"/>
  <c r="K234" i="12" s="1"/>
  <c r="O237" i="12"/>
  <c r="Q237" i="12"/>
  <c r="V237" i="12"/>
  <c r="V234" i="12" s="1"/>
  <c r="G239" i="12"/>
  <c r="I239" i="12"/>
  <c r="K239" i="12"/>
  <c r="M239" i="12"/>
  <c r="O239" i="12"/>
  <c r="Q239" i="12"/>
  <c r="V239" i="12"/>
  <c r="G242" i="12"/>
  <c r="M242" i="12" s="1"/>
  <c r="I242" i="12"/>
  <c r="K242" i="12"/>
  <c r="O242" i="12"/>
  <c r="O234" i="12" s="1"/>
  <c r="Q242" i="12"/>
  <c r="V242" i="12"/>
  <c r="G243" i="12"/>
  <c r="I243" i="12"/>
  <c r="K243" i="12"/>
  <c r="M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I245" i="12"/>
  <c r="K245" i="12"/>
  <c r="M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I247" i="12"/>
  <c r="K247" i="12"/>
  <c r="M247" i="12"/>
  <c r="O247" i="12"/>
  <c r="Q247" i="12"/>
  <c r="V247" i="12"/>
  <c r="K248" i="12"/>
  <c r="V248" i="12"/>
  <c r="G249" i="12"/>
  <c r="I249" i="12"/>
  <c r="I248" i="12" s="1"/>
  <c r="K249" i="12"/>
  <c r="M249" i="12"/>
  <c r="O249" i="12"/>
  <c r="Q249" i="12"/>
  <c r="Q248" i="12" s="1"/>
  <c r="V249" i="12"/>
  <c r="G250" i="12"/>
  <c r="M250" i="12" s="1"/>
  <c r="I250" i="12"/>
  <c r="K250" i="12"/>
  <c r="O250" i="12"/>
  <c r="O248" i="12" s="1"/>
  <c r="Q250" i="12"/>
  <c r="V250" i="12"/>
  <c r="AE252" i="12"/>
  <c r="F41" i="1" s="1"/>
  <c r="I20" i="1"/>
  <c r="I19" i="1"/>
  <c r="J28" i="1"/>
  <c r="J26" i="1"/>
  <c r="G38" i="1"/>
  <c r="F38" i="1"/>
  <c r="J23" i="1"/>
  <c r="J24" i="1"/>
  <c r="J25" i="1"/>
  <c r="J27" i="1"/>
  <c r="E24" i="1"/>
  <c r="E26" i="1"/>
  <c r="G141" i="13" l="1"/>
  <c r="I64" i="1" s="1"/>
  <c r="I17" i="1" s="1"/>
  <c r="J144" i="14"/>
  <c r="J44" i="14" s="1"/>
  <c r="J168" i="14"/>
  <c r="J47" i="14" s="1"/>
  <c r="J223" i="14"/>
  <c r="J51" i="14" s="1"/>
  <c r="J274" i="14"/>
  <c r="J57" i="14" s="1"/>
  <c r="J97" i="14"/>
  <c r="J39" i="14" s="1"/>
  <c r="J104" i="14"/>
  <c r="J40" i="14" s="1"/>
  <c r="J135" i="14"/>
  <c r="J43" i="14" s="1"/>
  <c r="J211" i="14"/>
  <c r="J50" i="14" s="1"/>
  <c r="J267" i="14"/>
  <c r="J55" i="14" s="1"/>
  <c r="J86" i="14"/>
  <c r="J83" i="14" s="1"/>
  <c r="J118" i="14"/>
  <c r="J42" i="14" s="1"/>
  <c r="J194" i="14"/>
  <c r="J49" i="14" s="1"/>
  <c r="J238" i="14"/>
  <c r="J53" i="14" s="1"/>
  <c r="J105" i="15"/>
  <c r="J40" i="15" s="1"/>
  <c r="J165" i="15"/>
  <c r="J44" i="15" s="1"/>
  <c r="J153" i="15"/>
  <c r="J43" i="15" s="1"/>
  <c r="J206" i="15"/>
  <c r="J49" i="15" s="1"/>
  <c r="J139" i="15"/>
  <c r="J42" i="15" s="1"/>
  <c r="J174" i="15"/>
  <c r="J45" i="15" s="1"/>
  <c r="J188" i="15"/>
  <c r="J47" i="15" s="1"/>
  <c r="F43" i="1"/>
  <c r="J37" i="15"/>
  <c r="J37" i="14"/>
  <c r="K170" i="14"/>
  <c r="O163" i="13"/>
  <c r="Q163" i="13"/>
  <c r="I163" i="13"/>
  <c r="K224" i="12"/>
  <c r="Q224" i="12"/>
  <c r="I224" i="12"/>
  <c r="V224" i="12"/>
  <c r="Q119" i="12"/>
  <c r="I119" i="12"/>
  <c r="F40" i="1"/>
  <c r="F39" i="1"/>
  <c r="F44" i="1" s="1"/>
  <c r="G23" i="1" s="1"/>
  <c r="M141" i="13"/>
  <c r="M8" i="13"/>
  <c r="M179" i="13"/>
  <c r="M169" i="13"/>
  <c r="M168" i="13" s="1"/>
  <c r="M165" i="13"/>
  <c r="M161" i="13"/>
  <c r="G123" i="13"/>
  <c r="M122" i="13"/>
  <c r="M103" i="13" s="1"/>
  <c r="G94" i="13"/>
  <c r="M93" i="13"/>
  <c r="M86" i="13" s="1"/>
  <c r="M79" i="13"/>
  <c r="M71" i="13" s="1"/>
  <c r="M55" i="13"/>
  <c r="M38" i="13" s="1"/>
  <c r="M20" i="13"/>
  <c r="M19" i="13" s="1"/>
  <c r="M16" i="13"/>
  <c r="M15" i="13" s="1"/>
  <c r="M127" i="12"/>
  <c r="M248" i="12"/>
  <c r="M23" i="12"/>
  <c r="M234" i="12"/>
  <c r="G248" i="12"/>
  <c r="M230" i="12"/>
  <c r="M229" i="12" s="1"/>
  <c r="M226" i="12"/>
  <c r="M207" i="12"/>
  <c r="M187" i="12" s="1"/>
  <c r="M165" i="12"/>
  <c r="M164" i="12" s="1"/>
  <c r="G127" i="12"/>
  <c r="M126" i="12"/>
  <c r="M119" i="12" s="1"/>
  <c r="G105" i="12"/>
  <c r="M58" i="12"/>
  <c r="M57" i="12" s="1"/>
  <c r="G46" i="12"/>
  <c r="G23" i="12"/>
  <c r="G19" i="12"/>
  <c r="M16" i="12"/>
  <c r="M12" i="12" s="1"/>
  <c r="G234" i="12"/>
  <c r="I68" i="1" s="1"/>
  <c r="I16" i="1" s="1"/>
  <c r="J74" i="15" l="1"/>
  <c r="J36" i="14"/>
  <c r="J36" i="15"/>
  <c r="A23" i="1"/>
  <c r="E19" i="14" l="1"/>
  <c r="F225" i="12"/>
  <c r="G225" i="12" s="1"/>
  <c r="E19" i="15"/>
  <c r="F164" i="13"/>
  <c r="G164" i="13" s="1"/>
  <c r="G24" i="1"/>
  <c r="A24" i="1"/>
  <c r="M225" i="12" l="1"/>
  <c r="M224" i="12" s="1"/>
  <c r="G224" i="12"/>
  <c r="G252" i="12" s="1"/>
  <c r="AF252" i="12"/>
  <c r="M164" i="13"/>
  <c r="M163" i="13" s="1"/>
  <c r="AF183" i="13"/>
  <c r="G163" i="13"/>
  <c r="G40" i="1" l="1"/>
  <c r="H40" i="1" s="1"/>
  <c r="I40" i="1" s="1"/>
  <c r="G41" i="1"/>
  <c r="H41" i="1" s="1"/>
  <c r="I41" i="1" s="1"/>
  <c r="G42" i="1"/>
  <c r="H42" i="1" s="1"/>
  <c r="I42" i="1" s="1"/>
  <c r="G43" i="1"/>
  <c r="H43" i="1" s="1"/>
  <c r="I43" i="1" s="1"/>
  <c r="G39" i="1"/>
  <c r="G183" i="13"/>
  <c r="I66" i="1"/>
  <c r="I18" i="1" l="1"/>
  <c r="I21" i="1" s="1"/>
  <c r="I70" i="1"/>
  <c r="G44" i="1"/>
  <c r="H39" i="1"/>
  <c r="H44" i="1" s="1"/>
  <c r="I39" i="1"/>
  <c r="I44" i="1" s="1"/>
  <c r="J41" i="1" l="1"/>
  <c r="J40" i="1"/>
  <c r="J43" i="1"/>
  <c r="J39" i="1"/>
  <c r="J44" i="1" s="1"/>
  <c r="J42" i="1"/>
  <c r="G25" i="1"/>
  <c r="G28" i="1"/>
  <c r="J54" i="1"/>
  <c r="J59" i="1"/>
  <c r="J53" i="1"/>
  <c r="J67" i="1"/>
  <c r="J56" i="1"/>
  <c r="J55" i="1"/>
  <c r="J60" i="1"/>
  <c r="J66" i="1"/>
  <c r="J51" i="1"/>
  <c r="J65" i="1"/>
  <c r="J68" i="1"/>
  <c r="J52" i="1"/>
  <c r="J58" i="1"/>
  <c r="J61" i="1"/>
  <c r="J62" i="1"/>
  <c r="J57" i="1"/>
  <c r="J63" i="1"/>
  <c r="J69" i="1"/>
  <c r="J64" i="1"/>
  <c r="A25" i="1" l="1"/>
  <c r="J70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92BC19CF-5038-4203-A676-6B5BDF7D454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6639E0-FFF8-46BF-9926-226405D5608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9A06334E-B65D-4189-A737-6E7E45A800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BCC2357-8B97-4C49-8106-A80FAA579D4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<sst xmlns="http://schemas.openxmlformats.org/spreadsheetml/2006/main" count="2950" uniqueCount="618">
  <si>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</si>
  <si>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</si>
  <si>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</si>
  <si>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</si>
  <si>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</si>
  <si>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</si>
  <si>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</si>
  <si>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</si>
  <si>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</si>
  <si>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</si>
  <si>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</si>
  <si>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</si>
  <si>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</si>
  <si>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</si>
  <si>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</si>
  <si>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</si>
  <si>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</si>
  <si>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</si>
  <si>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</si>
  <si>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</si>
  <si>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</si>
  <si>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</si>
  <si>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</si>
  <si>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</si>
  <si>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</si>
  <si>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</si>
  <si>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</si>
  <si>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</si>
  <si>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</si>
  <si>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</si>
  <si>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</si>
  <si>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</si>
  <si>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</si>
  <si>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</si>
  <si>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</si>
  <si>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</si>
  <si>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</si>
  <si>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</si>
  <si>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</si>
  <si>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</si>
  <si>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</si>
  <si>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RProj2308</t>
  </si>
  <si>
    <t xml:space="preserve">Rekonstrukce vnitřní elektroinstalace MŠ Kostlivého 1218, Praha 9 </t>
  </si>
  <si>
    <t>Městská část Praha 14</t>
  </si>
  <si>
    <t>Bratří Venclíků 1073/8</t>
  </si>
  <si>
    <t>Praha-Černý Most</t>
  </si>
  <si>
    <t>19800</t>
  </si>
  <si>
    <t>00231312</t>
  </si>
  <si>
    <t>CZ00231312</t>
  </si>
  <si>
    <t>R-Projekt 07 Praha s.r.o.</t>
  </si>
  <si>
    <t>Ke Strašnické 1795/8</t>
  </si>
  <si>
    <t>Praha-Strašnice</t>
  </si>
  <si>
    <t>10000</t>
  </si>
  <si>
    <t>03520358</t>
  </si>
  <si>
    <t>CZ03520358</t>
  </si>
  <si>
    <t xml:space="preserve">bude určen výběrovým řízením </t>
  </si>
  <si>
    <t>Stavba</t>
  </si>
  <si>
    <t>01</t>
  </si>
  <si>
    <t>Pavilon A a D</t>
  </si>
  <si>
    <t>02</t>
  </si>
  <si>
    <t>Pavilon C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</si>
  <si>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</si>
  <si>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</si>
  <si>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</si>
  <si>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</si>
  <si>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</si>
  <si>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</si>
  <si>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</si>
  <si>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</si>
  <si>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</si>
  <si>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</si>
  <si>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</si>
  <si>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</si>
  <si>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</si>
  <si>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</si>
  <si>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</si>
  <si>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</si>
  <si>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</si>
  <si>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</si>
  <si>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</si>
  <si>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</si>
  <si>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</si>
  <si>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</si>
  <si>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</si>
  <si>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</si>
  <si>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</si>
  <si>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</si>
  <si>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</si>
  <si>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</si>
  <si>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</si>
  <si>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</si>
  <si>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</si>
  <si>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</si>
  <si>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</si>
  <si>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</si>
  <si>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</si>
  <si>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</si>
  <si>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</si>
  <si>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</si>
  <si>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</si>
  <si>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</si>
  <si>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</si>
  <si>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</si>
  <si>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</si>
  <si>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</si>
  <si>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</si>
  <si>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</si>
  <si>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</si>
  <si>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</si>
  <si>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</si>
  <si>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</si>
  <si>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</si>
  <si>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</si>
  <si>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</si>
  <si>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</si>
  <si>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</si>
  <si>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</si>
  <si>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</si>
  <si>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</si>
  <si>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</si>
  <si>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</si>
  <si>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</si>
  <si>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</si>
  <si>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</si>
  <si>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</si>
  <si>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</si>
  <si>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</si>
  <si>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</si>
  <si>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</si>
  <si>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</si>
  <si>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</si>
  <si>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181300010RAA</t>
  </si>
  <si>
    <t>Rozprostření ornice v rovině tloušťka 15 cm dovoz ornice ze vzdálenosti 500 m, osetí trávou</t>
  </si>
  <si>
    <t>m2</t>
  </si>
  <si>
    <t>RTS 23/ I</t>
  </si>
  <si>
    <t>Součtová</t>
  </si>
  <si>
    <t>Agregovaná položka</t>
  </si>
  <si>
    <t>POL2_</t>
  </si>
  <si>
    <t xml:space="preserve">pro el.přípojku k bráně : </t>
  </si>
  <si>
    <t>VV</t>
  </si>
  <si>
    <t>10,0*0,35</t>
  </si>
  <si>
    <t>340271510R00</t>
  </si>
  <si>
    <t>Zazdívka otvorů pl.do 1 m2, pórobet.tvár.,tl.10 cm</t>
  </si>
  <si>
    <t>m3</t>
  </si>
  <si>
    <t>Práce</t>
  </si>
  <si>
    <t>POL1_</t>
  </si>
  <si>
    <t xml:space="preserve">drobné dozdívky po měněných rozvaděčích z plynosilikátových tvárnic tl. 100 mm : </t>
  </si>
  <si>
    <t>4,0</t>
  </si>
  <si>
    <t>342255024R00</t>
  </si>
  <si>
    <t>Příčky z desek tl. 100 mm</t>
  </si>
  <si>
    <t xml:space="preserve">vyzdívka pilířku pro osazení rozvaděče z plynosilikátových tvárnic tl. 100 mm : </t>
  </si>
  <si>
    <t>(0,7+0,15*2)*2,55*2</t>
  </si>
  <si>
    <t>342 00</t>
  </si>
  <si>
    <t>SDK pilířky a trámečky pro zakrytí instalací s deskami GKF 12,5 rozměrů 60x150 mm</t>
  </si>
  <si>
    <t xml:space="preserve">m     </t>
  </si>
  <si>
    <t>Vlastní</t>
  </si>
  <si>
    <t>Indiv</t>
  </si>
  <si>
    <t>342 01</t>
  </si>
  <si>
    <t>SDK pilířky a trámečky pro zakrytí instalací s deskami GKF 12,5 rozměrů 150x150 mm</t>
  </si>
  <si>
    <t>342 02</t>
  </si>
  <si>
    <t>SDK pilířky a trámečky pro zakrytí instalací s deskami GKF 12,5 rozměrů 150x250 mm</t>
  </si>
  <si>
    <t>612421637R00</t>
  </si>
  <si>
    <t>Omítka vnitřní zdiva, MVC, štuková</t>
  </si>
  <si>
    <t>612451121R00</t>
  </si>
  <si>
    <t>Omítka vnitřní zdiva, cementová (MC), hladká</t>
  </si>
  <si>
    <t xml:space="preserve">B4 : </t>
  </si>
  <si>
    <t xml:space="preserve">pavilon A : </t>
  </si>
  <si>
    <t xml:space="preserve">1NP : </t>
  </si>
  <si>
    <t xml:space="preserve">2NP : </t>
  </si>
  <si>
    <t>6,0</t>
  </si>
  <si>
    <t xml:space="preserve">pavilon D : </t>
  </si>
  <si>
    <t>11,0</t>
  </si>
  <si>
    <t>612471411R00</t>
  </si>
  <si>
    <t>Úprava vnitřních stěn aktivovaným štukem</t>
  </si>
  <si>
    <t xml:space="preserve">O1 : </t>
  </si>
  <si>
    <t>(2,8+4,84+1,3+3,1+1,85+1,1+5,85+9,59+2,4+1,65+1,35+1,65+1,8+1,65+5,75+6,54+5,8+8,3)*2*3,53</t>
  </si>
  <si>
    <t>(2,8+4,71+3,1+3,1+0,97+1,3+3,1+5,75+3,0+5,85+9,59+2,4+1,65+1,35+1,65+1,8+1,65+5,75+6,54+8,3+5,8)*2*2,53</t>
  </si>
  <si>
    <t>632421115R00</t>
  </si>
  <si>
    <t>Potěr,ručně zpracovaný,tl. 5 mm</t>
  </si>
  <si>
    <t xml:space="preserve">P1,P2 : </t>
  </si>
  <si>
    <t>17,25+4,03+2,04</t>
  </si>
  <si>
    <t>13,55+17,25+4,03+9,49</t>
  </si>
  <si>
    <t>7,84+5,89+6,16+7,89+2,6+5,01+6,72+17,95+12,67</t>
  </si>
  <si>
    <t>952901111R00</t>
  </si>
  <si>
    <t>Vyčištění budov o výšce podlaží do 4 m</t>
  </si>
  <si>
    <t>56,1+37,61+48,14+13,06+12,79+2,23+3,96+2,97+20,08+7,5+1,22+1,22+2,04+4,92+2,28+13,42+13,55+13,55+17,25+4,03</t>
  </si>
  <si>
    <t>56,1+37,61+48,14+13,06+9,49+13,55+13,42+2,23+3,96+2,97+20,08+7,5+17,25+4,03+1,22+1,22+9,49</t>
  </si>
  <si>
    <t>4,2+45,63+12,88+8,26+18,38+7,84+1,04+5,89+6,16+34,75+1,9+7,02+14,02+14,5+10,49+3,71+2,49+7,89+1,11+2,6+5,01+6,72+17,95+3,26+0,95+0,95+12,67</t>
  </si>
  <si>
    <t>950 00</t>
  </si>
  <si>
    <t>Provedení pasportizace prostor MŠ</t>
  </si>
  <si>
    <t>kompl</t>
  </si>
  <si>
    <t>950 01</t>
  </si>
  <si>
    <t>Zakytí podlah deskami, folií a textilií</t>
  </si>
  <si>
    <t xml:space="preserve">m2    </t>
  </si>
  <si>
    <t>56,1+37,61+48,14+13,06+12,79+2,23+3,96+2,97+20,08+7,5+1,22+1,22+2,04+4,92+2,28+13,42+13,55+13,55</t>
  </si>
  <si>
    <t>56,1+37,61+48,14+13,06+9,49+13,42+2,23+3,96+2,97+20,08+7,5+1,22+1,22</t>
  </si>
  <si>
    <t>4,2+45,63+12,88+8,26+18,38+1,04+34,75+1,9+7,02+14,02+14,5+10,49+3,71+2,49+1,11+3,26+0,95+0,95</t>
  </si>
  <si>
    <t>950 02</t>
  </si>
  <si>
    <t xml:space="preserve">Vyklizení prostor MŠ </t>
  </si>
  <si>
    <t>950 03</t>
  </si>
  <si>
    <t>Zakrytí pevných prvků, spotřebičů, oken a dveří vč.zárubní</t>
  </si>
  <si>
    <t>950 04</t>
  </si>
  <si>
    <t xml:space="preserve">Zakrytí konstrukcí fólie+páska </t>
  </si>
  <si>
    <t xml:space="preserve">zakrývání nábytku atp : </t>
  </si>
  <si>
    <t>400,0</t>
  </si>
  <si>
    <t>950 05</t>
  </si>
  <si>
    <t>Stěhování nábytku a vybavení před zahájením a po dokončení prací</t>
  </si>
  <si>
    <t xml:space="preserve">hod   </t>
  </si>
  <si>
    <t>950 06</t>
  </si>
  <si>
    <t>Požární ucpávky</t>
  </si>
  <si>
    <t>950 07</t>
  </si>
  <si>
    <t xml:space="preserve">Přesun nábytku do skladu mimo prostory školy 1 cesta 10 km/ objem přepravovaných věcí 8 m3 </t>
  </si>
  <si>
    <t>978021191R00</t>
  </si>
  <si>
    <t>Otlučení cementových omítek vnitřních stěn do 100%</t>
  </si>
  <si>
    <t>978059531R00</t>
  </si>
  <si>
    <t>Odsekání vnitřních obkladů stěn nad 2 m2</t>
  </si>
  <si>
    <t>999281148R00</t>
  </si>
  <si>
    <t>Přesun hmot pro opravy a údržbu do v. 12 m,nošením</t>
  </si>
  <si>
    <t>t</t>
  </si>
  <si>
    <t>Přesun hmot</t>
  </si>
  <si>
    <t>POL7_</t>
  </si>
  <si>
    <t>pozn. 1</t>
  </si>
  <si>
    <t>Dřevěné kryty radiátorů - demontáž před zahájením prací a po provedení výmalby opětovná montáž krytů</t>
  </si>
  <si>
    <t>kus</t>
  </si>
  <si>
    <t>11</t>
  </si>
  <si>
    <t>9</t>
  </si>
  <si>
    <t>998766202R00</t>
  </si>
  <si>
    <t>Přesun hmot pro truhlářské konstr., výšky do 12 m</t>
  </si>
  <si>
    <t>776401800R00</t>
  </si>
  <si>
    <t>Demontáž soklíků nebo lišt, pryžových nebo z PVC</t>
  </si>
  <si>
    <t>m</t>
  </si>
  <si>
    <t xml:space="preserve">B1 : </t>
  </si>
  <si>
    <t>(1,3+3,1+5,75+3,0+1,85+1,1)*2</t>
  </si>
  <si>
    <t>(2,8+4,71+3,1+3,1+0,97+1,3+3,1+5,75+3,0+5,85+9,59)*2</t>
  </si>
  <si>
    <t>(2,8+2,8+2,8+2,55+2,6+2,0+1,8+1,69+2,8+1,5+2,8+2,4+2,075+3,8+3,1+5,79+2,8+4,79)*2</t>
  </si>
  <si>
    <t>776511810R00</t>
  </si>
  <si>
    <t>Odstranění PVC a koberců lepených bez podložky</t>
  </si>
  <si>
    <t xml:space="preserve">B1,B2 : </t>
  </si>
  <si>
    <t>776520010RAC</t>
  </si>
  <si>
    <t>Podlaha povlaková z PVC pásů, soklík specifikace standardu podlahových krytin – viz Souhrnná technická zpráva</t>
  </si>
  <si>
    <t xml:space="preserve">P1 : </t>
  </si>
  <si>
    <t>17,25+4,03+9,49</t>
  </si>
  <si>
    <t>5,89+6,16+2,6+5,01+6,72</t>
  </si>
  <si>
    <t>776570020RAB</t>
  </si>
  <si>
    <t>Podlaha povlaková textilní lepená, soklík specifikace standardu podlahových krytin – viz Souhrnná technická zpráva</t>
  </si>
  <si>
    <t xml:space="preserve">P2 : </t>
  </si>
  <si>
    <t>7,84+7,89+17,95+12,67</t>
  </si>
  <si>
    <t>998776202R00</t>
  </si>
  <si>
    <t>Přesun hmot pro podlahy povlakové, výšky do 12 m</t>
  </si>
  <si>
    <t>781101210R00</t>
  </si>
  <si>
    <t>Penetrace podkladu pod obklady</t>
  </si>
  <si>
    <t>781415015R00</t>
  </si>
  <si>
    <t>Montáž obkladů stěn, porovin.,tmel, 20x20,30x15 cm</t>
  </si>
  <si>
    <t>597813600R</t>
  </si>
  <si>
    <t>Obkládačka dodávka - formát obkladu do velikosti 20/25 cm. Barevnost dle stávajícího obkladu</t>
  </si>
  <si>
    <t>SPCM</t>
  </si>
  <si>
    <t>Specifikace</t>
  </si>
  <si>
    <t>POL3_</t>
  </si>
  <si>
    <t>21,0*1,1</t>
  </si>
  <si>
    <t>998781202R00</t>
  </si>
  <si>
    <t>Přesun hmot pro obklady keramické, výšky do 12 m</t>
  </si>
  <si>
    <t>783812110R00</t>
  </si>
  <si>
    <t>Nátěr olejový omítek stěn 2x + 1x email + 2x tmel</t>
  </si>
  <si>
    <t xml:space="preserve">O2 : </t>
  </si>
  <si>
    <t>(5,85+9,59+5,75+6,54+5,8+8,3+2,75+4,65+5,7+3,0)*2*1,5</t>
  </si>
  <si>
    <t>(5,85+9,49+5,75+6,54+8,3+5,8+2,75+4,65+5,75+3,0)*2*1,5</t>
  </si>
  <si>
    <t>784191101R00</t>
  </si>
  <si>
    <t>Penetrace podkladu univerzální 1x</t>
  </si>
  <si>
    <t xml:space="preserve">stropy : </t>
  </si>
  <si>
    <t xml:space="preserve">stěny : </t>
  </si>
  <si>
    <t>(2,8+4,84+2,85+4,71+2,8+4,84+2,4+0,95+2,4+2,05+1,35+0,9+1,35+0,9+1,31+3,1+5,75+3,0+2,5+3,0+5,75+4,5+0,95+5,85+9,59+2,4+1,65+1,35+1,65+1,8+1,65+5,75+6,54+5,8+8,3+2,75+4,75+2,75+2,65)*2*2,53</t>
  </si>
  <si>
    <t xml:space="preserve">strop : </t>
  </si>
  <si>
    <t>(2,85+4,71+2,8+4,71+1,35+0,9+3,1+3,1+0,97+1,35+0,9+1,3+3,1+5,75+3,0+2,5+2,85+5,75+4,5+5,85+9,59+2,4+1,65+1,35+1,65+1,8+1,65+5,75+6,54+8,3+5,8+2,75+4,75+2,75+4,65)*2*2,53</t>
  </si>
  <si>
    <t>(2,8+1,5+5,8+7,85+2,8+4,6+2,8+2,95+2,85+6,45+1,2+5,85+2,075+7,0+1,5+7,0+2,075+1,79+2,075+1,2+2,075+3,8+2,8+2,8+2,8+2,55+2,6+2,0+1,4+0,79+1,8+1,69+2,8+1,5+2,8+2,4)*2*2,53</t>
  </si>
  <si>
    <t>(1,65+1,15+7,0+5,8+8,8+1,8+3,1+5,79+1,55+2,1+0,95+1,0+0,95+1,0+2,8+4,79)*2*2,53</t>
  </si>
  <si>
    <t>784195412R00</t>
  </si>
  <si>
    <t>Malba na omítky 2 x</t>
  </si>
  <si>
    <t>784 00</t>
  </si>
  <si>
    <t>Příplatek za provedení barevné malby</t>
  </si>
  <si>
    <t>(5,85+9,59+5,75+6,54+5,8+8,3+2,75+4,65+5,75+3,0)*2*2,53</t>
  </si>
  <si>
    <t>(5,85+9,59+5,75+6,54+8,3+5,8+2,75+4,65+5,75+3,0)*2*2,53</t>
  </si>
  <si>
    <t>784402801R00</t>
  </si>
  <si>
    <t>Odstranění malby oškrábáním v místnosti H do 3,8 m</t>
  </si>
  <si>
    <t>POL1_7</t>
  </si>
  <si>
    <t>784403801R00</t>
  </si>
  <si>
    <t>Odstranění maleb omytím v místnosti H do 3,8 m</t>
  </si>
  <si>
    <t>785411800R00</t>
  </si>
  <si>
    <t>Odstranění tapet lepených papírových do 3,8 m</t>
  </si>
  <si>
    <t xml:space="preserve">B3 : </t>
  </si>
  <si>
    <t>210 00T00</t>
  </si>
  <si>
    <t>Provedení silnoproudé elektroinstalace viz samostatná část PD</t>
  </si>
  <si>
    <t>POL1_9</t>
  </si>
  <si>
    <t>21001</t>
  </si>
  <si>
    <t>Demontáž stávající elektroinstalace - rozvaděče, rozvody, svítidla atd. vč. ekologické likvidace</t>
  </si>
  <si>
    <t>21002</t>
  </si>
  <si>
    <t xml:space="preserve">Dokumentace skutečného provedení </t>
  </si>
  <si>
    <t>P 210T00</t>
  </si>
  <si>
    <t>Stavební přípomoci</t>
  </si>
  <si>
    <t>460200133RT2</t>
  </si>
  <si>
    <t>Výkop kabelové rýhy 35/50 cm  hor.3 ruční výkop rýhy</t>
  </si>
  <si>
    <t>10,0</t>
  </si>
  <si>
    <t>460570133R00</t>
  </si>
  <si>
    <t>Zához rýhy 35/50 cm, hornina třídy 3, se zhutněním</t>
  </si>
  <si>
    <t>979990105R00</t>
  </si>
  <si>
    <t>Poplatek za uložení suti - cihelné výrobky, skupina odpadu 170102</t>
  </si>
  <si>
    <t>Odkaz na dem. hmot. položky pořadí 20 : 1,28100</t>
  </si>
  <si>
    <t>979990111R00</t>
  </si>
  <si>
    <t>Poplatek za uložení suti - stavební keramika, skupina odpadu 170103</t>
  </si>
  <si>
    <t>Odkaz na dem. hmot. položky pořadí 21 : 1,42800</t>
  </si>
  <si>
    <t>979990181R00</t>
  </si>
  <si>
    <t>Poplatek za uložení suti - PVC podlahová krytina, skupina odpadu 200307</t>
  </si>
  <si>
    <t>Odkaz na dem. hmot. položky pořadí 25 : 0,01764</t>
  </si>
  <si>
    <t>Odkaz na dem. hmot. položky pořadí 26 : 0,14037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</si>
  <si>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</si>
  <si>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</si>
  <si>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</si>
  <si>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</si>
  <si>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</si>
  <si>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</si>
  <si>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</si>
  <si>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</si>
  <si>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</si>
  <si>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</si>
  <si>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</si>
  <si>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</si>
  <si>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</si>
  <si>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</si>
  <si>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</si>
  <si>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</si>
  <si>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</si>
  <si>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</si>
  <si>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</si>
  <si>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005124010R</t>
  </si>
  <si>
    <t>Koordinační činnost</t>
  </si>
  <si>
    <t>SUM</t>
  </si>
  <si>
    <t>Poznámky uchazeče k zadání</t>
  </si>
  <si>
    <t>POPUZIV</t>
  </si>
  <si>
    <t>END</t>
  </si>
  <si>
    <t xml:space="preserve">pavilon C : </t>
  </si>
  <si>
    <t>8,0</t>
  </si>
  <si>
    <t>16,61+4,69</t>
  </si>
  <si>
    <t>16,51+13,86+23,18+7,98+0,6+1,15+8,15+39,45+3,36+55,17+53,57+14,19+14,93+2,97+1,29+21,12+16,61+4,69</t>
  </si>
  <si>
    <t>23,18+7,98+0,6+8,15+39,45+3,36+55,17+53,57+14,19+16,61+14,93+2,97+1,29+4,69</t>
  </si>
  <si>
    <t>16,51+13,86+23,18+7,98+0,6+1,15+8,15+39,45+3,36+55,17+53,57+14,19+14,93+2,97+1,29+21,12</t>
  </si>
  <si>
    <t>23,18+7,98+0,6+8,15+39,45+3,36+55,17+53,57+14,19+14,93+2,97+1,29</t>
  </si>
  <si>
    <t>963016211R00</t>
  </si>
  <si>
    <t>Demontáž podhledu SDK z kazet 600x600 mm, kov.rošt</t>
  </si>
  <si>
    <t xml:space="preserve">akustický obklad 20% : </t>
  </si>
  <si>
    <t xml:space="preserve">Pavilon C : </t>
  </si>
  <si>
    <t>(39,45+55,17+53,57)*0,2</t>
  </si>
  <si>
    <t>766 00</t>
  </si>
  <si>
    <t>8</t>
  </si>
  <si>
    <t>767584502R00</t>
  </si>
  <si>
    <t>Montáž podhledů kazetových na ocel.konstr.</t>
  </si>
  <si>
    <t>998767202R00</t>
  </si>
  <si>
    <t>Přesun hmot pro zámečnické konstr., výšky do 12 m</t>
  </si>
  <si>
    <t>(2,65+1,77+2,625+6,2)*2</t>
  </si>
  <si>
    <t>(2,65+1,77+2,7+6,2)*2</t>
  </si>
  <si>
    <t>14,0*1,1</t>
  </si>
  <si>
    <t>(11,23+16,1+1,81+2,625+6,2+4,85+4,95)*2*1,5</t>
  </si>
  <si>
    <t>(15,81+11,23+1,81+2,7+6,2+4,85+5,42)*2*1,5</t>
  </si>
  <si>
    <t>(2,85+10,2+5,625+2,62+2,85+3,68+2,8+8,28+0,85+0,7+2,8+2,91+2,65+1,77+0,9+1,435+1,65+1,8+4,85+4,95+3,05+1,81+11,23+16,1+2,625+6,2+2,3+6,2+0,95)*2*2,52</t>
  </si>
  <si>
    <t>(0,85+0,7+5,8+5,4+2,55+2,8+2,9+3,05+1,81+15,81+11,23+2,65+1,77+0,9+1,435+1,65+1,8+2,7+6,2+2,3+6,2+0,95)*2*2,52</t>
  </si>
  <si>
    <t>(2,625+6,2)*2*2,52</t>
  </si>
  <si>
    <t>(2,7+6,2+4,85+5,42)*2*2,52</t>
  </si>
  <si>
    <t>Odkaz na dem. hmot. položky pořadí 9 : 0,85400</t>
  </si>
  <si>
    <t>Odkaz na dem. hmot. položky pořadí 10 : 0,95200</t>
  </si>
  <si>
    <t>KRYCÍ LIST SOUPISU</t>
  </si>
  <si>
    <t>v ---  níže se nacházejí doplnkové a pomocné údaje k sestavám  --- v</t>
  </si>
  <si>
    <t>MŠ Kostlivého, Praha 9</t>
  </si>
  <si>
    <t>OBJEKT „A-D“</t>
  </si>
  <si>
    <t>Profese:</t>
  </si>
  <si>
    <t>Elektroinstalace – silnoproud/ slaboproud</t>
  </si>
  <si>
    <t>Místo:</t>
  </si>
  <si>
    <t>MŠ Kostlivého 1218, Praha 9</t>
  </si>
  <si>
    <t>Zodpovědný projektant:</t>
  </si>
  <si>
    <t>Jiří Flosman</t>
  </si>
  <si>
    <t>Rozpočet zpracoval:</t>
  </si>
  <si>
    <t>Poznámka:</t>
  </si>
  <si>
    <t xml:space="preserve">Při zpracování nabídky je nutné vycházet ze všech částí dokumentace (technické zprávy, výkresové dokumentace). </t>
  </si>
  <si>
    <t xml:space="preserve">Povinností dodavatele je překontrolovat specifikaci materiálu a případný chybějící materiál nebo výkony doplnit a ocenit. </t>
  </si>
  <si>
    <t xml:space="preserve">Součástí ceny musí být veškeré náklady, aby cena byla konečná a zahrnovala celou dodávku a montáž akce. </t>
  </si>
  <si>
    <t xml:space="preserve">Dodávka akce se předpokládá včetně kompletní montáže, veškerého souvisejícího doplňkového, podružného a montážního </t>
  </si>
  <si>
    <t>materiálu tak, aby celé zařízení bylo funkční</t>
  </si>
  <si>
    <t>Cena bez DPH</t>
  </si>
  <si>
    <t>REKAPITULACE ČLENĚNÍ SOUPISU PRACÍ A MATERIÁLU</t>
  </si>
  <si>
    <t>Náklady soupisu celkem</t>
  </si>
  <si>
    <t>-1</t>
  </si>
  <si>
    <t>SOUPIS PRACÍ  A MATERIÁLU</t>
  </si>
  <si>
    <t>Poznámky:</t>
  </si>
  <si>
    <t>D</t>
  </si>
  <si>
    <t>pč</t>
  </si>
  <si>
    <t>typ</t>
  </si>
  <si>
    <t>popis</t>
  </si>
  <si>
    <t>poznámka</t>
  </si>
  <si>
    <t>mj</t>
  </si>
  <si>
    <t>ks</t>
  </si>
  <si>
    <t>cena/mat.</t>
  </si>
  <si>
    <t>cena/montáž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</si>
  <si>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</si>
  <si>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</si>
  <si>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</si>
  <si>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</si>
  <si>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</si>
  <si>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</si>
  <si>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</si>
  <si>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Kabelové trasy silnoproud – objekt A-D – 1.PP+2.NP</t>
  </si>
  <si>
    <t>ROZPOCET</t>
  </si>
  <si>
    <t>Kabelové trasy jsou včetně spojovacího a kotvícího materiálu</t>
  </si>
  <si>
    <t>M+P</t>
  </si>
  <si>
    <t>Kabelový žlab 150x35x0,75, galvanický zinek</t>
  </si>
  <si>
    <t>Kabelové příchytky</t>
  </si>
  <si>
    <t>Ohebná trubka DN50 – rozvody v podlaze v kuchyni</t>
  </si>
  <si>
    <t>ohebná chránička bezhalogenová s protahovacím drátem, se střední mechanickou odolností, určená pro instalaci do betonové podlahy</t>
  </si>
  <si>
    <t>Ohebná trubka DN40 – rozvody v podlaze v kuchyni</t>
  </si>
  <si>
    <t>Ohebná trubka DN25 – rozvody v podlaze v kuchyni</t>
  </si>
  <si>
    <t>Kabely silnoproud – 1.PP</t>
  </si>
  <si>
    <t>Kabely vedené na povrchu, na příchytkách</t>
  </si>
  <si>
    <t>CYKY-J 5x1,5</t>
  </si>
  <si>
    <t>svítidla TR1 v technickém podlaží</t>
  </si>
  <si>
    <t>CYKY-J 3x1,5</t>
  </si>
  <si>
    <t>ventilátory</t>
  </si>
  <si>
    <t>Kabely silnoproud – objekt A -  1.NP</t>
  </si>
  <si>
    <t>Kabely vedené pod omítkou</t>
  </si>
  <si>
    <t>CXKH-J 3x1,5</t>
  </si>
  <si>
    <t>CXKH-J 3x2,5</t>
  </si>
  <si>
    <t>CXKH-J 5x2,5</t>
  </si>
  <si>
    <t>CXKH-O 3x1,5</t>
  </si>
  <si>
    <t>11.1</t>
  </si>
  <si>
    <t>CY16zž</t>
  </si>
  <si>
    <t xml:space="preserve">připojení SPD v rozvaděčích   </t>
  </si>
  <si>
    <t>Kabely silnoproud – objekt D -  1.NP</t>
  </si>
  <si>
    <t>14.1</t>
  </si>
  <si>
    <t xml:space="preserve">připojení SPD v rozvaděči  </t>
  </si>
  <si>
    <t>Kabely silnoproud – objekt D -  1.NP – okruhy z rozvaděče RH</t>
  </si>
  <si>
    <t>Kabely vedené volně v SDK trámečcích, nebo pod omítkou</t>
  </si>
  <si>
    <t>CYKY-J 5x70</t>
  </si>
  <si>
    <t>CYKY-J 5x6</t>
  </si>
  <si>
    <t>CYKY-J 5x4</t>
  </si>
  <si>
    <t>Kabely silnoproud – okruhy rozvaděče RG</t>
  </si>
  <si>
    <t>Kabely vedené volně v SDK trámečcích, případně v kuchyni v podlaze k vybraným spotřebičům</t>
  </si>
  <si>
    <t>CYKY-J 5x16</t>
  </si>
  <si>
    <t>CYKY-J 5x10</t>
  </si>
  <si>
    <t>CXKH-J 5x4</t>
  </si>
  <si>
    <t xml:space="preserve">CGSG 5x10 </t>
  </si>
  <si>
    <t>CGSG 5x2,5</t>
  </si>
  <si>
    <t>32.1</t>
  </si>
  <si>
    <t>CY25zž</t>
  </si>
  <si>
    <t>připojení SPD v rozvaděči RG k PAS</t>
  </si>
  <si>
    <t>CY6 zž</t>
  </si>
  <si>
    <t>CY4 zž</t>
  </si>
  <si>
    <t>Kabely silnoproud – objekt A -  2.NP</t>
  </si>
  <si>
    <t>37.1</t>
  </si>
  <si>
    <t>připojení SPD v rozvaděčích + propojení SPD VZT k PAS u RS2.2-A</t>
  </si>
  <si>
    <t>CY2,5 zž</t>
  </si>
  <si>
    <t>Rozvaděčová technika</t>
  </si>
  <si>
    <t>Rozvaděč RS-1A</t>
  </si>
  <si>
    <t>kpl</t>
  </si>
  <si>
    <t>Montáž, dodávka, připojení a vyzbrojení rozvaděče, dodávka včetně vnitřní výzbroje a její připojení, provést dle výkresové dokumentace</t>
  </si>
  <si>
    <t>Rozvaděč RS-2A</t>
  </si>
  <si>
    <t>Rozvaděč RS-1D</t>
  </si>
  <si>
    <t>Rozvaděč R01</t>
  </si>
  <si>
    <t>Rozvaděč RG</t>
  </si>
  <si>
    <t>Rozvaděč RH</t>
  </si>
  <si>
    <t>Elektrické přístroje silnoproud 1.PP – objekt A-D</t>
  </si>
  <si>
    <t>Vypínač č.1</t>
  </si>
  <si>
    <t>Vypínač jednopólový č.1 komplet, barva bílá</t>
  </si>
  <si>
    <t>Prostorový hygrostat</t>
  </si>
  <si>
    <t>pro spínání ventilátorů</t>
  </si>
  <si>
    <t>Doběhový spínač</t>
  </si>
  <si>
    <t>pro doběh ventilátorů</t>
  </si>
  <si>
    <t>M</t>
  </si>
  <si>
    <t>Elektroinstalační materiál</t>
  </si>
  <si>
    <t>Elektrické přístroje GASTRO</t>
  </si>
  <si>
    <t>3-pólový vypínač pro spotřebiče gastro</t>
  </si>
  <si>
    <t>Hlavní vypínač, P1, 25 A, Povrchová montáž, 3-pólové, Funkce nouzového vypnutí, S červenou otočnou ovládací pákou a žlutou objímkou, Uzamykatelný v poloze 0</t>
  </si>
  <si>
    <t>1-pólový vypínač pro spotřebiče gastro</t>
  </si>
  <si>
    <t>Hlavní vypínač, P1, 25 A, Povrchová montáž, 1-pólové, Funkce nouzového vypnutí, S červenou otočnou ovládací pákou a žlutou objímkou, Uzamykatelný v poloze 0</t>
  </si>
  <si>
    <t>Zásuvka 230V 16A jednonásobná, montáž pod omítku</t>
  </si>
  <si>
    <t>Zásuvka 400V/16A</t>
  </si>
  <si>
    <t>např. SEZ Zásuvka 16A/5P 400V IP44 nástěnná</t>
  </si>
  <si>
    <t>54.1</t>
  </si>
  <si>
    <t>SPD typ 1+2, na výstupu z LPZ1 do LPZ0B.</t>
  </si>
  <si>
    <t>svodiče přepětí pro stávající VZT na střeše v elektroinstalačních krabicích</t>
  </si>
  <si>
    <t>Elektrické přístroje silnoproud 1.NP – objekt A-D</t>
  </si>
  <si>
    <t>Vypínač č.5</t>
  </si>
  <si>
    <t>Vypínač sériový č.5 komplet, barva bílá</t>
  </si>
  <si>
    <t>Vypínač č.6</t>
  </si>
  <si>
    <t>Vypínač schodišťový č.6 komplet, barva bílá</t>
  </si>
  <si>
    <t>Vypínač č.6+6</t>
  </si>
  <si>
    <t>Vypínač schodišťový č.6 – dvojitý komplet, barva bílá</t>
  </si>
  <si>
    <t>Vypínač č.7</t>
  </si>
  <si>
    <t>Vypínač křížový č.7 komplet, barva bílá</t>
  </si>
  <si>
    <t>Zásuvka 230V 16A jednonásobná bez rámečku, montáž pod omítku</t>
  </si>
  <si>
    <t>Zásuvka jednonásobná pro zapuštěnou montáž - s přepěťovou ochranou</t>
  </si>
  <si>
    <t>Dvouzásuvka s natočenou dutinou a s clonkami, 230V/16A, IP20</t>
  </si>
  <si>
    <t>Rámečky pro vypínače a zásuvky</t>
  </si>
  <si>
    <t>Drobný montážní materiál</t>
  </si>
  <si>
    <t>Štítky a značení</t>
  </si>
  <si>
    <t>Elektrické přístroje silnoproud 2.NP – objekt A+D</t>
  </si>
  <si>
    <t>zásuvka s clonkou</t>
  </si>
  <si>
    <t>Krabice KT 250/1, s víčkem</t>
  </si>
  <si>
    <t>krabice pro umístění svorkovnice PAS</t>
  </si>
  <si>
    <t>Svorkovnice PAS</t>
  </si>
  <si>
    <t>Osvětlení 1.NP – objekt A+D + 1.PP</t>
  </si>
  <si>
    <t>dodávka svítidel bude včetně nezbytného montážního a instalačního příslušenství</t>
  </si>
  <si>
    <t>Svítidlo typ TR1 (1.PP)</t>
  </si>
  <si>
    <t>Svítidlo typ D1</t>
  </si>
  <si>
    <t>Svítidlo typ S1</t>
  </si>
  <si>
    <t>Svítidlo typ S2</t>
  </si>
  <si>
    <t>Svítidlo typ S3</t>
  </si>
  <si>
    <t>Svítidlo typ V1</t>
  </si>
  <si>
    <t>Svítidlo typ N1</t>
  </si>
  <si>
    <t>Svítidlo typ N2</t>
  </si>
  <si>
    <t>Svítidlo typ Ne</t>
  </si>
  <si>
    <t>Svítidlo typ Nv</t>
  </si>
  <si>
    <t>Osvětlení u brány</t>
  </si>
  <si>
    <t>Reflektor s čidlem</t>
  </si>
  <si>
    <t>Bodovky na liště</t>
  </si>
  <si>
    <t>Pohybové čidlo nástěnné</t>
  </si>
  <si>
    <t>Pohybové čidlo stropní</t>
  </si>
  <si>
    <t>Osvětlení 2.NP – objekt A+D</t>
  </si>
  <si>
    <t>PZTS – 1.NP</t>
  </si>
  <si>
    <t>Ústředna EZS (sestava ústředny s akumulátorem, transformátorem a koncentrátorem, integrovaný komunikátor, modul GSM, LAN)</t>
  </si>
  <si>
    <t>Rozšiřující modul (RIO) včetně plastového krytu</t>
  </si>
  <si>
    <t>Kombinované PIR čidlo + detektor tříštění skla</t>
  </si>
  <si>
    <t>Požární čidlo integrované do EZS</t>
  </si>
  <si>
    <t>Magnetický kontakt MG</t>
  </si>
  <si>
    <t>Klávesnice EZS</t>
  </si>
  <si>
    <t>Kabel sběrnice</t>
  </si>
  <si>
    <t>(1bal=100m)</t>
  </si>
  <si>
    <t>bal</t>
  </si>
  <si>
    <t>PVC ohebná trubka pr. 23mm</t>
  </si>
  <si>
    <t>chránička s protahovacím drátem, uložení trubky vč. Sádrování, začištění</t>
  </si>
  <si>
    <t>PZTS – 2.NP</t>
  </si>
  <si>
    <r>
      <rPr>
        <sz val="9"/>
        <rFont val="Arial"/>
        <family val="2"/>
        <charset val="238"/>
      </rPr>
      <t xml:space="preserve">PVC ohebná trubka </t>
    </r>
    <r>
      <rPr>
        <sz val="9"/>
        <rFont val="Symbol"/>
        <family val="1"/>
        <charset val="2"/>
      </rPr>
      <t>Æ</t>
    </r>
    <r>
      <rPr>
        <sz val="9"/>
        <rFont val="Arial CE"/>
        <family val="2"/>
        <charset val="238"/>
      </rPr>
      <t xml:space="preserve"> 23mm</t>
    </r>
  </si>
  <si>
    <t>Elektro – slaboproud 1.NP – strukturovaná kabeláž</t>
  </si>
  <si>
    <t>Zásuvka datová 1x2xRJ45, cat.6 pod omítkou</t>
  </si>
  <si>
    <t>v designu shodném se zásuvkami 230V</t>
  </si>
  <si>
    <t>Zásuvka datová 1x1xRJ45, cat.6 pod omítkou</t>
  </si>
  <si>
    <t>AP (access point) wifi, včetně napaječe</t>
  </si>
  <si>
    <t>Datový rack</t>
  </si>
  <si>
    <t>Ventilační jednotka s termostatem 1U</t>
  </si>
  <si>
    <t>Vyvazovací panel 1U</t>
  </si>
  <si>
    <t>Patch panel 16port, cat.6</t>
  </si>
  <si>
    <t>Switch panel 16port, cat.6</t>
  </si>
  <si>
    <t>Napájecí modul 8x zásuvka 230V</t>
  </si>
  <si>
    <t>Konektor RJ45 včetně nalisování</t>
  </si>
  <si>
    <t>Patchcord cat.6, délka 2m</t>
  </si>
  <si>
    <t>Propojovací kabel oboustranně ukočený RJ45</t>
  </si>
  <si>
    <t>Instalační kabel CAT6 UTP PVC</t>
  </si>
  <si>
    <t>Elektro – slaboproud 2.NP – strukturovaná kabeláž</t>
  </si>
  <si>
    <t>Zásuvka HDMI</t>
  </si>
  <si>
    <t>PVC ohebná trubka Æ 23mm</t>
  </si>
  <si>
    <t>Ovládání dveří</t>
  </si>
  <si>
    <t>P</t>
  </si>
  <si>
    <t>Napaječ 230V/24V</t>
  </si>
  <si>
    <t>napaječ je nutné vybrat 24V nebo 12V, podle typu zámku</t>
  </si>
  <si>
    <t>Elektroinstalační krabice pro napaječ</t>
  </si>
  <si>
    <t>Připojení zámků</t>
  </si>
  <si>
    <t>zámky ve dveřích jsou stávající</t>
  </si>
  <si>
    <t>Ochranné pospojení v kuchyni</t>
  </si>
  <si>
    <t>Pod-omítková zemnící krabice s ekvipotenciální  svorkovnicí a s víkem</t>
  </si>
  <si>
    <t>Zemnící svorka, Povrchová úprava zinek - modrý chromát s utěsněním. Jmenovitý rozsah vodič: 4 - 16 mm2</t>
  </si>
  <si>
    <t>Propojení ochranného vodiče na kovové předměty a konstrukce (např. trubky, nerezové stoly).</t>
  </si>
  <si>
    <t>Montážní a inženýrská činnost</t>
  </si>
  <si>
    <t>Provedení kabelových tras silnoproud</t>
  </si>
  <si>
    <t>Provedení kabelových tras slaboproud</t>
  </si>
  <si>
    <t>Nastavení a oživení žaluzií</t>
  </si>
  <si>
    <t>Stavební přípomoce</t>
  </si>
  <si>
    <t>Měření intenzity umělého a nouzového osvětlení vč.zhotovení měřícího protokolu</t>
  </si>
  <si>
    <t xml:space="preserve">Koordinace s ostatními profesemi </t>
  </si>
  <si>
    <t>Komplexní provozní zkoušky</t>
  </si>
  <si>
    <t>Realizační dokumentace</t>
  </si>
  <si>
    <t>Výchozí revize</t>
  </si>
  <si>
    <t xml:space="preserve">PZTS   </t>
  </si>
  <si>
    <t>Oživení a nastavení systému včetně provedení všech návazností (GSM a LAN komunikace)</t>
  </si>
  <si>
    <t>Zaškolení obsluhy PZTS</t>
  </si>
  <si>
    <t>Dokumentace skutečného provedení</t>
  </si>
  <si>
    <t xml:space="preserve">Revize  </t>
  </si>
  <si>
    <t>Strukturovaná kabeláž</t>
  </si>
  <si>
    <t>Ověření kvality (měření signálu) včetně zhotovení měřícího protokolu</t>
  </si>
  <si>
    <t>Oživení a nastavení systému</t>
  </si>
  <si>
    <t>Dodávkou profese elektro - silnoproud není:</t>
  </si>
  <si>
    <t>Měření a regulace</t>
  </si>
  <si>
    <t>EPS</t>
  </si>
  <si>
    <t>Uzemnění a hromosvod</t>
  </si>
  <si>
    <t>Demontáž stávajících zařízení včetně likvidace</t>
  </si>
  <si>
    <t>Bourací práce</t>
  </si>
  <si>
    <t>OBJEKT „C“</t>
  </si>
  <si>
    <t>Kabely a kabelové trasy silnoproud – objekt C – 1.NP</t>
  </si>
  <si>
    <t>CXKH-O 5x1,5</t>
  </si>
  <si>
    <t>CY16 zž</t>
  </si>
  <si>
    <t>Kabely a kabelové trasy silnoproud – objekt C – 2.NP</t>
  </si>
  <si>
    <t>Rozvaděč RS-1C</t>
  </si>
  <si>
    <t>Rozvaděč RS-2C</t>
  </si>
  <si>
    <t>Elektrické přístroje silnoproud 1.NP – objekt C</t>
  </si>
  <si>
    <t>Tlačítko</t>
  </si>
  <si>
    <t>Tlačítko bez kontrolky, komplet bílá</t>
  </si>
  <si>
    <t>Doběhový spínač pro ventilátor</t>
  </si>
  <si>
    <t>umístěn v krabici pod tlačítkem</t>
  </si>
  <si>
    <t>Žaluziový ovladač 1/0+1/0 s blokováním</t>
  </si>
  <si>
    <t>v designu shodném s vypínači</t>
  </si>
  <si>
    <t>Žaluziové relé</t>
  </si>
  <si>
    <t>do instalační krabice KU68</t>
  </si>
  <si>
    <t>Elektrické přístroje silnoproud 2.NP – objekt C</t>
  </si>
  <si>
    <t>Osvětlení 1.NP – objekt C</t>
  </si>
  <si>
    <t>Svítidlo typ S4</t>
  </si>
  <si>
    <t>Svítidlo typ V2</t>
  </si>
  <si>
    <t>Svítidlo typ B – nad umyvadlem</t>
  </si>
  <si>
    <t>Osvětlení 2.NP – objekt C</t>
  </si>
  <si>
    <t>umístěn v m.č. C.2.02</t>
  </si>
  <si>
    <t>Instalace prvků systému PZTS, včetně připojení prvků, připojení požárních klapek a propojení s datovou sítí</t>
  </si>
  <si>
    <t>Demontáž včetně likvidace</t>
  </si>
  <si>
    <t>žlab s víkem, 1ks=3m</t>
  </si>
  <si>
    <t xml:space="preserve"> jednoduchá bílá krytí IP44</t>
  </si>
  <si>
    <t>TECHNICKÉ SVÍTIDLO, S PLASTOVOU MŘÍŽKOU, E27, MAX.60W, IP65, OSAZENO LED ŽÁROVKOU</t>
  </si>
  <si>
    <t xml:space="preserve">Obkládačka dodávka - formát obkladu do velikosti 20/25 cm. Barevnost dle stávajícího obkladu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</si>
</sst>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#,##0.00000;\-#,##0.00000"/>
    <numFmt numFmtId="166" formatCode="#,##0.000;\-#,##0.000"/>
    <numFmt numFmtId="167" formatCode="#,##0.00_ ;\-#,##0.00\ "/>
    <numFmt numFmtId="168" formatCode="#,##0.0"/>
    <numFmt numFmtId="169" formatCode="#,##0.00&quot; Kč&quot;"/>
  </numFmts>
  <fonts count="3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Trebuchet MS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1"/>
    </font>
    <font>
      <b/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18" fillId="0" borderId="0">
      <alignment vertical="top" wrapText="1"/>
      <protection locked="0"/>
    </xf>
  </cellStyleXfs>
  <cellXfs count="3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164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3" borderId="0" xfId="0" applyNumberFormat="1" applyFont="1" applyFill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2" applyFont="1" applyAlignment="1" applyProtection="1">
      <alignment horizontal="left" vertical="top"/>
    </xf>
    <xf numFmtId="0" fontId="19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0" fontId="20" fillId="0" borderId="0" xfId="2" applyFont="1" applyAlignment="1" applyProtection="1">
      <alignment horizontal="right" vertical="top"/>
    </xf>
    <xf numFmtId="0" fontId="19" fillId="0" borderId="0" xfId="2" applyFont="1" applyAlignment="1" applyProtection="1">
      <alignment horizontal="left" vertical="center"/>
    </xf>
    <xf numFmtId="0" fontId="20" fillId="0" borderId="0" xfId="2" applyFont="1" applyAlignment="1" applyProtection="1">
      <alignment horizontal="right" vertical="center"/>
    </xf>
    <xf numFmtId="0" fontId="18" fillId="0" borderId="0" xfId="2" applyProtection="1">
      <alignment vertical="top" wrapText="1"/>
    </xf>
    <xf numFmtId="0" fontId="20" fillId="0" borderId="0" xfId="2" applyFont="1" applyAlignment="1" applyProtection="1">
      <alignment horizontal="left" vertical="center" wrapText="1"/>
    </xf>
    <xf numFmtId="0" fontId="21" fillId="0" borderId="0" xfId="2" applyFont="1" applyAlignment="1" applyProtection="1">
      <alignment horizontal="left" vertical="center"/>
    </xf>
    <xf numFmtId="39" fontId="19" fillId="0" borderId="0" xfId="2" applyNumberFormat="1" applyFont="1" applyAlignment="1" applyProtection="1">
      <alignment horizontal="left" vertical="center"/>
    </xf>
    <xf numFmtId="39" fontId="19" fillId="0" borderId="0" xfId="2" applyNumberFormat="1" applyFont="1" applyAlignment="1" applyProtection="1">
      <alignment horizontal="right" vertical="center"/>
    </xf>
    <xf numFmtId="0" fontId="19" fillId="0" borderId="0" xfId="2" applyFont="1" applyAlignment="1" applyProtection="1">
      <alignment horizontal="right" vertical="center"/>
    </xf>
    <xf numFmtId="39" fontId="21" fillId="0" borderId="0" xfId="2" applyNumberFormat="1" applyFont="1" applyAlignment="1" applyProtection="1">
      <alignment horizontal="right" vertical="center"/>
    </xf>
    <xf numFmtId="39" fontId="20" fillId="0" borderId="0" xfId="2" applyNumberFormat="1" applyFont="1" applyAlignment="1" applyProtection="1">
      <alignment horizontal="right" vertical="center"/>
    </xf>
    <xf numFmtId="0" fontId="22" fillId="0" borderId="0" xfId="2" applyFont="1" applyAlignment="1" applyProtection="1">
      <alignment horizontal="left" vertical="center"/>
    </xf>
    <xf numFmtId="0" fontId="23" fillId="0" borderId="0" xfId="2" applyFont="1" applyAlignment="1" applyProtection="1">
      <alignment horizontal="left" vertical="center"/>
    </xf>
    <xf numFmtId="0" fontId="22" fillId="0" borderId="0" xfId="2" applyFont="1" applyAlignment="1" applyProtection="1">
      <alignment horizontal="right" vertical="center"/>
    </xf>
    <xf numFmtId="0" fontId="24" fillId="0" borderId="0" xfId="2" applyFont="1" applyAlignment="1" applyProtection="1">
      <alignment horizontal="left" vertical="center"/>
    </xf>
    <xf numFmtId="39" fontId="19" fillId="0" borderId="0" xfId="2" applyNumberFormat="1" applyFont="1" applyAlignment="1" applyProtection="1">
      <alignment horizontal="right"/>
    </xf>
    <xf numFmtId="165" fontId="20" fillId="0" borderId="0" xfId="2" applyNumberFormat="1" applyFont="1" applyAlignment="1" applyProtection="1">
      <alignment horizontal="right"/>
    </xf>
    <xf numFmtId="49" fontId="19" fillId="0" borderId="0" xfId="2" applyNumberFormat="1" applyFont="1" applyAlignment="1" applyProtection="1">
      <alignment horizontal="left" vertical="center" wrapText="1"/>
    </xf>
    <xf numFmtId="0" fontId="19" fillId="0" borderId="0" xfId="2" applyFont="1" applyAlignment="1" applyProtection="1">
      <alignment horizontal="left" vertical="center" wrapText="1"/>
    </xf>
    <xf numFmtId="166" fontId="19" fillId="0" borderId="0" xfId="2" applyNumberFormat="1" applyFont="1" applyAlignment="1" applyProtection="1">
      <alignment horizontal="left" vertical="center"/>
    </xf>
    <xf numFmtId="0" fontId="19" fillId="0" borderId="0" xfId="2" applyFont="1" applyAlignment="1" applyProtection="1">
      <alignment horizontal="right" vertical="center" wrapText="1"/>
    </xf>
    <xf numFmtId="0" fontId="19" fillId="0" borderId="0" xfId="2" applyFont="1" applyAlignment="1" applyProtection="1">
      <alignment horizontal="center" vertical="center" wrapText="1"/>
    </xf>
    <xf numFmtId="165" fontId="19" fillId="0" borderId="0" xfId="2" applyNumberFormat="1" applyFont="1" applyAlignment="1" applyProtection="1">
      <alignment horizontal="right" vertical="center" wrapText="1"/>
    </xf>
    <xf numFmtId="0" fontId="19" fillId="6" borderId="47" xfId="2" applyFont="1" applyFill="1" applyBorder="1" applyAlignment="1" applyProtection="1">
      <alignment horizontal="left"/>
    </xf>
    <xf numFmtId="0" fontId="20" fillId="6" borderId="47" xfId="2" applyFont="1" applyFill="1" applyBorder="1" applyAlignment="1" applyProtection="1">
      <alignment horizontal="left"/>
    </xf>
    <xf numFmtId="167" fontId="19" fillId="6" borderId="47" xfId="2" applyNumberFormat="1" applyFont="1" applyFill="1" applyBorder="1" applyAlignment="1" applyProtection="1">
      <alignment horizontal="right"/>
    </xf>
    <xf numFmtId="0" fontId="20" fillId="6" borderId="0" xfId="2" applyFont="1" applyFill="1" applyAlignment="1" applyProtection="1">
      <alignment horizontal="left"/>
    </xf>
    <xf numFmtId="165" fontId="20" fillId="6" borderId="0" xfId="2" applyNumberFormat="1" applyFont="1" applyFill="1" applyAlignment="1" applyProtection="1">
      <alignment horizontal="right"/>
    </xf>
    <xf numFmtId="39" fontId="20" fillId="6" borderId="0" xfId="2" applyNumberFormat="1" applyFont="1" applyFill="1" applyAlignment="1" applyProtection="1">
      <alignment horizontal="right" vertical="center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right"/>
    </xf>
    <xf numFmtId="167" fontId="25" fillId="0" borderId="0" xfId="2" applyNumberFormat="1" applyFont="1" applyAlignment="1" applyProtection="1">
      <alignment horizontal="right"/>
    </xf>
    <xf numFmtId="165" fontId="25" fillId="0" borderId="0" xfId="2" applyNumberFormat="1" applyFont="1" applyAlignment="1" applyProtection="1">
      <alignment horizontal="right"/>
    </xf>
    <xf numFmtId="39" fontId="25" fillId="0" borderId="0" xfId="2" applyNumberFormat="1" applyFont="1" applyAlignment="1" applyProtection="1">
      <alignment horizontal="right" vertical="center"/>
    </xf>
    <xf numFmtId="0" fontId="26" fillId="0" borderId="0" xfId="2" applyFont="1" applyAlignment="1" applyProtection="1">
      <alignment horizontal="left" vertical="center"/>
    </xf>
    <xf numFmtId="49" fontId="26" fillId="0" borderId="0" xfId="2" applyNumberFormat="1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left" vertical="center" wrapText="1"/>
    </xf>
    <xf numFmtId="166" fontId="26" fillId="0" borderId="0" xfId="2" applyNumberFormat="1" applyFont="1" applyAlignment="1" applyProtection="1">
      <alignment horizontal="left" vertical="center"/>
    </xf>
    <xf numFmtId="39" fontId="26" fillId="0" borderId="0" xfId="2" applyNumberFormat="1" applyFont="1" applyAlignment="1" applyProtection="1">
      <alignment horizontal="right" vertical="center"/>
    </xf>
    <xf numFmtId="0" fontId="26" fillId="0" borderId="0" xfId="2" applyFont="1" applyAlignment="1" applyProtection="1">
      <alignment horizontal="center" vertical="center" wrapText="1"/>
    </xf>
    <xf numFmtId="165" fontId="26" fillId="0" borderId="0" xfId="2" applyNumberFormat="1" applyFont="1" applyAlignment="1" applyProtection="1">
      <alignment horizontal="right" vertical="center"/>
    </xf>
    <xf numFmtId="0" fontId="19" fillId="0" borderId="0" xfId="2" applyFont="1" applyAlignment="1" applyProtection="1">
      <alignment horizontal="left"/>
    </xf>
    <xf numFmtId="0" fontId="20" fillId="0" borderId="0" xfId="2" applyFont="1" applyAlignment="1" applyProtection="1">
      <alignment horizontal="left"/>
    </xf>
    <xf numFmtId="0" fontId="27" fillId="0" borderId="0" xfId="2" applyFont="1" applyAlignment="1" applyProtection="1">
      <alignment horizontal="left" vertical="center"/>
    </xf>
    <xf numFmtId="0" fontId="27" fillId="0" borderId="0" xfId="2" applyFont="1" applyAlignment="1" applyProtection="1">
      <alignment horizontal="left" vertical="center" wrapText="1"/>
    </xf>
    <xf numFmtId="166" fontId="27" fillId="0" borderId="0" xfId="2" applyNumberFormat="1" applyFont="1" applyAlignment="1" applyProtection="1">
      <alignment horizontal="left" vertical="center"/>
    </xf>
    <xf numFmtId="169" fontId="27" fillId="0" borderId="0" xfId="2" applyNumberFormat="1" applyFont="1" applyAlignment="1" applyProtection="1">
      <alignment horizontal="right" vertical="center"/>
    </xf>
    <xf numFmtId="0" fontId="27" fillId="0" borderId="0" xfId="2" applyFont="1" applyAlignment="1" applyProtection="1">
      <alignment horizontal="center" vertical="center" wrapText="1"/>
    </xf>
    <xf numFmtId="165" fontId="27" fillId="0" borderId="0" xfId="2" applyNumberFormat="1" applyFont="1" applyAlignment="1" applyProtection="1">
      <alignment horizontal="right" vertical="center"/>
    </xf>
    <xf numFmtId="39" fontId="27" fillId="0" borderId="0" xfId="2" applyNumberFormat="1" applyFont="1" applyAlignment="1" applyProtection="1">
      <alignment horizontal="right" vertical="center"/>
    </xf>
    <xf numFmtId="169" fontId="26" fillId="0" borderId="0" xfId="2" applyNumberFormat="1" applyFont="1" applyAlignment="1" applyProtection="1">
      <alignment horizontal="right" vertical="center"/>
    </xf>
    <xf numFmtId="0" fontId="29" fillId="0" borderId="0" xfId="2" applyFont="1" applyAlignment="1" applyProtection="1">
      <alignment horizontal="left"/>
    </xf>
    <xf numFmtId="0" fontId="30" fillId="0" borderId="0" xfId="2" applyFont="1" applyAlignment="1" applyProtection="1">
      <alignment horizontal="left" vertical="center" wrapText="1"/>
    </xf>
    <xf numFmtId="0" fontId="30" fillId="0" borderId="0" xfId="2" applyFont="1" applyAlignment="1" applyProtection="1">
      <alignment horizontal="center" vertical="center" wrapText="1"/>
    </xf>
    <xf numFmtId="0" fontId="30" fillId="0" borderId="0" xfId="2" applyFont="1" applyAlignment="1" applyProtection="1">
      <alignment horizontal="left" vertical="center"/>
    </xf>
    <xf numFmtId="165" fontId="30" fillId="0" borderId="0" xfId="2" applyNumberFormat="1" applyFont="1" applyAlignment="1" applyProtection="1">
      <alignment horizontal="right" vertical="center"/>
    </xf>
    <xf numFmtId="39" fontId="30" fillId="0" borderId="0" xfId="2" applyNumberFormat="1" applyFont="1" applyAlignment="1" applyProtection="1">
      <alignment horizontal="right" vertical="center"/>
    </xf>
    <xf numFmtId="0" fontId="29" fillId="0" borderId="47" xfId="2" applyFont="1" applyBorder="1" applyAlignment="1" applyProtection="1">
      <alignment horizontal="left"/>
    </xf>
    <xf numFmtId="0" fontId="26" fillId="0" borderId="47" xfId="2" applyFont="1" applyBorder="1" applyAlignment="1" applyProtection="1">
      <alignment horizontal="left" vertical="center"/>
    </xf>
    <xf numFmtId="49" fontId="26" fillId="0" borderId="47" xfId="2" applyNumberFormat="1" applyFont="1" applyBorder="1" applyAlignment="1" applyProtection="1">
      <alignment horizontal="left" vertical="center" wrapText="1"/>
    </xf>
    <xf numFmtId="0" fontId="26" fillId="0" borderId="47" xfId="2" applyFont="1" applyBorder="1" applyAlignment="1" applyProtection="1">
      <alignment horizontal="left" vertical="center" wrapText="1"/>
    </xf>
    <xf numFmtId="166" fontId="26" fillId="0" borderId="47" xfId="2" applyNumberFormat="1" applyFont="1" applyBorder="1" applyAlignment="1" applyProtection="1">
      <alignment horizontal="left" vertical="center"/>
    </xf>
    <xf numFmtId="169" fontId="26" fillId="0" borderId="47" xfId="2" applyNumberFormat="1" applyFont="1" applyBorder="1" applyAlignment="1" applyProtection="1">
      <alignment horizontal="right" vertical="center"/>
    </xf>
    <xf numFmtId="0" fontId="19" fillId="0" borderId="47" xfId="2" applyFont="1" applyBorder="1" applyAlignment="1" applyProtection="1">
      <alignment horizontal="left"/>
    </xf>
    <xf numFmtId="0" fontId="20" fillId="0" borderId="47" xfId="2" applyFont="1" applyBorder="1" applyAlignment="1" applyProtection="1">
      <alignment horizontal="left"/>
    </xf>
    <xf numFmtId="167" fontId="19" fillId="0" borderId="47" xfId="2" applyNumberFormat="1" applyFont="1" applyBorder="1" applyAlignment="1" applyProtection="1">
      <alignment horizontal="right"/>
    </xf>
    <xf numFmtId="0" fontId="26" fillId="0" borderId="0" xfId="2" applyFont="1" applyAlignment="1" applyProtection="1">
      <alignment horizontal="left" vertical="top"/>
    </xf>
    <xf numFmtId="39" fontId="26" fillId="0" borderId="0" xfId="2" applyNumberFormat="1" applyFont="1" applyAlignment="1">
      <alignment horizontal="left" vertical="center"/>
      <protection locked="0"/>
    </xf>
    <xf numFmtId="0" fontId="20" fillId="6" borderId="47" xfId="2" applyFont="1" applyFill="1" applyBorder="1" applyAlignment="1">
      <alignment horizontal="left"/>
      <protection locked="0"/>
    </xf>
    <xf numFmtId="0" fontId="25" fillId="0" borderId="0" xfId="2" applyFont="1" applyAlignment="1">
      <alignment horizontal="left"/>
      <protection locked="0"/>
    </xf>
    <xf numFmtId="0" fontId="25" fillId="0" borderId="0" xfId="2" applyFont="1" applyAlignment="1">
      <alignment horizontal="right"/>
      <protection locked="0"/>
    </xf>
    <xf numFmtId="168" fontId="27" fillId="0" borderId="0" xfId="2" applyNumberFormat="1" applyFont="1" applyAlignment="1">
      <alignment horizontal="left" vertical="center"/>
      <protection locked="0"/>
    </xf>
    <xf numFmtId="2" fontId="27" fillId="0" borderId="0" xfId="2" applyNumberFormat="1" applyFont="1" applyAlignment="1">
      <alignment horizontal="right" vertical="center"/>
      <protection locked="0"/>
    </xf>
    <xf numFmtId="168" fontId="26" fillId="0" borderId="0" xfId="2" applyNumberFormat="1" applyFont="1" applyAlignment="1">
      <alignment horizontal="left" vertical="center"/>
      <protection locked="0"/>
    </xf>
    <xf numFmtId="168" fontId="26" fillId="0" borderId="47" xfId="2" applyNumberFormat="1" applyFont="1" applyBorder="1" applyAlignment="1">
      <alignment horizontal="left" vertical="center"/>
      <protection locked="0"/>
    </xf>
    <xf numFmtId="39" fontId="26" fillId="0" borderId="47" xfId="2" applyNumberFormat="1" applyFont="1" applyBorder="1" applyAlignment="1">
      <alignment horizontal="left" vertical="center"/>
      <protection locked="0"/>
    </xf>
    <xf numFmtId="0" fontId="20" fillId="0" borderId="47" xfId="2" applyFont="1" applyBorder="1" applyAlignment="1">
      <alignment horizontal="left"/>
      <protection locked="0"/>
    </xf>
    <xf numFmtId="0" fontId="23" fillId="0" borderId="47" xfId="2" applyFont="1" applyBorder="1" applyAlignment="1" applyProtection="1">
      <alignment horizontal="left"/>
    </xf>
    <xf numFmtId="167" fontId="23" fillId="0" borderId="47" xfId="2" applyNumberFormat="1" applyFont="1" applyBorder="1" applyAlignment="1" applyProtection="1">
      <alignment horizontal="right"/>
    </xf>
    <xf numFmtId="0" fontId="23" fillId="0" borderId="0" xfId="2" applyFont="1" applyAlignment="1" applyProtection="1">
      <alignment horizontal="left"/>
    </xf>
    <xf numFmtId="165" fontId="23" fillId="0" borderId="0" xfId="2" applyNumberFormat="1" applyFont="1" applyAlignment="1" applyProtection="1">
      <alignment horizontal="right"/>
    </xf>
    <xf numFmtId="39" fontId="23" fillId="0" borderId="0" xfId="2" applyNumberFormat="1" applyFont="1" applyAlignment="1" applyProtection="1">
      <alignment horizontal="right" vertical="center"/>
    </xf>
    <xf numFmtId="0" fontId="26" fillId="5" borderId="0" xfId="2" applyFont="1" applyFill="1" applyAlignment="1" applyProtection="1">
      <alignment horizontal="left" vertical="center"/>
    </xf>
    <xf numFmtId="49" fontId="26" fillId="5" borderId="0" xfId="2" applyNumberFormat="1" applyFont="1" applyFill="1" applyAlignment="1" applyProtection="1">
      <alignment horizontal="left" vertical="center" wrapText="1"/>
    </xf>
    <xf numFmtId="0" fontId="26" fillId="5" borderId="0" xfId="2" applyFont="1" applyFill="1" applyAlignment="1" applyProtection="1">
      <alignment horizontal="left" vertical="center" wrapText="1"/>
    </xf>
    <xf numFmtId="166" fontId="26" fillId="5" borderId="0" xfId="2" applyNumberFormat="1" applyFont="1" applyFill="1" applyAlignment="1" applyProtection="1">
      <alignment horizontal="left" vertical="center"/>
    </xf>
    <xf numFmtId="39" fontId="26" fillId="5" borderId="0" xfId="2" applyNumberFormat="1" applyFont="1" applyFill="1" applyAlignment="1" applyProtection="1">
      <alignment horizontal="right" vertical="center"/>
    </xf>
    <xf numFmtId="0" fontId="26" fillId="5" borderId="0" xfId="2" applyFont="1" applyFill="1" applyAlignment="1" applyProtection="1">
      <alignment horizontal="center" vertical="center" wrapText="1"/>
    </xf>
    <xf numFmtId="165" fontId="26" fillId="5" borderId="0" xfId="2" applyNumberFormat="1" applyFont="1" applyFill="1" applyAlignment="1" applyProtection="1">
      <alignment horizontal="right" vertical="center"/>
    </xf>
    <xf numFmtId="49" fontId="28" fillId="0" borderId="0" xfId="2" applyNumberFormat="1" applyFont="1" applyAlignment="1" applyProtection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 wrapText="1"/>
    </xf>
    <xf numFmtId="39" fontId="26" fillId="0" borderId="0" xfId="2" applyNumberFormat="1" applyFont="1" applyAlignment="1" applyProtection="1">
      <alignment horizontal="left" vertical="center"/>
      <protection locked="0"/>
    </xf>
    <xf numFmtId="0" fontId="20" fillId="0" borderId="47" xfId="2" applyFont="1" applyBorder="1" applyAlignment="1" applyProtection="1">
      <alignment horizontal="left"/>
      <protection locked="0"/>
    </xf>
    <xf numFmtId="0" fontId="23" fillId="0" borderId="47" xfId="2" applyFont="1" applyBorder="1" applyAlignment="1" applyProtection="1">
      <alignment horizontal="left"/>
      <protection locked="0"/>
    </xf>
    <xf numFmtId="39" fontId="26" fillId="5" borderId="0" xfId="2" applyNumberFormat="1" applyFont="1" applyFill="1" applyAlignment="1" applyProtection="1">
      <alignment horizontal="left" vertical="center"/>
      <protection locked="0"/>
    </xf>
    <xf numFmtId="168" fontId="27" fillId="0" borderId="0" xfId="2" applyNumberFormat="1" applyFont="1" applyAlignment="1" applyProtection="1">
      <alignment horizontal="left" vertical="center"/>
      <protection locked="0"/>
    </xf>
    <xf numFmtId="2" fontId="27" fillId="0" borderId="0" xfId="2" applyNumberFormat="1" applyFont="1" applyAlignment="1" applyProtection="1">
      <alignment horizontal="right" vertical="center"/>
      <protection locked="0"/>
    </xf>
    <xf numFmtId="168" fontId="26" fillId="0" borderId="0" xfId="2" applyNumberFormat="1" applyFont="1" applyAlignment="1" applyProtection="1">
      <alignment horizontal="left" vertical="center"/>
      <protection locked="0"/>
    </xf>
    <xf numFmtId="168" fontId="26" fillId="0" borderId="47" xfId="2" applyNumberFormat="1" applyFont="1" applyBorder="1" applyAlignment="1" applyProtection="1">
      <alignment horizontal="left" vertical="center"/>
      <protection locked="0"/>
    </xf>
    <xf numFmtId="39" fontId="26" fillId="0" borderId="47" xfId="2" applyNumberFormat="1" applyFont="1" applyBorder="1" applyAlignment="1" applyProtection="1">
      <alignment horizontal="left" vertical="center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7923DCAA-3A67-46BC-B551-D214FC4F1D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view="pageBreakPreview" topLeftCell="B2" zoomScale="75" zoomScaleNormal="10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84" t="s">
        <v>4</v>
      </c>
      <c r="C1" s="285"/>
      <c r="D1" s="285"/>
      <c r="E1" s="285"/>
      <c r="F1" s="285"/>
      <c r="G1" s="285"/>
      <c r="H1" s="285"/>
      <c r="I1" s="285"/>
      <c r="J1" s="286"/>
    </row>
    <row r="2" spans="1:15" ht="36" customHeight="1" x14ac:dyDescent="0.2">
      <c r="A2" s="2"/>
      <c r="B2" s="72" t="s">
        <v>24</v>
      </c>
      <c r="C2" s="73"/>
      <c r="D2" s="74" t="s">
        <v>41</v>
      </c>
      <c r="E2" s="293" t="s">
        <v>42</v>
      </c>
      <c r="F2" s="294"/>
      <c r="G2" s="294"/>
      <c r="H2" s="294"/>
      <c r="I2" s="294"/>
      <c r="J2" s="295"/>
      <c r="O2" s="1"/>
    </row>
    <row r="3" spans="1:15" ht="27" hidden="1" customHeight="1" x14ac:dyDescent="0.2">
      <c r="A3" s="2"/>
      <c r="B3" s="75"/>
      <c r="C3" s="73"/>
      <c r="D3" s="76"/>
      <c r="E3" s="296"/>
      <c r="F3" s="297"/>
      <c r="G3" s="297"/>
      <c r="H3" s="297"/>
      <c r="I3" s="297"/>
      <c r="J3" s="298"/>
    </row>
    <row r="4" spans="1:15" ht="23.25" customHeight="1" x14ac:dyDescent="0.2">
      <c r="A4" s="2"/>
      <c r="B4" s="77"/>
      <c r="C4" s="78"/>
      <c r="D4" s="79"/>
      <c r="E4" s="306"/>
      <c r="F4" s="306"/>
      <c r="G4" s="306"/>
      <c r="H4" s="306"/>
      <c r="I4" s="306"/>
      <c r="J4" s="307"/>
    </row>
    <row r="5" spans="1:15" ht="24" customHeight="1" x14ac:dyDescent="0.2">
      <c r="A5" s="2"/>
      <c r="B5" s="30" t="s">
        <v>23</v>
      </c>
      <c r="D5" s="310" t="s">
        <v>43</v>
      </c>
      <c r="E5" s="311"/>
      <c r="F5" s="311"/>
      <c r="G5" s="311"/>
      <c r="H5" s="18" t="s">
        <v>40</v>
      </c>
      <c r="I5" s="82" t="s">
        <v>47</v>
      </c>
      <c r="J5" s="8"/>
    </row>
    <row r="6" spans="1:15" ht="15.75" customHeight="1" x14ac:dyDescent="0.2">
      <c r="A6" s="2"/>
      <c r="B6" s="27"/>
      <c r="C6" s="52"/>
      <c r="D6" s="312" t="s">
        <v>44</v>
      </c>
      <c r="E6" s="313"/>
      <c r="F6" s="313"/>
      <c r="G6" s="313"/>
      <c r="H6" s="18" t="s">
        <v>36</v>
      </c>
      <c r="I6" s="82" t="s">
        <v>48</v>
      </c>
      <c r="J6" s="8"/>
    </row>
    <row r="7" spans="1:15" ht="15.75" customHeight="1" x14ac:dyDescent="0.2">
      <c r="A7" s="2"/>
      <c r="B7" s="28"/>
      <c r="C7" s="53"/>
      <c r="D7" s="81" t="s">
        <v>46</v>
      </c>
      <c r="E7" s="314" t="s">
        <v>45</v>
      </c>
      <c r="F7" s="315"/>
      <c r="G7" s="315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0" t="s">
        <v>49</v>
      </c>
      <c r="H8" s="18" t="s">
        <v>40</v>
      </c>
      <c r="I8" s="82" t="s">
        <v>53</v>
      </c>
      <c r="J8" s="8"/>
    </row>
    <row r="9" spans="1:15" ht="15.75" hidden="1" customHeight="1" x14ac:dyDescent="0.2">
      <c r="A9" s="2"/>
      <c r="B9" s="2"/>
      <c r="D9" s="80" t="s">
        <v>50</v>
      </c>
      <c r="H9" s="18" t="s">
        <v>36</v>
      </c>
      <c r="I9" s="82" t="s">
        <v>54</v>
      </c>
      <c r="J9" s="8"/>
    </row>
    <row r="10" spans="1:15" ht="15.75" hidden="1" customHeight="1" x14ac:dyDescent="0.2">
      <c r="A10" s="2"/>
      <c r="B10" s="34"/>
      <c r="C10" s="53"/>
      <c r="D10" s="81" t="s">
        <v>52</v>
      </c>
      <c r="E10" s="83" t="s">
        <v>51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300" t="s">
        <v>55</v>
      </c>
      <c r="E11" s="300"/>
      <c r="F11" s="300"/>
      <c r="G11" s="300"/>
      <c r="H11" s="18" t="s">
        <v>40</v>
      </c>
      <c r="I11" s="84"/>
      <c r="J11" s="8"/>
    </row>
    <row r="12" spans="1:15" ht="15.75" customHeight="1" x14ac:dyDescent="0.2">
      <c r="A12" s="2"/>
      <c r="B12" s="27"/>
      <c r="C12" s="52"/>
      <c r="D12" s="305"/>
      <c r="E12" s="305"/>
      <c r="F12" s="305"/>
      <c r="G12" s="305"/>
      <c r="H12" s="18" t="s">
        <v>36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308"/>
      <c r="F13" s="309"/>
      <c r="G13" s="309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99"/>
      <c r="F15" s="299"/>
      <c r="G15" s="301"/>
      <c r="H15" s="301"/>
      <c r="I15" s="301" t="s">
        <v>31</v>
      </c>
      <c r="J15" s="302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90"/>
      <c r="F16" s="291"/>
      <c r="G16" s="290"/>
      <c r="H16" s="291"/>
      <c r="I16" s="290">
        <f>SUMIF(F51:F69,A16,I51:I69)+SUMIF(F51:F69,"PSU",I51:I69)</f>
        <v>0</v>
      </c>
      <c r="J16" s="292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90"/>
      <c r="F17" s="291"/>
      <c r="G17" s="290"/>
      <c r="H17" s="291"/>
      <c r="I17" s="290">
        <f>SUMIF(F51:F69,A17,I51:I69)</f>
        <v>0</v>
      </c>
      <c r="J17" s="292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90"/>
      <c r="F18" s="291"/>
      <c r="G18" s="290"/>
      <c r="H18" s="291"/>
      <c r="I18" s="290">
        <f>SUMIF(F51:F69,A18,I51:I69)</f>
        <v>0</v>
      </c>
      <c r="J18" s="292"/>
    </row>
    <row r="19" spans="1:10" ht="23.25" customHeight="1" x14ac:dyDescent="0.2">
      <c r="A19" s="138" t="s">
        <v>102</v>
      </c>
      <c r="B19" s="37" t="s">
        <v>29</v>
      </c>
      <c r="C19" s="58"/>
      <c r="D19" s="59"/>
      <c r="E19" s="290"/>
      <c r="F19" s="291"/>
      <c r="G19" s="290"/>
      <c r="H19" s="291"/>
      <c r="I19" s="290">
        <f>SUMIF(F51:F69,A19,I51:I69)</f>
        <v>0</v>
      </c>
      <c r="J19" s="292"/>
    </row>
    <row r="20" spans="1:10" ht="23.25" customHeight="1" x14ac:dyDescent="0.2">
      <c r="A20" s="138" t="s">
        <v>103</v>
      </c>
      <c r="B20" s="37" t="s">
        <v>30</v>
      </c>
      <c r="C20" s="58"/>
      <c r="D20" s="59"/>
      <c r="E20" s="290"/>
      <c r="F20" s="291"/>
      <c r="G20" s="290"/>
      <c r="H20" s="291"/>
      <c r="I20" s="290">
        <f>SUMIF(F51:F69,A20,I51:I69)</f>
        <v>0</v>
      </c>
      <c r="J20" s="292"/>
    </row>
    <row r="21" spans="1:10" ht="23.25" customHeight="1" x14ac:dyDescent="0.2">
      <c r="A21" s="2"/>
      <c r="B21" s="47" t="s">
        <v>31</v>
      </c>
      <c r="C21" s="60"/>
      <c r="D21" s="61"/>
      <c r="E21" s="303"/>
      <c r="F21" s="304"/>
      <c r="G21" s="303"/>
      <c r="H21" s="304"/>
      <c r="I21" s="303">
        <f>SUM(I16:J20)</f>
        <v>0</v>
      </c>
      <c r="J21" s="321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319">
        <f>ZakladDPHSniVypocet</f>
        <v>0</v>
      </c>
      <c r="H23" s="320"/>
      <c r="I23" s="320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317">
        <f>A23</f>
        <v>0</v>
      </c>
      <c r="H24" s="318"/>
      <c r="I24" s="318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319">
        <f>ZakladDPHZaklVypocet</f>
        <v>0</v>
      </c>
      <c r="H25" s="320"/>
      <c r="I25" s="320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87">
        <f>A25</f>
        <v>0</v>
      </c>
      <c r="H26" s="288"/>
      <c r="I26" s="288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89">
        <f>CenaCelkem-(ZakladDPHSni+DPHSni+ZakladDPHZakl+DPHZakl)</f>
        <v>0</v>
      </c>
      <c r="H27" s="289"/>
      <c r="I27" s="289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323">
        <f>ZakladDPHSniVypocet+ZakladDPHZaklVypocet</f>
        <v>0</v>
      </c>
      <c r="H28" s="323"/>
      <c r="I28" s="323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322">
        <f>A27</f>
        <v>0</v>
      </c>
      <c r="H29" s="322"/>
      <c r="I29" s="322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324"/>
      <c r="E34" s="325"/>
      <c r="G34" s="326"/>
      <c r="H34" s="327"/>
      <c r="I34" s="327"/>
      <c r="J34" s="24"/>
    </row>
    <row r="35" spans="1:10" ht="12.75" customHeight="1" x14ac:dyDescent="0.2">
      <c r="A35" s="2"/>
      <c r="B35" s="2"/>
      <c r="D35" s="316" t="s">
        <v>2</v>
      </c>
      <c r="E35" s="316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56</v>
      </c>
      <c r="C39" s="328"/>
      <c r="D39" s="328"/>
      <c r="E39" s="328"/>
      <c r="F39" s="99">
        <f>'01 01 Pol'!AE252+'02 02 Pol'!AE183</f>
        <v>0</v>
      </c>
      <c r="G39" s="100">
        <f>'01 01 Pol'!AF252+'02 02 Pol'!AF183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customHeight="1" x14ac:dyDescent="0.2">
      <c r="A40" s="88">
        <v>2</v>
      </c>
      <c r="B40" s="103" t="s">
        <v>57</v>
      </c>
      <c r="C40" s="329" t="s">
        <v>58</v>
      </c>
      <c r="D40" s="329"/>
      <c r="E40" s="329"/>
      <c r="F40" s="104">
        <f>'01 01 Pol'!AE252</f>
        <v>0</v>
      </c>
      <c r="G40" s="105">
        <f>'01 01 Pol'!AF252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customHeight="1" x14ac:dyDescent="0.2">
      <c r="A41" s="88">
        <v>3</v>
      </c>
      <c r="B41" s="107" t="s">
        <v>57</v>
      </c>
      <c r="C41" s="328" t="s">
        <v>58</v>
      </c>
      <c r="D41" s="328"/>
      <c r="E41" s="328"/>
      <c r="F41" s="108">
        <f>'01 01 Pol'!AE252</f>
        <v>0</v>
      </c>
      <c r="G41" s="101">
        <f>'01 01 Pol'!AF252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customHeight="1" x14ac:dyDescent="0.2">
      <c r="A42" s="88">
        <v>2</v>
      </c>
      <c r="B42" s="103" t="s">
        <v>59</v>
      </c>
      <c r="C42" s="329" t="s">
        <v>60</v>
      </c>
      <c r="D42" s="329"/>
      <c r="E42" s="329"/>
      <c r="F42" s="104">
        <f>'02 02 Pol'!AE183</f>
        <v>0</v>
      </c>
      <c r="G42" s="105">
        <f>'02 02 Pol'!AF183</f>
        <v>0</v>
      </c>
      <c r="H42" s="105">
        <f>(F42*SazbaDPH1/100)+(G42*SazbaDPH2/100)</f>
        <v>0</v>
      </c>
      <c r="I42" s="105">
        <f>F42+G42+H42</f>
        <v>0</v>
      </c>
      <c r="J42" s="106" t="str">
        <f>IF(_xlfn.SINGLE(CenaCelkemVypocet)=0,"",I42/_xlfn.SINGLE(CenaCelkemVypocet)*100)</f>
        <v/>
      </c>
    </row>
    <row r="43" spans="1:10" ht="25.5" customHeight="1" x14ac:dyDescent="0.2">
      <c r="A43" s="88">
        <v>3</v>
      </c>
      <c r="B43" s="107" t="s">
        <v>59</v>
      </c>
      <c r="C43" s="328" t="s">
        <v>60</v>
      </c>
      <c r="D43" s="328"/>
      <c r="E43" s="328"/>
      <c r="F43" s="108">
        <f>'02 02 Pol'!AE183</f>
        <v>0</v>
      </c>
      <c r="G43" s="101">
        <f>'02 02 Pol'!AF183</f>
        <v>0</v>
      </c>
      <c r="H43" s="101">
        <f>(F43*SazbaDPH1/100)+(G43*SazbaDPH2/100)</f>
        <v>0</v>
      </c>
      <c r="I43" s="101">
        <f>F43+G43+H43</f>
        <v>0</v>
      </c>
      <c r="J43" s="102" t="str">
        <f>IF(_xlfn.SINGLE(CenaCelkemVypocet)=0,"",I43/_xlfn.SINGLE(CenaCelkemVypocet)*100)</f>
        <v/>
      </c>
    </row>
    <row r="44" spans="1:10" ht="25.5" customHeight="1" x14ac:dyDescent="0.2">
      <c r="A44" s="88"/>
      <c r="B44" s="330" t="s">
        <v>61</v>
      </c>
      <c r="C44" s="331"/>
      <c r="D44" s="331"/>
      <c r="E44" s="332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8" spans="1:10" ht="15.75" x14ac:dyDescent="0.25">
      <c r="B48" s="120" t="s">
        <v>63</v>
      </c>
    </row>
    <row r="50" spans="1:10" ht="25.5" customHeight="1" x14ac:dyDescent="0.2">
      <c r="A50" s="122"/>
      <c r="B50" s="125" t="s">
        <v>18</v>
      </c>
      <c r="C50" s="125" t="s">
        <v>6</v>
      </c>
      <c r="D50" s="126"/>
      <c r="E50" s="126"/>
      <c r="F50" s="127" t="s">
        <v>64</v>
      </c>
      <c r="G50" s="127"/>
      <c r="H50" s="127"/>
      <c r="I50" s="127" t="s">
        <v>31</v>
      </c>
      <c r="J50" s="127" t="s">
        <v>0</v>
      </c>
    </row>
    <row r="51" spans="1:10" ht="36.75" customHeight="1" x14ac:dyDescent="0.2">
      <c r="A51" s="123"/>
      <c r="B51" s="128" t="s">
        <v>65</v>
      </c>
      <c r="C51" s="333" t="s">
        <v>66</v>
      </c>
      <c r="D51" s="334"/>
      <c r="E51" s="334"/>
      <c r="F51" s="134" t="s">
        <v>26</v>
      </c>
      <c r="G51" s="135"/>
      <c r="H51" s="135"/>
      <c r="I51" s="135">
        <f>'01 01 Pol'!G8</f>
        <v>0</v>
      </c>
      <c r="J51" s="132" t="str">
        <f>IF(I70=0,"",I51/I70*100)</f>
        <v/>
      </c>
    </row>
    <row r="52" spans="1:10" ht="36.75" customHeight="1" x14ac:dyDescent="0.2">
      <c r="A52" s="123"/>
      <c r="B52" s="128" t="s">
        <v>67</v>
      </c>
      <c r="C52" s="333" t="s">
        <v>68</v>
      </c>
      <c r="D52" s="334"/>
      <c r="E52" s="334"/>
      <c r="F52" s="134" t="s">
        <v>26</v>
      </c>
      <c r="G52" s="135"/>
      <c r="H52" s="135"/>
      <c r="I52" s="135">
        <f>'01 01 Pol'!G12+'02 02 Pol'!G8</f>
        <v>0</v>
      </c>
      <c r="J52" s="132" t="str">
        <f>IF(I70=0,"",I52/I70*100)</f>
        <v/>
      </c>
    </row>
    <row r="53" spans="1:10" ht="36.75" customHeight="1" x14ac:dyDescent="0.2">
      <c r="A53" s="123"/>
      <c r="B53" s="128" t="s">
        <v>69</v>
      </c>
      <c r="C53" s="333" t="s">
        <v>70</v>
      </c>
      <c r="D53" s="334"/>
      <c r="E53" s="334"/>
      <c r="F53" s="134" t="s">
        <v>26</v>
      </c>
      <c r="G53" s="135"/>
      <c r="H53" s="135"/>
      <c r="I53" s="135">
        <f>'01 01 Pol'!G19+'02 02 Pol'!G15</f>
        <v>0</v>
      </c>
      <c r="J53" s="132" t="str">
        <f>IF(I70=0,"",I53/I70*100)</f>
        <v/>
      </c>
    </row>
    <row r="54" spans="1:10" ht="36.75" customHeight="1" x14ac:dyDescent="0.2">
      <c r="A54" s="123"/>
      <c r="B54" s="128" t="s">
        <v>71</v>
      </c>
      <c r="C54" s="333" t="s">
        <v>72</v>
      </c>
      <c r="D54" s="334"/>
      <c r="E54" s="334"/>
      <c r="F54" s="134" t="s">
        <v>26</v>
      </c>
      <c r="G54" s="135"/>
      <c r="H54" s="135"/>
      <c r="I54" s="135">
        <f>'01 01 Pol'!G23+'02 02 Pol'!G19</f>
        <v>0</v>
      </c>
      <c r="J54" s="132" t="str">
        <f>IF(I70=0,"",I54/I70*100)</f>
        <v/>
      </c>
    </row>
    <row r="55" spans="1:10" ht="36.75" customHeight="1" x14ac:dyDescent="0.2">
      <c r="A55" s="123"/>
      <c r="B55" s="128" t="s">
        <v>73</v>
      </c>
      <c r="C55" s="333" t="s">
        <v>74</v>
      </c>
      <c r="D55" s="334"/>
      <c r="E55" s="334"/>
      <c r="F55" s="134" t="s">
        <v>26</v>
      </c>
      <c r="G55" s="135"/>
      <c r="H55" s="135"/>
      <c r="I55" s="135">
        <f>'01 01 Pol'!G46+'02 02 Pol'!G31</f>
        <v>0</v>
      </c>
      <c r="J55" s="132" t="str">
        <f>IF(I70=0,"",I55/I70*100)</f>
        <v/>
      </c>
    </row>
    <row r="56" spans="1:10" ht="36.75" customHeight="1" x14ac:dyDescent="0.2">
      <c r="A56" s="123"/>
      <c r="B56" s="128" t="s">
        <v>75</v>
      </c>
      <c r="C56" s="333" t="s">
        <v>76</v>
      </c>
      <c r="D56" s="334"/>
      <c r="E56" s="334"/>
      <c r="F56" s="134" t="s">
        <v>26</v>
      </c>
      <c r="G56" s="135"/>
      <c r="H56" s="135"/>
      <c r="I56" s="135">
        <f>'01 01 Pol'!G57+'02 02 Pol'!G38</f>
        <v>0</v>
      </c>
      <c r="J56" s="132" t="str">
        <f>IF(I70=0,"",I56/I70*100)</f>
        <v/>
      </c>
    </row>
    <row r="57" spans="1:10" ht="36.75" customHeight="1" x14ac:dyDescent="0.2">
      <c r="A57" s="123"/>
      <c r="B57" s="128" t="s">
        <v>77</v>
      </c>
      <c r="C57" s="333" t="s">
        <v>78</v>
      </c>
      <c r="D57" s="334"/>
      <c r="E57" s="334"/>
      <c r="F57" s="134" t="s">
        <v>26</v>
      </c>
      <c r="G57" s="135"/>
      <c r="H57" s="135"/>
      <c r="I57" s="135">
        <f>'01 01 Pol'!G105+'02 02 Pol'!G71</f>
        <v>0</v>
      </c>
      <c r="J57" s="132" t="str">
        <f>IF(I70=0,"",I57/I70*100)</f>
        <v/>
      </c>
    </row>
    <row r="58" spans="1:10" ht="36.75" customHeight="1" x14ac:dyDescent="0.2">
      <c r="A58" s="123"/>
      <c r="B58" s="128" t="s">
        <v>79</v>
      </c>
      <c r="C58" s="333" t="s">
        <v>80</v>
      </c>
      <c r="D58" s="334"/>
      <c r="E58" s="334"/>
      <c r="F58" s="134" t="s">
        <v>26</v>
      </c>
      <c r="G58" s="135"/>
      <c r="H58" s="135"/>
      <c r="I58" s="135">
        <f>'01 01 Pol'!G117</f>
        <v>0</v>
      </c>
      <c r="J58" s="132" t="str">
        <f>IF(I70=0,"",I58/I70*100)</f>
        <v/>
      </c>
    </row>
    <row r="59" spans="1:10" ht="36.75" customHeight="1" x14ac:dyDescent="0.2">
      <c r="A59" s="123"/>
      <c r="B59" s="128" t="s">
        <v>81</v>
      </c>
      <c r="C59" s="333" t="s">
        <v>82</v>
      </c>
      <c r="D59" s="334"/>
      <c r="E59" s="334"/>
      <c r="F59" s="134" t="s">
        <v>27</v>
      </c>
      <c r="G59" s="135"/>
      <c r="H59" s="135"/>
      <c r="I59" s="135">
        <f>'01 01 Pol'!G119+'02 02 Pol'!G86</f>
        <v>0</v>
      </c>
      <c r="J59" s="132" t="str">
        <f>IF(I70=0,"",I59/I70*100)</f>
        <v/>
      </c>
    </row>
    <row r="60" spans="1:10" ht="36.75" customHeight="1" x14ac:dyDescent="0.2">
      <c r="A60" s="123"/>
      <c r="B60" s="128" t="s">
        <v>83</v>
      </c>
      <c r="C60" s="333" t="s">
        <v>84</v>
      </c>
      <c r="D60" s="334"/>
      <c r="E60" s="334"/>
      <c r="F60" s="134" t="s">
        <v>27</v>
      </c>
      <c r="G60" s="135"/>
      <c r="H60" s="135"/>
      <c r="I60" s="135">
        <f>'02 02 Pol'!G94</f>
        <v>0</v>
      </c>
      <c r="J60" s="132" t="str">
        <f>IF(I70=0,"",I60/I70*100)</f>
        <v/>
      </c>
    </row>
    <row r="61" spans="1:10" ht="36.75" customHeight="1" x14ac:dyDescent="0.2">
      <c r="A61" s="123"/>
      <c r="B61" s="128" t="s">
        <v>85</v>
      </c>
      <c r="C61" s="333" t="s">
        <v>86</v>
      </c>
      <c r="D61" s="334"/>
      <c r="E61" s="334"/>
      <c r="F61" s="134" t="s">
        <v>27</v>
      </c>
      <c r="G61" s="135"/>
      <c r="H61" s="135"/>
      <c r="I61" s="135">
        <f>'01 01 Pol'!G127+'02 02 Pol'!G103</f>
        <v>0</v>
      </c>
      <c r="J61" s="132" t="str">
        <f>IF(I70=0,"",I61/I70*100)</f>
        <v/>
      </c>
    </row>
    <row r="62" spans="1:10" ht="36.75" customHeight="1" x14ac:dyDescent="0.2">
      <c r="A62" s="123"/>
      <c r="B62" s="128" t="s">
        <v>87</v>
      </c>
      <c r="C62" s="333" t="s">
        <v>88</v>
      </c>
      <c r="D62" s="334"/>
      <c r="E62" s="334"/>
      <c r="F62" s="134" t="s">
        <v>27</v>
      </c>
      <c r="G62" s="135"/>
      <c r="H62" s="135"/>
      <c r="I62" s="135">
        <f>'01 01 Pol'!G164+'02 02 Pol'!G123</f>
        <v>0</v>
      </c>
      <c r="J62" s="132" t="str">
        <f>IF(I70=0,"",I62/I70*100)</f>
        <v/>
      </c>
    </row>
    <row r="63" spans="1:10" ht="36.75" customHeight="1" x14ac:dyDescent="0.2">
      <c r="A63" s="123"/>
      <c r="B63" s="128" t="s">
        <v>89</v>
      </c>
      <c r="C63" s="333" t="s">
        <v>90</v>
      </c>
      <c r="D63" s="334"/>
      <c r="E63" s="334"/>
      <c r="F63" s="134" t="s">
        <v>27</v>
      </c>
      <c r="G63" s="135"/>
      <c r="H63" s="135"/>
      <c r="I63" s="135">
        <f>'01 01 Pol'!G179+'02 02 Pol'!G134</f>
        <v>0</v>
      </c>
      <c r="J63" s="132" t="str">
        <f>IF(I70=0,"",I63/I70*100)</f>
        <v/>
      </c>
    </row>
    <row r="64" spans="1:10" ht="36.75" customHeight="1" x14ac:dyDescent="0.2">
      <c r="A64" s="123"/>
      <c r="B64" s="128" t="s">
        <v>91</v>
      </c>
      <c r="C64" s="333" t="s">
        <v>92</v>
      </c>
      <c r="D64" s="334"/>
      <c r="E64" s="334"/>
      <c r="F64" s="134" t="s">
        <v>27</v>
      </c>
      <c r="G64" s="135"/>
      <c r="H64" s="135"/>
      <c r="I64" s="135">
        <f>'01 01 Pol'!G187+'02 02 Pol'!G141</f>
        <v>0</v>
      </c>
      <c r="J64" s="132" t="str">
        <f>IF(I70=0,"",I64/I70*100)</f>
        <v/>
      </c>
    </row>
    <row r="65" spans="1:10" ht="36.75" customHeight="1" x14ac:dyDescent="0.2">
      <c r="A65" s="123"/>
      <c r="B65" s="128" t="s">
        <v>93</v>
      </c>
      <c r="C65" s="333" t="s">
        <v>94</v>
      </c>
      <c r="D65" s="334"/>
      <c r="E65" s="334"/>
      <c r="F65" s="134" t="s">
        <v>27</v>
      </c>
      <c r="G65" s="135"/>
      <c r="H65" s="135"/>
      <c r="I65" s="135">
        <f>'01 01 Pol'!G216</f>
        <v>0</v>
      </c>
      <c r="J65" s="132" t="str">
        <f>IF(I70=0,"",I65/I70*100)</f>
        <v/>
      </c>
    </row>
    <row r="66" spans="1:10" ht="36.75" customHeight="1" x14ac:dyDescent="0.2">
      <c r="A66" s="123"/>
      <c r="B66" s="128" t="s">
        <v>95</v>
      </c>
      <c r="C66" s="333" t="s">
        <v>96</v>
      </c>
      <c r="D66" s="334"/>
      <c r="E66" s="334"/>
      <c r="F66" s="134" t="s">
        <v>28</v>
      </c>
      <c r="G66" s="135"/>
      <c r="H66" s="135"/>
      <c r="I66" s="135">
        <f>'01 01 Pol'!G224+'02 02 Pol'!G163</f>
        <v>0</v>
      </c>
      <c r="J66" s="132" t="str">
        <f>IF(I70=0,"",I66/I70*100)</f>
        <v/>
      </c>
    </row>
    <row r="67" spans="1:10" ht="36.75" customHeight="1" x14ac:dyDescent="0.2">
      <c r="A67" s="123"/>
      <c r="B67" s="128" t="s">
        <v>97</v>
      </c>
      <c r="C67" s="333" t="s">
        <v>98</v>
      </c>
      <c r="D67" s="334"/>
      <c r="E67" s="334"/>
      <c r="F67" s="134" t="s">
        <v>28</v>
      </c>
      <c r="G67" s="135"/>
      <c r="H67" s="135"/>
      <c r="I67" s="135">
        <f>'01 01 Pol'!G229</f>
        <v>0</v>
      </c>
      <c r="J67" s="132" t="str">
        <f>IF(I70=0,"",I67/I70*100)</f>
        <v/>
      </c>
    </row>
    <row r="68" spans="1:10" ht="36.75" customHeight="1" x14ac:dyDescent="0.2">
      <c r="A68" s="123"/>
      <c r="B68" s="128" t="s">
        <v>99</v>
      </c>
      <c r="C68" s="333" t="s">
        <v>100</v>
      </c>
      <c r="D68" s="334"/>
      <c r="E68" s="334"/>
      <c r="F68" s="134" t="s">
        <v>101</v>
      </c>
      <c r="G68" s="135"/>
      <c r="H68" s="135"/>
      <c r="I68" s="135">
        <f>'01 01 Pol'!G234+'02 02 Pol'!G168</f>
        <v>0</v>
      </c>
      <c r="J68" s="132" t="str">
        <f>IF(I70=0,"",I68/I70*100)</f>
        <v/>
      </c>
    </row>
    <row r="69" spans="1:10" ht="36.75" customHeight="1" x14ac:dyDescent="0.2">
      <c r="A69" s="123"/>
      <c r="B69" s="128" t="s">
        <v>102</v>
      </c>
      <c r="C69" s="333" t="s">
        <v>29</v>
      </c>
      <c r="D69" s="334"/>
      <c r="E69" s="334"/>
      <c r="F69" s="134" t="s">
        <v>102</v>
      </c>
      <c r="G69" s="135"/>
      <c r="H69" s="135"/>
      <c r="I69" s="135">
        <f>'01 01 Pol'!G248+'02 02 Pol'!G179</f>
        <v>0</v>
      </c>
      <c r="J69" s="132" t="str">
        <f>IF(I70=0,"",I69/I70*100)</f>
        <v/>
      </c>
    </row>
    <row r="70" spans="1:10" ht="25.5" customHeight="1" x14ac:dyDescent="0.2">
      <c r="A70" s="124"/>
      <c r="B70" s="129" t="s">
        <v>1</v>
      </c>
      <c r="C70" s="130"/>
      <c r="D70" s="131"/>
      <c r="E70" s="131"/>
      <c r="F70" s="136"/>
      <c r="G70" s="137"/>
      <c r="H70" s="137"/>
      <c r="I70" s="137">
        <f>SUM(I51:I69)</f>
        <v>0</v>
      </c>
      <c r="J70" s="133">
        <f>SUM(J51:J69)</f>
        <v>0</v>
      </c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</sheetData>
  <sheetProtection algorithmName="SHA-512" hashValue="ALTPlhNdKduWw5ihIguKZcVE9JOAR/yBZX7vbB88UYYhzLbkfc33dEYI1t9nSLP3b46IPiD5L9XMSqyAzBTs0w==" saltValue="wYPLpDwVqybyxGazUshqx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35" t="s">
        <v>7</v>
      </c>
      <c r="B1" s="335"/>
      <c r="C1" s="336"/>
      <c r="D1" s="335"/>
      <c r="E1" s="335"/>
      <c r="F1" s="335"/>
      <c r="G1" s="335"/>
    </row>
    <row r="2" spans="1:7" ht="24.95" customHeight="1" x14ac:dyDescent="0.2">
      <c r="A2" s="49" t="s">
        <v>8</v>
      </c>
      <c r="B2" s="48"/>
      <c r="C2" s="337"/>
      <c r="D2" s="337"/>
      <c r="E2" s="337"/>
      <c r="F2" s="337"/>
      <c r="G2" s="338"/>
    </row>
    <row r="3" spans="1:7" ht="24.95" customHeight="1" x14ac:dyDescent="0.2">
      <c r="A3" s="49" t="s">
        <v>9</v>
      </c>
      <c r="B3" s="48"/>
      <c r="C3" s="337"/>
      <c r="D3" s="337"/>
      <c r="E3" s="337"/>
      <c r="F3" s="337"/>
      <c r="G3" s="338"/>
    </row>
    <row r="4" spans="1:7" ht="24.95" customHeight="1" x14ac:dyDescent="0.2">
      <c r="A4" s="49" t="s">
        <v>10</v>
      </c>
      <c r="B4" s="48"/>
      <c r="C4" s="337"/>
      <c r="D4" s="337"/>
      <c r="E4" s="337"/>
      <c r="F4" s="337"/>
      <c r="G4" s="338"/>
    </row>
    <row r="5" spans="1:7" x14ac:dyDescent="0.2">
      <c r="B5" s="4"/>
      <c r="C5" s="5"/>
      <c r="D5" s="6"/>
    </row>
  </sheetData>
  <sheetProtection algorithmName="SHA-512" hashValue="g6+7kCm7gCP2rP9VhlHRSryH3xCraq7aZ4bnNS4FG8rjJ6ppxbgZnGOpQmH5+2YqtDQ/BK7APKWHgEOkwr3Iuw==" saltValue="I5nnOoayNqFP+uux/VI4l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5408-97C3-4E99-BB9D-C40433D8C49A}">
  <sheetPr>
    <outlinePr summaryBelow="0"/>
  </sheetPr>
  <dimension ref="A1:BH5000"/>
  <sheetViews>
    <sheetView workbookViewId="0">
      <pane ySplit="7" topLeftCell="A236" activePane="bottomLeft" state="frozen"/>
      <selection pane="bottomLeft" activeCell="F244" sqref="F244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1" t="s">
        <v>7</v>
      </c>
      <c r="B1" s="351"/>
      <c r="C1" s="351"/>
      <c r="D1" s="351"/>
      <c r="E1" s="351"/>
      <c r="F1" s="351"/>
      <c r="G1" s="351"/>
      <c r="AG1" t="s">
        <v>104</v>
      </c>
    </row>
    <row r="2" spans="1:60" ht="24.95" customHeight="1" x14ac:dyDescent="0.2">
      <c r="A2" s="49" t="s">
        <v>8</v>
      </c>
      <c r="B2" s="48" t="s">
        <v>41</v>
      </c>
      <c r="C2" s="352" t="s">
        <v>42</v>
      </c>
      <c r="D2" s="353"/>
      <c r="E2" s="353"/>
      <c r="F2" s="353"/>
      <c r="G2" s="354"/>
      <c r="AG2" t="s">
        <v>105</v>
      </c>
    </row>
    <row r="3" spans="1:60" ht="24.95" customHeight="1" x14ac:dyDescent="0.2">
      <c r="A3" s="49" t="s">
        <v>9</v>
      </c>
      <c r="B3" s="48" t="s">
        <v>57</v>
      </c>
      <c r="C3" s="352" t="s">
        <v>58</v>
      </c>
      <c r="D3" s="353"/>
      <c r="E3" s="353"/>
      <c r="F3" s="353"/>
      <c r="G3" s="354"/>
      <c r="AC3" s="121" t="s">
        <v>105</v>
      </c>
      <c r="AG3" t="s">
        <v>106</v>
      </c>
    </row>
    <row r="4" spans="1:60" ht="24.95" customHeight="1" x14ac:dyDescent="0.2">
      <c r="A4" s="139" t="s">
        <v>10</v>
      </c>
      <c r="B4" s="140" t="s">
        <v>57</v>
      </c>
      <c r="C4" s="355" t="s">
        <v>58</v>
      </c>
      <c r="D4" s="356"/>
      <c r="E4" s="356"/>
      <c r="F4" s="356"/>
      <c r="G4" s="357"/>
      <c r="AG4" t="s">
        <v>107</v>
      </c>
    </row>
    <row r="5" spans="1:60" x14ac:dyDescent="0.2">
      <c r="D5" s="10"/>
    </row>
    <row r="6" spans="1:60" ht="38.25" x14ac:dyDescent="0.2">
      <c r="A6" s="142" t="s">
        <v>108</v>
      </c>
      <c r="B6" s="144" t="s">
        <v>109</v>
      </c>
      <c r="C6" s="144" t="s">
        <v>110</v>
      </c>
      <c r="D6" s="143" t="s">
        <v>111</v>
      </c>
      <c r="E6" s="142" t="s">
        <v>112</v>
      </c>
      <c r="F6" s="141" t="s">
        <v>113</v>
      </c>
      <c r="G6" s="142" t="s">
        <v>31</v>
      </c>
      <c r="H6" s="145" t="s">
        <v>32</v>
      </c>
      <c r="I6" s="145" t="s">
        <v>114</v>
      </c>
      <c r="J6" s="145" t="s">
        <v>33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63" t="s">
        <v>129</v>
      </c>
      <c r="B8" s="164" t="s">
        <v>65</v>
      </c>
      <c r="C8" s="183" t="s">
        <v>66</v>
      </c>
      <c r="D8" s="165"/>
      <c r="E8" s="166"/>
      <c r="F8" s="167"/>
      <c r="G8" s="168">
        <f>SUMIF(AG9:AG11,"&lt;&gt;NOR",G9:G11)</f>
        <v>0</v>
      </c>
      <c r="H8" s="162"/>
      <c r="I8" s="162">
        <f>SUM(I9:I11)</f>
        <v>0</v>
      </c>
      <c r="J8" s="162"/>
      <c r="K8" s="162">
        <f>SUM(K9:K11)</f>
        <v>0</v>
      </c>
      <c r="L8" s="162"/>
      <c r="M8" s="162">
        <f>SUM(M9:M11)</f>
        <v>0</v>
      </c>
      <c r="N8" s="161"/>
      <c r="O8" s="161">
        <f>SUM(O9:O11)</f>
        <v>0</v>
      </c>
      <c r="P8" s="161"/>
      <c r="Q8" s="161">
        <f>SUM(Q9:Q11)</f>
        <v>0</v>
      </c>
      <c r="R8" s="162"/>
      <c r="S8" s="162"/>
      <c r="T8" s="162"/>
      <c r="U8" s="162"/>
      <c r="V8" s="162">
        <f>SUM(V9:V11)</f>
        <v>0.9</v>
      </c>
      <c r="W8" s="162"/>
      <c r="X8" s="162"/>
      <c r="AG8" t="s">
        <v>130</v>
      </c>
    </row>
    <row r="9" spans="1:60" ht="22.5" outlineLevel="1" x14ac:dyDescent="0.2">
      <c r="A9" s="170">
        <v>1</v>
      </c>
      <c r="B9" s="171" t="s">
        <v>131</v>
      </c>
      <c r="C9" s="184" t="s">
        <v>132</v>
      </c>
      <c r="D9" s="172" t="s">
        <v>133</v>
      </c>
      <c r="E9" s="173">
        <v>3.5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3.0000000000000001E-5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134</v>
      </c>
      <c r="T9" s="157" t="s">
        <v>135</v>
      </c>
      <c r="U9" s="157">
        <v>0.25752000000000003</v>
      </c>
      <c r="V9" s="157">
        <f>ROUND(E9*U9,2)</f>
        <v>0.9</v>
      </c>
      <c r="W9" s="157"/>
      <c r="X9" s="157" t="s">
        <v>136</v>
      </c>
      <c r="Y9" s="146"/>
      <c r="Z9" s="146"/>
      <c r="AA9" s="146"/>
      <c r="AB9" s="146"/>
      <c r="AC9" s="146"/>
      <c r="AD9" s="146"/>
      <c r="AE9" s="146"/>
      <c r="AF9" s="146"/>
      <c r="AG9" s="146" t="s">
        <v>137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53"/>
      <c r="B10" s="154"/>
      <c r="C10" s="185" t="s">
        <v>138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6"/>
      <c r="Z10" s="146"/>
      <c r="AA10" s="146"/>
      <c r="AB10" s="146"/>
      <c r="AC10" s="146"/>
      <c r="AD10" s="146"/>
      <c r="AE10" s="146"/>
      <c r="AF10" s="146"/>
      <c r="AG10" s="146" t="s">
        <v>139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5" t="s">
        <v>140</v>
      </c>
      <c r="D11" s="159"/>
      <c r="E11" s="160">
        <v>3.5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6"/>
      <c r="Z11" s="146"/>
      <c r="AA11" s="146"/>
      <c r="AB11" s="146"/>
      <c r="AC11" s="146"/>
      <c r="AD11" s="146"/>
      <c r="AE11" s="146"/>
      <c r="AF11" s="146"/>
      <c r="AG11" s="146" t="s">
        <v>139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x14ac:dyDescent="0.2">
      <c r="A12" s="163" t="s">
        <v>129</v>
      </c>
      <c r="B12" s="164" t="s">
        <v>67</v>
      </c>
      <c r="C12" s="183" t="s">
        <v>68</v>
      </c>
      <c r="D12" s="165"/>
      <c r="E12" s="166"/>
      <c r="F12" s="167"/>
      <c r="G12" s="168">
        <f>SUMIF(AG13:AG18,"&lt;&gt;NOR",G13:G18)</f>
        <v>0</v>
      </c>
      <c r="H12" s="162"/>
      <c r="I12" s="162">
        <f>SUM(I13:I18)</f>
        <v>0</v>
      </c>
      <c r="J12" s="162"/>
      <c r="K12" s="162">
        <f>SUM(K13:K18)</f>
        <v>0</v>
      </c>
      <c r="L12" s="162"/>
      <c r="M12" s="162">
        <f>SUM(M13:M18)</f>
        <v>0</v>
      </c>
      <c r="N12" s="161"/>
      <c r="O12" s="161">
        <f>SUM(O13:O18)</f>
        <v>3.4299999999999997</v>
      </c>
      <c r="P12" s="161"/>
      <c r="Q12" s="161">
        <f>SUM(Q13:Q18)</f>
        <v>0</v>
      </c>
      <c r="R12" s="162"/>
      <c r="S12" s="162"/>
      <c r="T12" s="162"/>
      <c r="U12" s="162"/>
      <c r="V12" s="162">
        <f>SUM(V13:V18)</f>
        <v>18.86</v>
      </c>
      <c r="W12" s="162"/>
      <c r="X12" s="162"/>
      <c r="AG12" t="s">
        <v>130</v>
      </c>
    </row>
    <row r="13" spans="1:60" outlineLevel="1" x14ac:dyDescent="0.2">
      <c r="A13" s="170">
        <v>2</v>
      </c>
      <c r="B13" s="171" t="s">
        <v>141</v>
      </c>
      <c r="C13" s="184" t="s">
        <v>142</v>
      </c>
      <c r="D13" s="172" t="s">
        <v>143</v>
      </c>
      <c r="E13" s="173">
        <v>4</v>
      </c>
      <c r="F13" s="174"/>
      <c r="G13" s="175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0.76182000000000005</v>
      </c>
      <c r="O13" s="156">
        <f>ROUND(E13*N13,2)</f>
        <v>3.05</v>
      </c>
      <c r="P13" s="156">
        <v>0</v>
      </c>
      <c r="Q13" s="156">
        <f>ROUND(E13*P13,2)</f>
        <v>0</v>
      </c>
      <c r="R13" s="157"/>
      <c r="S13" s="157" t="s">
        <v>134</v>
      </c>
      <c r="T13" s="157" t="s">
        <v>134</v>
      </c>
      <c r="U13" s="157">
        <v>4.0388799999999998</v>
      </c>
      <c r="V13" s="157">
        <f>ROUND(E13*U13,2)</f>
        <v>16.16</v>
      </c>
      <c r="W13" s="157"/>
      <c r="X13" s="157" t="s">
        <v>144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145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53"/>
      <c r="B14" s="154"/>
      <c r="C14" s="185" t="s">
        <v>146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6"/>
      <c r="Z14" s="146"/>
      <c r="AA14" s="146"/>
      <c r="AB14" s="146"/>
      <c r="AC14" s="146"/>
      <c r="AD14" s="146"/>
      <c r="AE14" s="146"/>
      <c r="AF14" s="146"/>
      <c r="AG14" s="146" t="s">
        <v>139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53"/>
      <c r="B15" s="154"/>
      <c r="C15" s="185" t="s">
        <v>147</v>
      </c>
      <c r="D15" s="159"/>
      <c r="E15" s="160">
        <v>4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6"/>
      <c r="Z15" s="146"/>
      <c r="AA15" s="146"/>
      <c r="AB15" s="146"/>
      <c r="AC15" s="146"/>
      <c r="AD15" s="146"/>
      <c r="AE15" s="146"/>
      <c r="AF15" s="146"/>
      <c r="AG15" s="146" t="s">
        <v>139</v>
      </c>
      <c r="AH15" s="146">
        <v>0</v>
      </c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0">
        <v>3</v>
      </c>
      <c r="B16" s="171" t="s">
        <v>148</v>
      </c>
      <c r="C16" s="184" t="s">
        <v>149</v>
      </c>
      <c r="D16" s="172" t="s">
        <v>133</v>
      </c>
      <c r="E16" s="173">
        <v>5.0999999999999996</v>
      </c>
      <c r="F16" s="174"/>
      <c r="G16" s="175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7.4709999999999999E-2</v>
      </c>
      <c r="O16" s="156">
        <f>ROUND(E16*N16,2)</f>
        <v>0.38</v>
      </c>
      <c r="P16" s="156">
        <v>0</v>
      </c>
      <c r="Q16" s="156">
        <f>ROUND(E16*P16,2)</f>
        <v>0</v>
      </c>
      <c r="R16" s="157"/>
      <c r="S16" s="157" t="s">
        <v>134</v>
      </c>
      <c r="T16" s="157" t="s">
        <v>134</v>
      </c>
      <c r="U16" s="157">
        <v>0.52915000000000001</v>
      </c>
      <c r="V16" s="157">
        <f>ROUND(E16*U16,2)</f>
        <v>2.7</v>
      </c>
      <c r="W16" s="157"/>
      <c r="X16" s="157" t="s">
        <v>144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53"/>
      <c r="B17" s="154"/>
      <c r="C17" s="185" t="s">
        <v>150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6"/>
      <c r="Z17" s="146"/>
      <c r="AA17" s="146"/>
      <c r="AB17" s="146"/>
      <c r="AC17" s="146"/>
      <c r="AD17" s="146"/>
      <c r="AE17" s="146"/>
      <c r="AF17" s="146"/>
      <c r="AG17" s="146" t="s">
        <v>139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53"/>
      <c r="B18" s="154"/>
      <c r="C18" s="185" t="s">
        <v>151</v>
      </c>
      <c r="D18" s="159"/>
      <c r="E18" s="160">
        <v>5.0999999999999996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6"/>
      <c r="Z18" s="146"/>
      <c r="AA18" s="146"/>
      <c r="AB18" s="146"/>
      <c r="AC18" s="146"/>
      <c r="AD18" s="146"/>
      <c r="AE18" s="146"/>
      <c r="AF18" s="146"/>
      <c r="AG18" s="146" t="s">
        <v>139</v>
      </c>
      <c r="AH18" s="146">
        <v>0</v>
      </c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3" t="s">
        <v>129</v>
      </c>
      <c r="B19" s="164" t="s">
        <v>69</v>
      </c>
      <c r="C19" s="183" t="s">
        <v>70</v>
      </c>
      <c r="D19" s="165"/>
      <c r="E19" s="166"/>
      <c r="F19" s="167"/>
      <c r="G19" s="168">
        <f>SUMIF(AG20:AG22,"&lt;&gt;NOR",G20:G22)</f>
        <v>0</v>
      </c>
      <c r="H19" s="162"/>
      <c r="I19" s="162">
        <f>SUM(I20:I22)</f>
        <v>0</v>
      </c>
      <c r="J19" s="162"/>
      <c r="K19" s="162">
        <f>SUM(K20:K22)</f>
        <v>0</v>
      </c>
      <c r="L19" s="162"/>
      <c r="M19" s="162">
        <f>SUM(M20:M22)</f>
        <v>0</v>
      </c>
      <c r="N19" s="161"/>
      <c r="O19" s="161">
        <f>SUM(O20:O22)</f>
        <v>0</v>
      </c>
      <c r="P19" s="161"/>
      <c r="Q19" s="161">
        <f>SUM(Q20:Q22)</f>
        <v>0</v>
      </c>
      <c r="R19" s="162"/>
      <c r="S19" s="162"/>
      <c r="T19" s="162"/>
      <c r="U19" s="162"/>
      <c r="V19" s="162">
        <f>SUM(V20:V22)</f>
        <v>0</v>
      </c>
      <c r="W19" s="162"/>
      <c r="X19" s="162"/>
      <c r="AG19" t="s">
        <v>130</v>
      </c>
    </row>
    <row r="20" spans="1:60" ht="22.5" outlineLevel="1" x14ac:dyDescent="0.2">
      <c r="A20" s="176">
        <v>4</v>
      </c>
      <c r="B20" s="177" t="s">
        <v>152</v>
      </c>
      <c r="C20" s="186" t="s">
        <v>153</v>
      </c>
      <c r="D20" s="178" t="s">
        <v>154</v>
      </c>
      <c r="E20" s="179">
        <v>17</v>
      </c>
      <c r="F20" s="180"/>
      <c r="G20" s="181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155</v>
      </c>
      <c r="T20" s="157" t="s">
        <v>156</v>
      </c>
      <c r="U20" s="157">
        <v>0</v>
      </c>
      <c r="V20" s="157">
        <f>ROUND(E20*U20,2)</f>
        <v>0</v>
      </c>
      <c r="W20" s="157"/>
      <c r="X20" s="157" t="s">
        <v>144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145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6">
        <v>5</v>
      </c>
      <c r="B21" s="177" t="s">
        <v>157</v>
      </c>
      <c r="C21" s="186" t="s">
        <v>158</v>
      </c>
      <c r="D21" s="178" t="s">
        <v>154</v>
      </c>
      <c r="E21" s="179">
        <v>15.2</v>
      </c>
      <c r="F21" s="180"/>
      <c r="G21" s="181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155</v>
      </c>
      <c r="T21" s="157" t="s">
        <v>156</v>
      </c>
      <c r="U21" s="157">
        <v>0</v>
      </c>
      <c r="V21" s="157">
        <f>ROUND(E21*U21,2)</f>
        <v>0</v>
      </c>
      <c r="W21" s="157"/>
      <c r="X21" s="157" t="s">
        <v>144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145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6">
        <v>6</v>
      </c>
      <c r="B22" s="177" t="s">
        <v>159</v>
      </c>
      <c r="C22" s="186" t="s">
        <v>160</v>
      </c>
      <c r="D22" s="178" t="s">
        <v>154</v>
      </c>
      <c r="E22" s="179">
        <v>11.2</v>
      </c>
      <c r="F22" s="180"/>
      <c r="G22" s="181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155</v>
      </c>
      <c r="T22" s="157" t="s">
        <v>156</v>
      </c>
      <c r="U22" s="157">
        <v>0</v>
      </c>
      <c r="V22" s="157">
        <f>ROUND(E22*U22,2)</f>
        <v>0</v>
      </c>
      <c r="W22" s="157"/>
      <c r="X22" s="157" t="s">
        <v>144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145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3" t="s">
        <v>129</v>
      </c>
      <c r="B23" s="164" t="s">
        <v>71</v>
      </c>
      <c r="C23" s="183" t="s">
        <v>72</v>
      </c>
      <c r="D23" s="165"/>
      <c r="E23" s="166"/>
      <c r="F23" s="167"/>
      <c r="G23" s="168">
        <f>SUMIF(AG24:AG45,"&lt;&gt;NOR",G24:G45)</f>
        <v>0</v>
      </c>
      <c r="H23" s="162"/>
      <c r="I23" s="162">
        <f>SUM(I24:I45)</f>
        <v>0</v>
      </c>
      <c r="J23" s="162"/>
      <c r="K23" s="162">
        <f>SUM(K24:K45)</f>
        <v>0</v>
      </c>
      <c r="L23" s="162"/>
      <c r="M23" s="162">
        <f>SUM(M24:M45)</f>
        <v>0</v>
      </c>
      <c r="N23" s="161"/>
      <c r="O23" s="161">
        <f>SUM(O24:O45)</f>
        <v>6.9799999999999995</v>
      </c>
      <c r="P23" s="161"/>
      <c r="Q23" s="161">
        <f>SUM(Q24:Q45)</f>
        <v>0</v>
      </c>
      <c r="R23" s="162"/>
      <c r="S23" s="162"/>
      <c r="T23" s="162"/>
      <c r="U23" s="162"/>
      <c r="V23" s="162">
        <f>SUM(V24:V45)</f>
        <v>301.41000000000003</v>
      </c>
      <c r="W23" s="162"/>
      <c r="X23" s="162"/>
      <c r="AG23" t="s">
        <v>130</v>
      </c>
    </row>
    <row r="24" spans="1:60" outlineLevel="1" x14ac:dyDescent="0.2">
      <c r="A24" s="170">
        <v>7</v>
      </c>
      <c r="B24" s="171" t="s">
        <v>161</v>
      </c>
      <c r="C24" s="184" t="s">
        <v>162</v>
      </c>
      <c r="D24" s="172" t="s">
        <v>133</v>
      </c>
      <c r="E24" s="173">
        <v>9.1</v>
      </c>
      <c r="F24" s="174"/>
      <c r="G24" s="175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4.7660000000000001E-2</v>
      </c>
      <c r="O24" s="156">
        <f>ROUND(E24*N24,2)</f>
        <v>0.43</v>
      </c>
      <c r="P24" s="156">
        <v>0</v>
      </c>
      <c r="Q24" s="156">
        <f>ROUND(E24*P24,2)</f>
        <v>0</v>
      </c>
      <c r="R24" s="157"/>
      <c r="S24" s="157" t="s">
        <v>134</v>
      </c>
      <c r="T24" s="157" t="s">
        <v>134</v>
      </c>
      <c r="U24" s="157">
        <v>0.84</v>
      </c>
      <c r="V24" s="157">
        <f>ROUND(E24*U24,2)</f>
        <v>7.64</v>
      </c>
      <c r="W24" s="157"/>
      <c r="X24" s="157" t="s">
        <v>144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145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53"/>
      <c r="B25" s="154"/>
      <c r="C25" s="185" t="s">
        <v>146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6"/>
      <c r="Z25" s="146"/>
      <c r="AA25" s="146"/>
      <c r="AB25" s="146"/>
      <c r="AC25" s="146"/>
      <c r="AD25" s="146"/>
      <c r="AE25" s="146"/>
      <c r="AF25" s="146"/>
      <c r="AG25" s="146" t="s">
        <v>139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85" t="s">
        <v>147</v>
      </c>
      <c r="D26" s="159"/>
      <c r="E26" s="160">
        <v>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6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53"/>
      <c r="B27" s="154"/>
      <c r="C27" s="185" t="s">
        <v>150</v>
      </c>
      <c r="D27" s="159"/>
      <c r="E27" s="16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6"/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5" t="s">
        <v>151</v>
      </c>
      <c r="D28" s="159"/>
      <c r="E28" s="160">
        <v>5.0999999999999996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6"/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0">
        <v>8</v>
      </c>
      <c r="B29" s="171" t="s">
        <v>163</v>
      </c>
      <c r="C29" s="184" t="s">
        <v>164</v>
      </c>
      <c r="D29" s="172" t="s">
        <v>133</v>
      </c>
      <c r="E29" s="173">
        <v>21</v>
      </c>
      <c r="F29" s="174"/>
      <c r="G29" s="175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4.5580000000000002E-2</v>
      </c>
      <c r="O29" s="156">
        <f>ROUND(E29*N29,2)</f>
        <v>0.96</v>
      </c>
      <c r="P29" s="156">
        <v>0</v>
      </c>
      <c r="Q29" s="156">
        <f>ROUND(E29*P29,2)</f>
        <v>0</v>
      </c>
      <c r="R29" s="157"/>
      <c r="S29" s="157" t="s">
        <v>134</v>
      </c>
      <c r="T29" s="157" t="s">
        <v>134</v>
      </c>
      <c r="U29" s="157">
        <v>0.60799999999999998</v>
      </c>
      <c r="V29" s="157">
        <f>ROUND(E29*U29,2)</f>
        <v>12.77</v>
      </c>
      <c r="W29" s="157"/>
      <c r="X29" s="157" t="s">
        <v>144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145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5" t="s">
        <v>165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6"/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53"/>
      <c r="B31" s="154"/>
      <c r="C31" s="185" t="s">
        <v>166</v>
      </c>
      <c r="D31" s="159"/>
      <c r="E31" s="160"/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6"/>
      <c r="Z31" s="146"/>
      <c r="AA31" s="146"/>
      <c r="AB31" s="146"/>
      <c r="AC31" s="146"/>
      <c r="AD31" s="146"/>
      <c r="AE31" s="146"/>
      <c r="AF31" s="146"/>
      <c r="AG31" s="146" t="s">
        <v>139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53"/>
      <c r="B32" s="154"/>
      <c r="C32" s="185" t="s">
        <v>167</v>
      </c>
      <c r="D32" s="159"/>
      <c r="E32" s="160"/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6"/>
      <c r="Z32" s="146"/>
      <c r="AA32" s="146"/>
      <c r="AB32" s="146"/>
      <c r="AC32" s="146"/>
      <c r="AD32" s="146"/>
      <c r="AE32" s="146"/>
      <c r="AF32" s="146"/>
      <c r="AG32" s="146" t="s">
        <v>139</v>
      </c>
      <c r="AH32" s="146">
        <v>0</v>
      </c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85" t="s">
        <v>147</v>
      </c>
      <c r="D33" s="159"/>
      <c r="E33" s="160">
        <v>4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6"/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5" t="s">
        <v>168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6"/>
      <c r="Z34" s="146"/>
      <c r="AA34" s="146"/>
      <c r="AB34" s="146"/>
      <c r="AC34" s="146"/>
      <c r="AD34" s="146"/>
      <c r="AE34" s="146"/>
      <c r="AF34" s="146"/>
      <c r="AG34" s="146" t="s">
        <v>139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5" t="s">
        <v>169</v>
      </c>
      <c r="D35" s="159"/>
      <c r="E35" s="160">
        <v>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6"/>
      <c r="Z35" s="146"/>
      <c r="AA35" s="146"/>
      <c r="AB35" s="146"/>
      <c r="AC35" s="146"/>
      <c r="AD35" s="146"/>
      <c r="AE35" s="146"/>
      <c r="AF35" s="146"/>
      <c r="AG35" s="146" t="s">
        <v>139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5" t="s">
        <v>170</v>
      </c>
      <c r="D36" s="159"/>
      <c r="E36" s="16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6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5" t="s">
        <v>167</v>
      </c>
      <c r="D37" s="159"/>
      <c r="E37" s="160"/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6"/>
      <c r="Z37" s="146"/>
      <c r="AA37" s="146"/>
      <c r="AB37" s="146"/>
      <c r="AC37" s="146"/>
      <c r="AD37" s="146"/>
      <c r="AE37" s="146"/>
      <c r="AF37" s="146"/>
      <c r="AG37" s="146" t="s">
        <v>139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53"/>
      <c r="B38" s="154"/>
      <c r="C38" s="185" t="s">
        <v>171</v>
      </c>
      <c r="D38" s="159"/>
      <c r="E38" s="160">
        <v>11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6"/>
      <c r="Z38" s="146"/>
      <c r="AA38" s="146"/>
      <c r="AB38" s="146"/>
      <c r="AC38" s="146"/>
      <c r="AD38" s="146"/>
      <c r="AE38" s="146"/>
      <c r="AF38" s="146"/>
      <c r="AG38" s="146" t="s">
        <v>139</v>
      </c>
      <c r="AH38" s="146">
        <v>0</v>
      </c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0">
        <v>9</v>
      </c>
      <c r="B39" s="171" t="s">
        <v>172</v>
      </c>
      <c r="C39" s="184" t="s">
        <v>173</v>
      </c>
      <c r="D39" s="172" t="s">
        <v>133</v>
      </c>
      <c r="E39" s="173">
        <v>880.88879999999995</v>
      </c>
      <c r="F39" s="174"/>
      <c r="G39" s="175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6.3499999999999997E-3</v>
      </c>
      <c r="O39" s="156">
        <f>ROUND(E39*N39,2)</f>
        <v>5.59</v>
      </c>
      <c r="P39" s="156">
        <v>0</v>
      </c>
      <c r="Q39" s="156">
        <f>ROUND(E39*P39,2)</f>
        <v>0</v>
      </c>
      <c r="R39" s="157"/>
      <c r="S39" s="157" t="s">
        <v>134</v>
      </c>
      <c r="T39" s="157" t="s">
        <v>134</v>
      </c>
      <c r="U39" s="157">
        <v>0.31900000000000001</v>
      </c>
      <c r="V39" s="157">
        <f>ROUND(E39*U39,2)</f>
        <v>281</v>
      </c>
      <c r="W39" s="157"/>
      <c r="X39" s="157" t="s">
        <v>144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145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5" t="s">
        <v>174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6"/>
      <c r="Z40" s="146"/>
      <c r="AA40" s="146"/>
      <c r="AB40" s="146"/>
      <c r="AC40" s="146"/>
      <c r="AD40" s="146"/>
      <c r="AE40" s="146"/>
      <c r="AF40" s="146"/>
      <c r="AG40" s="146" t="s">
        <v>139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5" t="s">
        <v>166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6"/>
      <c r="Z41" s="146"/>
      <c r="AA41" s="146"/>
      <c r="AB41" s="146"/>
      <c r="AC41" s="146"/>
      <c r="AD41" s="146"/>
      <c r="AE41" s="146"/>
      <c r="AF41" s="146"/>
      <c r="AG41" s="146" t="s">
        <v>139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53"/>
      <c r="B42" s="154"/>
      <c r="C42" s="185" t="s">
        <v>167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6"/>
      <c r="Z42" s="146"/>
      <c r="AA42" s="146"/>
      <c r="AB42" s="146"/>
      <c r="AC42" s="146"/>
      <c r="AD42" s="146"/>
      <c r="AE42" s="146"/>
      <c r="AF42" s="146"/>
      <c r="AG42" s="146" t="s">
        <v>139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53"/>
      <c r="B43" s="154"/>
      <c r="C43" s="185" t="s">
        <v>175</v>
      </c>
      <c r="D43" s="159"/>
      <c r="E43" s="160">
        <v>475.2792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6"/>
      <c r="Z43" s="146"/>
      <c r="AA43" s="146"/>
      <c r="AB43" s="146"/>
      <c r="AC43" s="146"/>
      <c r="AD43" s="146"/>
      <c r="AE43" s="146"/>
      <c r="AF43" s="146"/>
      <c r="AG43" s="146" t="s">
        <v>139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53"/>
      <c r="B44" s="154"/>
      <c r="C44" s="185" t="s">
        <v>168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6"/>
      <c r="Z44" s="146"/>
      <c r="AA44" s="146"/>
      <c r="AB44" s="146"/>
      <c r="AC44" s="146"/>
      <c r="AD44" s="146"/>
      <c r="AE44" s="146"/>
      <c r="AF44" s="146"/>
      <c r="AG44" s="146" t="s">
        <v>139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33.75" outlineLevel="1" x14ac:dyDescent="0.2">
      <c r="A45" s="153"/>
      <c r="B45" s="154"/>
      <c r="C45" s="185" t="s">
        <v>176</v>
      </c>
      <c r="D45" s="159"/>
      <c r="E45" s="160">
        <v>405.6096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6"/>
      <c r="Z45" s="146"/>
      <c r="AA45" s="146"/>
      <c r="AB45" s="146"/>
      <c r="AC45" s="146"/>
      <c r="AD45" s="146"/>
      <c r="AE45" s="146"/>
      <c r="AF45" s="146"/>
      <c r="AG45" s="146" t="s">
        <v>139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3" t="s">
        <v>129</v>
      </c>
      <c r="B46" s="164" t="s">
        <v>73</v>
      </c>
      <c r="C46" s="183" t="s">
        <v>74</v>
      </c>
      <c r="D46" s="165"/>
      <c r="E46" s="166"/>
      <c r="F46" s="167"/>
      <c r="G46" s="168">
        <f>SUMIF(AG47:AG56,"&lt;&gt;NOR",G47:G56)</f>
        <v>0</v>
      </c>
      <c r="H46" s="162"/>
      <c r="I46" s="162">
        <f>SUM(I47:I56)</f>
        <v>0</v>
      </c>
      <c r="J46" s="162"/>
      <c r="K46" s="162">
        <f>SUM(K47:K56)</f>
        <v>0</v>
      </c>
      <c r="L46" s="162"/>
      <c r="M46" s="162">
        <f>SUM(M47:M56)</f>
        <v>0</v>
      </c>
      <c r="N46" s="161"/>
      <c r="O46" s="161">
        <f>SUM(O47:O56)</f>
        <v>1.28</v>
      </c>
      <c r="P46" s="161"/>
      <c r="Q46" s="161">
        <f>SUM(Q47:Q56)</f>
        <v>0</v>
      </c>
      <c r="R46" s="162"/>
      <c r="S46" s="162"/>
      <c r="T46" s="162"/>
      <c r="U46" s="162"/>
      <c r="V46" s="162">
        <f>SUM(V47:V56)</f>
        <v>48.81</v>
      </c>
      <c r="W46" s="162"/>
      <c r="X46" s="162"/>
      <c r="AG46" t="s">
        <v>130</v>
      </c>
    </row>
    <row r="47" spans="1:60" outlineLevel="1" x14ac:dyDescent="0.2">
      <c r="A47" s="170">
        <v>10</v>
      </c>
      <c r="B47" s="171" t="s">
        <v>177</v>
      </c>
      <c r="C47" s="184" t="s">
        <v>178</v>
      </c>
      <c r="D47" s="172" t="s">
        <v>133</v>
      </c>
      <c r="E47" s="173">
        <v>140.37</v>
      </c>
      <c r="F47" s="174"/>
      <c r="G47" s="175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9.1400000000000006E-3</v>
      </c>
      <c r="O47" s="156">
        <f>ROUND(E47*N47,2)</f>
        <v>1.28</v>
      </c>
      <c r="P47" s="156">
        <v>0</v>
      </c>
      <c r="Q47" s="156">
        <f>ROUND(E47*P47,2)</f>
        <v>0</v>
      </c>
      <c r="R47" s="157"/>
      <c r="S47" s="157" t="s">
        <v>134</v>
      </c>
      <c r="T47" s="157" t="s">
        <v>134</v>
      </c>
      <c r="U47" s="157">
        <v>0.34775</v>
      </c>
      <c r="V47" s="157">
        <f>ROUND(E47*U47,2)</f>
        <v>48.81</v>
      </c>
      <c r="W47" s="157"/>
      <c r="X47" s="157" t="s">
        <v>144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145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5" t="s">
        <v>179</v>
      </c>
      <c r="D48" s="159"/>
      <c r="E48" s="160"/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6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53"/>
      <c r="B49" s="154"/>
      <c r="C49" s="185" t="s">
        <v>166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6"/>
      <c r="Z49" s="146"/>
      <c r="AA49" s="146"/>
      <c r="AB49" s="146"/>
      <c r="AC49" s="146"/>
      <c r="AD49" s="146"/>
      <c r="AE49" s="146"/>
      <c r="AF49" s="146"/>
      <c r="AG49" s="146" t="s">
        <v>139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5" t="s">
        <v>167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6"/>
      <c r="Z50" s="146"/>
      <c r="AA50" s="146"/>
      <c r="AB50" s="146"/>
      <c r="AC50" s="146"/>
      <c r="AD50" s="146"/>
      <c r="AE50" s="146"/>
      <c r="AF50" s="146"/>
      <c r="AG50" s="146" t="s">
        <v>139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5" t="s">
        <v>180</v>
      </c>
      <c r="D51" s="159"/>
      <c r="E51" s="160">
        <v>23.32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6"/>
      <c r="Z51" s="146"/>
      <c r="AA51" s="146"/>
      <c r="AB51" s="146"/>
      <c r="AC51" s="146"/>
      <c r="AD51" s="146"/>
      <c r="AE51" s="146"/>
      <c r="AF51" s="146"/>
      <c r="AG51" s="146" t="s">
        <v>139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53"/>
      <c r="B52" s="154"/>
      <c r="C52" s="185" t="s">
        <v>168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6"/>
      <c r="Z52" s="146"/>
      <c r="AA52" s="146"/>
      <c r="AB52" s="146"/>
      <c r="AC52" s="146"/>
      <c r="AD52" s="146"/>
      <c r="AE52" s="146"/>
      <c r="AF52" s="146"/>
      <c r="AG52" s="146" t="s">
        <v>139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185" t="s">
        <v>181</v>
      </c>
      <c r="D53" s="159"/>
      <c r="E53" s="160">
        <v>44.32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6"/>
      <c r="Z53" s="146"/>
      <c r="AA53" s="146"/>
      <c r="AB53" s="146"/>
      <c r="AC53" s="146"/>
      <c r="AD53" s="146"/>
      <c r="AE53" s="146"/>
      <c r="AF53" s="146"/>
      <c r="AG53" s="146" t="s">
        <v>139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53"/>
      <c r="B54" s="154"/>
      <c r="C54" s="185" t="s">
        <v>170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6"/>
      <c r="Z54" s="146"/>
      <c r="AA54" s="146"/>
      <c r="AB54" s="146"/>
      <c r="AC54" s="146"/>
      <c r="AD54" s="146"/>
      <c r="AE54" s="146"/>
      <c r="AF54" s="146"/>
      <c r="AG54" s="146" t="s">
        <v>139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53"/>
      <c r="B55" s="154"/>
      <c r="C55" s="185" t="s">
        <v>167</v>
      </c>
      <c r="D55" s="159"/>
      <c r="E55" s="160"/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6"/>
      <c r="Z55" s="146"/>
      <c r="AA55" s="146"/>
      <c r="AB55" s="146"/>
      <c r="AC55" s="146"/>
      <c r="AD55" s="146"/>
      <c r="AE55" s="146"/>
      <c r="AF55" s="146"/>
      <c r="AG55" s="146" t="s">
        <v>139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185" t="s">
        <v>182</v>
      </c>
      <c r="D56" s="159"/>
      <c r="E56" s="160">
        <v>72.73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6"/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5.5" x14ac:dyDescent="0.2">
      <c r="A57" s="163" t="s">
        <v>129</v>
      </c>
      <c r="B57" s="164" t="s">
        <v>75</v>
      </c>
      <c r="C57" s="183" t="s">
        <v>76</v>
      </c>
      <c r="D57" s="165"/>
      <c r="E57" s="166"/>
      <c r="F57" s="167"/>
      <c r="G57" s="168">
        <f>SUMIF(AG58:AG104,"&lt;&gt;NOR",G58:G104)</f>
        <v>0</v>
      </c>
      <c r="H57" s="162"/>
      <c r="I57" s="162">
        <f>SUM(I58:I104)</f>
        <v>0</v>
      </c>
      <c r="J57" s="162"/>
      <c r="K57" s="162">
        <f>SUM(K58:K104)</f>
        <v>0</v>
      </c>
      <c r="L57" s="162"/>
      <c r="M57" s="162">
        <f>SUM(M58:M104)</f>
        <v>0</v>
      </c>
      <c r="N57" s="161"/>
      <c r="O57" s="161">
        <f>SUM(O58:O104)</f>
        <v>0.03</v>
      </c>
      <c r="P57" s="161"/>
      <c r="Q57" s="161">
        <f>SUM(Q58:Q104)</f>
        <v>0</v>
      </c>
      <c r="R57" s="162"/>
      <c r="S57" s="162"/>
      <c r="T57" s="162"/>
      <c r="U57" s="162"/>
      <c r="V57" s="162">
        <f>SUM(V58:V104)</f>
        <v>245.63</v>
      </c>
      <c r="W57" s="162"/>
      <c r="X57" s="162"/>
      <c r="AG57" t="s">
        <v>130</v>
      </c>
    </row>
    <row r="58" spans="1:60" outlineLevel="1" x14ac:dyDescent="0.2">
      <c r="A58" s="170">
        <v>11</v>
      </c>
      <c r="B58" s="171" t="s">
        <v>183</v>
      </c>
      <c r="C58" s="184" t="s">
        <v>184</v>
      </c>
      <c r="D58" s="172" t="s">
        <v>133</v>
      </c>
      <c r="E58" s="173">
        <v>797.51</v>
      </c>
      <c r="F58" s="174"/>
      <c r="G58" s="175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4.0000000000000003E-5</v>
      </c>
      <c r="O58" s="156">
        <f>ROUND(E58*N58,2)</f>
        <v>0.03</v>
      </c>
      <c r="P58" s="156">
        <v>0</v>
      </c>
      <c r="Q58" s="156">
        <f>ROUND(E58*P58,2)</f>
        <v>0</v>
      </c>
      <c r="R58" s="157"/>
      <c r="S58" s="157" t="s">
        <v>134</v>
      </c>
      <c r="T58" s="157" t="s">
        <v>134</v>
      </c>
      <c r="U58" s="157">
        <v>0.308</v>
      </c>
      <c r="V58" s="157">
        <f>ROUND(E58*U58,2)</f>
        <v>245.63</v>
      </c>
      <c r="W58" s="157"/>
      <c r="X58" s="157" t="s">
        <v>144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145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53"/>
      <c r="B59" s="154"/>
      <c r="C59" s="185" t="s">
        <v>166</v>
      </c>
      <c r="D59" s="159"/>
      <c r="E59" s="160"/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6"/>
      <c r="Z59" s="146"/>
      <c r="AA59" s="146"/>
      <c r="AB59" s="146"/>
      <c r="AC59" s="146"/>
      <c r="AD59" s="146"/>
      <c r="AE59" s="146"/>
      <c r="AF59" s="146"/>
      <c r="AG59" s="146" t="s">
        <v>139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53"/>
      <c r="B60" s="154"/>
      <c r="C60" s="185" t="s">
        <v>167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6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33.75" outlineLevel="1" x14ac:dyDescent="0.2">
      <c r="A61" s="153"/>
      <c r="B61" s="154"/>
      <c r="C61" s="185" t="s">
        <v>185</v>
      </c>
      <c r="D61" s="159"/>
      <c r="E61" s="160">
        <v>277.92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6"/>
      <c r="Z61" s="146"/>
      <c r="AA61" s="146"/>
      <c r="AB61" s="146"/>
      <c r="AC61" s="146"/>
      <c r="AD61" s="146"/>
      <c r="AE61" s="146"/>
      <c r="AF61" s="146"/>
      <c r="AG61" s="146" t="s">
        <v>139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3"/>
      <c r="B62" s="154"/>
      <c r="C62" s="185" t="s">
        <v>168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6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53"/>
      <c r="B63" s="154"/>
      <c r="C63" s="185" t="s">
        <v>186</v>
      </c>
      <c r="D63" s="159"/>
      <c r="E63" s="160">
        <v>261.32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6"/>
      <c r="Z63" s="146"/>
      <c r="AA63" s="146"/>
      <c r="AB63" s="146"/>
      <c r="AC63" s="146"/>
      <c r="AD63" s="146"/>
      <c r="AE63" s="146"/>
      <c r="AF63" s="146"/>
      <c r="AG63" s="146" t="s">
        <v>139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5" t="s">
        <v>170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6"/>
      <c r="Z64" s="146"/>
      <c r="AA64" s="146"/>
      <c r="AB64" s="146"/>
      <c r="AC64" s="146"/>
      <c r="AD64" s="146"/>
      <c r="AE64" s="146"/>
      <c r="AF64" s="146"/>
      <c r="AG64" s="146" t="s">
        <v>139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53"/>
      <c r="B65" s="154"/>
      <c r="C65" s="185" t="s">
        <v>167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6"/>
      <c r="Z65" s="146"/>
      <c r="AA65" s="146"/>
      <c r="AB65" s="146"/>
      <c r="AC65" s="146"/>
      <c r="AD65" s="146"/>
      <c r="AE65" s="146"/>
      <c r="AF65" s="146"/>
      <c r="AG65" s="146" t="s">
        <v>139</v>
      </c>
      <c r="AH65" s="146">
        <v>0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45" outlineLevel="1" x14ac:dyDescent="0.2">
      <c r="A66" s="153"/>
      <c r="B66" s="154"/>
      <c r="C66" s="185" t="s">
        <v>187</v>
      </c>
      <c r="D66" s="159"/>
      <c r="E66" s="160">
        <v>258.27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6"/>
      <c r="Z66" s="146"/>
      <c r="AA66" s="146"/>
      <c r="AB66" s="146"/>
      <c r="AC66" s="146"/>
      <c r="AD66" s="146"/>
      <c r="AE66" s="146"/>
      <c r="AF66" s="146"/>
      <c r="AG66" s="146" t="s">
        <v>139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0">
        <v>12</v>
      </c>
      <c r="B67" s="171" t="s">
        <v>188</v>
      </c>
      <c r="C67" s="184" t="s">
        <v>189</v>
      </c>
      <c r="D67" s="172" t="s">
        <v>190</v>
      </c>
      <c r="E67" s="173">
        <v>2</v>
      </c>
      <c r="F67" s="174"/>
      <c r="G67" s="175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155</v>
      </c>
      <c r="T67" s="157" t="s">
        <v>156</v>
      </c>
      <c r="U67" s="157">
        <v>0</v>
      </c>
      <c r="V67" s="157">
        <f>ROUND(E67*U67,2)</f>
        <v>0</v>
      </c>
      <c r="W67" s="157"/>
      <c r="X67" s="157" t="s">
        <v>144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145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53"/>
      <c r="B68" s="154"/>
      <c r="C68" s="185" t="s">
        <v>166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6"/>
      <c r="Z68" s="146"/>
      <c r="AA68" s="146"/>
      <c r="AB68" s="146"/>
      <c r="AC68" s="146"/>
      <c r="AD68" s="146"/>
      <c r="AE68" s="146"/>
      <c r="AF68" s="146"/>
      <c r="AG68" s="146" t="s">
        <v>139</v>
      </c>
      <c r="AH68" s="146">
        <v>0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53"/>
      <c r="B69" s="154"/>
      <c r="C69" s="185" t="s">
        <v>65</v>
      </c>
      <c r="D69" s="159"/>
      <c r="E69" s="160">
        <v>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6"/>
      <c r="Z69" s="146"/>
      <c r="AA69" s="146"/>
      <c r="AB69" s="146"/>
      <c r="AC69" s="146"/>
      <c r="AD69" s="146"/>
      <c r="AE69" s="146"/>
      <c r="AF69" s="146"/>
      <c r="AG69" s="146" t="s">
        <v>139</v>
      </c>
      <c r="AH69" s="146">
        <v>0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53"/>
      <c r="B70" s="154"/>
      <c r="C70" s="185" t="s">
        <v>170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46"/>
      <c r="Z70" s="146"/>
      <c r="AA70" s="146"/>
      <c r="AB70" s="146"/>
      <c r="AC70" s="146"/>
      <c r="AD70" s="146"/>
      <c r="AE70" s="146"/>
      <c r="AF70" s="146"/>
      <c r="AG70" s="146" t="s">
        <v>139</v>
      </c>
      <c r="AH70" s="146">
        <v>0</v>
      </c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53"/>
      <c r="B71" s="154"/>
      <c r="C71" s="185" t="s">
        <v>65</v>
      </c>
      <c r="D71" s="159"/>
      <c r="E71" s="160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6"/>
      <c r="Z71" s="146"/>
      <c r="AA71" s="146"/>
      <c r="AB71" s="146"/>
      <c r="AC71" s="146"/>
      <c r="AD71" s="146"/>
      <c r="AE71" s="146"/>
      <c r="AF71" s="146"/>
      <c r="AG71" s="146" t="s">
        <v>139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0">
        <v>13</v>
      </c>
      <c r="B72" s="171" t="s">
        <v>191</v>
      </c>
      <c r="C72" s="184" t="s">
        <v>192</v>
      </c>
      <c r="D72" s="172" t="s">
        <v>193</v>
      </c>
      <c r="E72" s="173">
        <v>659.18</v>
      </c>
      <c r="F72" s="174"/>
      <c r="G72" s="175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155</v>
      </c>
      <c r="T72" s="157" t="s">
        <v>156</v>
      </c>
      <c r="U72" s="157">
        <v>0</v>
      </c>
      <c r="V72" s="157">
        <f>ROUND(E72*U72,2)</f>
        <v>0</v>
      </c>
      <c r="W72" s="157"/>
      <c r="X72" s="157" t="s">
        <v>144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145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5" t="s">
        <v>166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6"/>
      <c r="Z73" s="146"/>
      <c r="AA73" s="146"/>
      <c r="AB73" s="146"/>
      <c r="AC73" s="146"/>
      <c r="AD73" s="146"/>
      <c r="AE73" s="146"/>
      <c r="AF73" s="146"/>
      <c r="AG73" s="146" t="s">
        <v>139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85" t="s">
        <v>167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6"/>
      <c r="Z74" s="146"/>
      <c r="AA74" s="146"/>
      <c r="AB74" s="146"/>
      <c r="AC74" s="146"/>
      <c r="AD74" s="146"/>
      <c r="AE74" s="146"/>
      <c r="AF74" s="146"/>
      <c r="AG74" s="146" t="s">
        <v>139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33.75" outlineLevel="1" x14ac:dyDescent="0.2">
      <c r="A75" s="153"/>
      <c r="B75" s="154"/>
      <c r="C75" s="185" t="s">
        <v>194</v>
      </c>
      <c r="D75" s="159"/>
      <c r="E75" s="160">
        <v>256.64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6"/>
      <c r="Z75" s="146"/>
      <c r="AA75" s="146"/>
      <c r="AB75" s="146"/>
      <c r="AC75" s="146"/>
      <c r="AD75" s="146"/>
      <c r="AE75" s="146"/>
      <c r="AF75" s="146"/>
      <c r="AG75" s="146" t="s">
        <v>139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85" t="s">
        <v>168</v>
      </c>
      <c r="D76" s="159"/>
      <c r="E76" s="160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6"/>
      <c r="Z76" s="146"/>
      <c r="AA76" s="146"/>
      <c r="AB76" s="146"/>
      <c r="AC76" s="146"/>
      <c r="AD76" s="146"/>
      <c r="AE76" s="146"/>
      <c r="AF76" s="146"/>
      <c r="AG76" s="146" t="s">
        <v>139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53"/>
      <c r="B77" s="154"/>
      <c r="C77" s="185" t="s">
        <v>195</v>
      </c>
      <c r="D77" s="159"/>
      <c r="E77" s="160">
        <v>217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6"/>
      <c r="Z77" s="146"/>
      <c r="AA77" s="146"/>
      <c r="AB77" s="146"/>
      <c r="AC77" s="146"/>
      <c r="AD77" s="146"/>
      <c r="AE77" s="146"/>
      <c r="AF77" s="146"/>
      <c r="AG77" s="146" t="s">
        <v>139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85" t="s">
        <v>170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6"/>
      <c r="Z78" s="146"/>
      <c r="AA78" s="146"/>
      <c r="AB78" s="146"/>
      <c r="AC78" s="146"/>
      <c r="AD78" s="146"/>
      <c r="AE78" s="146"/>
      <c r="AF78" s="146"/>
      <c r="AG78" s="146" t="s">
        <v>139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53"/>
      <c r="B79" s="154"/>
      <c r="C79" s="185" t="s">
        <v>167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6"/>
      <c r="Z79" s="146"/>
      <c r="AA79" s="146"/>
      <c r="AB79" s="146"/>
      <c r="AC79" s="146"/>
      <c r="AD79" s="146"/>
      <c r="AE79" s="146"/>
      <c r="AF79" s="146"/>
      <c r="AG79" s="146" t="s">
        <v>139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53"/>
      <c r="B80" s="154"/>
      <c r="C80" s="185" t="s">
        <v>196</v>
      </c>
      <c r="D80" s="159"/>
      <c r="E80" s="160">
        <v>185.54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6"/>
      <c r="Z80" s="146"/>
      <c r="AA80" s="146"/>
      <c r="AB80" s="146"/>
      <c r="AC80" s="146"/>
      <c r="AD80" s="146"/>
      <c r="AE80" s="146"/>
      <c r="AF80" s="146"/>
      <c r="AG80" s="146" t="s">
        <v>139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70">
        <v>14</v>
      </c>
      <c r="B81" s="171" t="s">
        <v>197</v>
      </c>
      <c r="C81" s="184" t="s">
        <v>198</v>
      </c>
      <c r="D81" s="172" t="s">
        <v>190</v>
      </c>
      <c r="E81" s="173">
        <v>3</v>
      </c>
      <c r="F81" s="174"/>
      <c r="G81" s="175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155</v>
      </c>
      <c r="T81" s="157" t="s">
        <v>156</v>
      </c>
      <c r="U81" s="157">
        <v>0</v>
      </c>
      <c r="V81" s="157">
        <f>ROUND(E81*U81,2)</f>
        <v>0</v>
      </c>
      <c r="W81" s="157"/>
      <c r="X81" s="157" t="s">
        <v>144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145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85" t="s">
        <v>166</v>
      </c>
      <c r="D82" s="159"/>
      <c r="E82" s="160"/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6"/>
      <c r="Z82" s="146"/>
      <c r="AA82" s="146"/>
      <c r="AB82" s="146"/>
      <c r="AC82" s="146"/>
      <c r="AD82" s="146"/>
      <c r="AE82" s="146"/>
      <c r="AF82" s="146"/>
      <c r="AG82" s="146" t="s">
        <v>139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85" t="s">
        <v>167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6"/>
      <c r="Z83" s="146"/>
      <c r="AA83" s="146"/>
      <c r="AB83" s="146"/>
      <c r="AC83" s="146"/>
      <c r="AD83" s="146"/>
      <c r="AE83" s="146"/>
      <c r="AF83" s="146"/>
      <c r="AG83" s="146" t="s">
        <v>139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3"/>
      <c r="B84" s="154"/>
      <c r="C84" s="185" t="s">
        <v>65</v>
      </c>
      <c r="D84" s="159"/>
      <c r="E84" s="160">
        <v>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6"/>
      <c r="Z84" s="146"/>
      <c r="AA84" s="146"/>
      <c r="AB84" s="146"/>
      <c r="AC84" s="146"/>
      <c r="AD84" s="146"/>
      <c r="AE84" s="146"/>
      <c r="AF84" s="146"/>
      <c r="AG84" s="146" t="s">
        <v>139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53"/>
      <c r="B85" s="154"/>
      <c r="C85" s="185" t="s">
        <v>168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6"/>
      <c r="Z85" s="146"/>
      <c r="AA85" s="146"/>
      <c r="AB85" s="146"/>
      <c r="AC85" s="146"/>
      <c r="AD85" s="146"/>
      <c r="AE85" s="146"/>
      <c r="AF85" s="146"/>
      <c r="AG85" s="146" t="s">
        <v>139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53"/>
      <c r="B86" s="154"/>
      <c r="C86" s="185" t="s">
        <v>65</v>
      </c>
      <c r="D86" s="159"/>
      <c r="E86" s="160">
        <v>1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6"/>
      <c r="Z86" s="146"/>
      <c r="AA86" s="146"/>
      <c r="AB86" s="146"/>
      <c r="AC86" s="146"/>
      <c r="AD86" s="146"/>
      <c r="AE86" s="146"/>
      <c r="AF86" s="146"/>
      <c r="AG86" s="146" t="s">
        <v>139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 x14ac:dyDescent="0.2">
      <c r="A87" s="153"/>
      <c r="B87" s="154"/>
      <c r="C87" s="185" t="s">
        <v>170</v>
      </c>
      <c r="D87" s="159"/>
      <c r="E87" s="160"/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46"/>
      <c r="Z87" s="146"/>
      <c r="AA87" s="146"/>
      <c r="AB87" s="146"/>
      <c r="AC87" s="146"/>
      <c r="AD87" s="146"/>
      <c r="AE87" s="146"/>
      <c r="AF87" s="146"/>
      <c r="AG87" s="146" t="s">
        <v>139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85" t="s">
        <v>167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6"/>
      <c r="Z88" s="146"/>
      <c r="AA88" s="146"/>
      <c r="AB88" s="146"/>
      <c r="AC88" s="146"/>
      <c r="AD88" s="146"/>
      <c r="AE88" s="146"/>
      <c r="AF88" s="146"/>
      <c r="AG88" s="146" t="s">
        <v>139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5" t="s">
        <v>65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6"/>
      <c r="Z89" s="146"/>
      <c r="AA89" s="146"/>
      <c r="AB89" s="146"/>
      <c r="AC89" s="146"/>
      <c r="AD89" s="146"/>
      <c r="AE89" s="146"/>
      <c r="AF89" s="146"/>
      <c r="AG89" s="146" t="s">
        <v>139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0">
        <v>15</v>
      </c>
      <c r="B90" s="171" t="s">
        <v>199</v>
      </c>
      <c r="C90" s="184" t="s">
        <v>200</v>
      </c>
      <c r="D90" s="172" t="s">
        <v>190</v>
      </c>
      <c r="E90" s="173">
        <v>3</v>
      </c>
      <c r="F90" s="174"/>
      <c r="G90" s="175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155</v>
      </c>
      <c r="T90" s="157" t="s">
        <v>156</v>
      </c>
      <c r="U90" s="157">
        <v>0</v>
      </c>
      <c r="V90" s="157">
        <f>ROUND(E90*U90,2)</f>
        <v>0</v>
      </c>
      <c r="W90" s="157"/>
      <c r="X90" s="157" t="s">
        <v>144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145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185" t="s">
        <v>166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6"/>
      <c r="Z91" s="146"/>
      <c r="AA91" s="146"/>
      <c r="AB91" s="146"/>
      <c r="AC91" s="146"/>
      <c r="AD91" s="146"/>
      <c r="AE91" s="146"/>
      <c r="AF91" s="146"/>
      <c r="AG91" s="146" t="s">
        <v>139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3"/>
      <c r="B92" s="154"/>
      <c r="C92" s="185" t="s">
        <v>167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6"/>
      <c r="Z92" s="146"/>
      <c r="AA92" s="146"/>
      <c r="AB92" s="146"/>
      <c r="AC92" s="146"/>
      <c r="AD92" s="146"/>
      <c r="AE92" s="146"/>
      <c r="AF92" s="146"/>
      <c r="AG92" s="146" t="s">
        <v>139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/>
      <c r="B93" s="154"/>
      <c r="C93" s="185" t="s">
        <v>65</v>
      </c>
      <c r="D93" s="159"/>
      <c r="E93" s="160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6"/>
      <c r="Z93" s="146"/>
      <c r="AA93" s="146"/>
      <c r="AB93" s="146"/>
      <c r="AC93" s="146"/>
      <c r="AD93" s="146"/>
      <c r="AE93" s="146"/>
      <c r="AF93" s="146"/>
      <c r="AG93" s="146" t="s">
        <v>139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53"/>
      <c r="B94" s="154"/>
      <c r="C94" s="185" t="s">
        <v>168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6"/>
      <c r="Z94" s="146"/>
      <c r="AA94" s="146"/>
      <c r="AB94" s="146"/>
      <c r="AC94" s="146"/>
      <c r="AD94" s="146"/>
      <c r="AE94" s="146"/>
      <c r="AF94" s="146"/>
      <c r="AG94" s="146" t="s">
        <v>139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53"/>
      <c r="B95" s="154"/>
      <c r="C95" s="185" t="s">
        <v>65</v>
      </c>
      <c r="D95" s="159"/>
      <c r="E95" s="160">
        <v>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6"/>
      <c r="Z95" s="146"/>
      <c r="AA95" s="146"/>
      <c r="AB95" s="146"/>
      <c r="AC95" s="146"/>
      <c r="AD95" s="146"/>
      <c r="AE95" s="146"/>
      <c r="AF95" s="146"/>
      <c r="AG95" s="146" t="s">
        <v>139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85" t="s">
        <v>170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6"/>
      <c r="Z96" s="146"/>
      <c r="AA96" s="146"/>
      <c r="AB96" s="146"/>
      <c r="AC96" s="146"/>
      <c r="AD96" s="146"/>
      <c r="AE96" s="146"/>
      <c r="AF96" s="146"/>
      <c r="AG96" s="146" t="s">
        <v>139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185" t="s">
        <v>167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6"/>
      <c r="Z97" s="146"/>
      <c r="AA97" s="146"/>
      <c r="AB97" s="146"/>
      <c r="AC97" s="146"/>
      <c r="AD97" s="146"/>
      <c r="AE97" s="146"/>
      <c r="AF97" s="146"/>
      <c r="AG97" s="146" t="s">
        <v>139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185" t="s">
        <v>65</v>
      </c>
      <c r="D98" s="159"/>
      <c r="E98" s="160">
        <v>1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6"/>
      <c r="Z98" s="146"/>
      <c r="AA98" s="146"/>
      <c r="AB98" s="146"/>
      <c r="AC98" s="146"/>
      <c r="AD98" s="146"/>
      <c r="AE98" s="146"/>
      <c r="AF98" s="146"/>
      <c r="AG98" s="146" t="s">
        <v>139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70">
        <v>16</v>
      </c>
      <c r="B99" s="171" t="s">
        <v>201</v>
      </c>
      <c r="C99" s="184" t="s">
        <v>202</v>
      </c>
      <c r="D99" s="172" t="s">
        <v>193</v>
      </c>
      <c r="E99" s="173">
        <v>400</v>
      </c>
      <c r="F99" s="174"/>
      <c r="G99" s="175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7"/>
      <c r="S99" s="157" t="s">
        <v>155</v>
      </c>
      <c r="T99" s="157" t="s">
        <v>156</v>
      </c>
      <c r="U99" s="157">
        <v>0</v>
      </c>
      <c r="V99" s="157">
        <f>ROUND(E99*U99,2)</f>
        <v>0</v>
      </c>
      <c r="W99" s="157"/>
      <c r="X99" s="157" t="s">
        <v>144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145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3"/>
      <c r="B100" s="154"/>
      <c r="C100" s="185" t="s">
        <v>203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139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85" t="s">
        <v>204</v>
      </c>
      <c r="D101" s="159"/>
      <c r="E101" s="160">
        <v>400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139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6">
        <v>17</v>
      </c>
      <c r="B102" s="177" t="s">
        <v>205</v>
      </c>
      <c r="C102" s="186" t="s">
        <v>206</v>
      </c>
      <c r="D102" s="178" t="s">
        <v>207</v>
      </c>
      <c r="E102" s="179">
        <v>150</v>
      </c>
      <c r="F102" s="180"/>
      <c r="G102" s="181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155</v>
      </c>
      <c r="T102" s="157" t="s">
        <v>156</v>
      </c>
      <c r="U102" s="157">
        <v>0</v>
      </c>
      <c r="V102" s="157">
        <f>ROUND(E102*U102,2)</f>
        <v>0</v>
      </c>
      <c r="W102" s="157"/>
      <c r="X102" s="157" t="s">
        <v>144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145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outlineLevel="1" x14ac:dyDescent="0.2">
      <c r="A103" s="176">
        <v>18</v>
      </c>
      <c r="B103" s="177" t="s">
        <v>208</v>
      </c>
      <c r="C103" s="186" t="s">
        <v>209</v>
      </c>
      <c r="D103" s="178" t="s">
        <v>190</v>
      </c>
      <c r="E103" s="179">
        <v>1</v>
      </c>
      <c r="F103" s="180"/>
      <c r="G103" s="181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155</v>
      </c>
      <c r="T103" s="157" t="s">
        <v>156</v>
      </c>
      <c r="U103" s="157">
        <v>0</v>
      </c>
      <c r="V103" s="157">
        <f>ROUND(E103*U103,2)</f>
        <v>0</v>
      </c>
      <c r="W103" s="157"/>
      <c r="X103" s="157" t="s">
        <v>144</v>
      </c>
      <c r="Y103" s="146"/>
      <c r="Z103" s="146"/>
      <c r="AA103" s="146"/>
      <c r="AB103" s="146"/>
      <c r="AC103" s="146"/>
      <c r="AD103" s="146"/>
      <c r="AE103" s="146"/>
      <c r="AF103" s="146"/>
      <c r="AG103" s="146" t="s">
        <v>145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 x14ac:dyDescent="0.2">
      <c r="A104" s="176">
        <v>19</v>
      </c>
      <c r="B104" s="177" t="s">
        <v>210</v>
      </c>
      <c r="C104" s="186" t="s">
        <v>211</v>
      </c>
      <c r="D104" s="178" t="s">
        <v>190</v>
      </c>
      <c r="E104" s="179">
        <v>10</v>
      </c>
      <c r="F104" s="180"/>
      <c r="G104" s="181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155</v>
      </c>
      <c r="T104" s="157" t="s">
        <v>156</v>
      </c>
      <c r="U104" s="157">
        <v>0</v>
      </c>
      <c r="V104" s="157">
        <f>ROUND(E104*U104,2)</f>
        <v>0</v>
      </c>
      <c r="W104" s="157"/>
      <c r="X104" s="157" t="s">
        <v>144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145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x14ac:dyDescent="0.2">
      <c r="A105" s="163" t="s">
        <v>129</v>
      </c>
      <c r="B105" s="164" t="s">
        <v>77</v>
      </c>
      <c r="C105" s="183" t="s">
        <v>78</v>
      </c>
      <c r="D105" s="165"/>
      <c r="E105" s="166"/>
      <c r="F105" s="167"/>
      <c r="G105" s="168">
        <f>SUMIF(AG106:AG116,"&lt;&gt;NOR",G106:G116)</f>
        <v>0</v>
      </c>
      <c r="H105" s="162"/>
      <c r="I105" s="162">
        <f>SUM(I106:I116)</f>
        <v>0</v>
      </c>
      <c r="J105" s="162"/>
      <c r="K105" s="162">
        <f>SUM(K106:K116)</f>
        <v>0</v>
      </c>
      <c r="L105" s="162"/>
      <c r="M105" s="162">
        <f>SUM(M106:M116)</f>
        <v>0</v>
      </c>
      <c r="N105" s="161"/>
      <c r="O105" s="161">
        <f>SUM(O106:O116)</f>
        <v>0</v>
      </c>
      <c r="P105" s="161"/>
      <c r="Q105" s="161">
        <f>SUM(Q106:Q116)</f>
        <v>2.71</v>
      </c>
      <c r="R105" s="162"/>
      <c r="S105" s="162"/>
      <c r="T105" s="162"/>
      <c r="U105" s="162"/>
      <c r="V105" s="162">
        <f>SUM(V106:V116)</f>
        <v>20.37</v>
      </c>
      <c r="W105" s="162"/>
      <c r="X105" s="162"/>
      <c r="AG105" t="s">
        <v>130</v>
      </c>
    </row>
    <row r="106" spans="1:60" outlineLevel="1" x14ac:dyDescent="0.2">
      <c r="A106" s="170">
        <v>20</v>
      </c>
      <c r="B106" s="171" t="s">
        <v>212</v>
      </c>
      <c r="C106" s="184" t="s">
        <v>213</v>
      </c>
      <c r="D106" s="172" t="s">
        <v>133</v>
      </c>
      <c r="E106" s="173">
        <v>21</v>
      </c>
      <c r="F106" s="174"/>
      <c r="G106" s="175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6.0999999999999999E-2</v>
      </c>
      <c r="Q106" s="156">
        <f>ROUND(E106*P106,2)</f>
        <v>1.28</v>
      </c>
      <c r="R106" s="157"/>
      <c r="S106" s="157" t="s">
        <v>134</v>
      </c>
      <c r="T106" s="157" t="s">
        <v>134</v>
      </c>
      <c r="U106" s="157">
        <v>0.67</v>
      </c>
      <c r="V106" s="157">
        <f>ROUND(E106*U106,2)</f>
        <v>14.07</v>
      </c>
      <c r="W106" s="157"/>
      <c r="X106" s="157" t="s">
        <v>144</v>
      </c>
      <c r="Y106" s="146"/>
      <c r="Z106" s="146"/>
      <c r="AA106" s="146"/>
      <c r="AB106" s="146"/>
      <c r="AC106" s="146"/>
      <c r="AD106" s="146"/>
      <c r="AE106" s="146"/>
      <c r="AF106" s="146"/>
      <c r="AG106" s="146" t="s">
        <v>145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185" t="s">
        <v>165</v>
      </c>
      <c r="D107" s="159"/>
      <c r="E107" s="160"/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139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85" t="s">
        <v>166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139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3"/>
      <c r="B109" s="154"/>
      <c r="C109" s="185" t="s">
        <v>167</v>
      </c>
      <c r="D109" s="159"/>
      <c r="E109" s="160"/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139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53"/>
      <c r="B110" s="154"/>
      <c r="C110" s="185" t="s">
        <v>147</v>
      </c>
      <c r="D110" s="159"/>
      <c r="E110" s="160">
        <v>4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139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185" t="s">
        <v>168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139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85" t="s">
        <v>169</v>
      </c>
      <c r="D112" s="159"/>
      <c r="E112" s="160">
        <v>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139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3"/>
      <c r="B113" s="154"/>
      <c r="C113" s="185" t="s">
        <v>170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139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3"/>
      <c r="B114" s="154"/>
      <c r="C114" s="185" t="s">
        <v>167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139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3"/>
      <c r="B115" s="154"/>
      <c r="C115" s="185" t="s">
        <v>171</v>
      </c>
      <c r="D115" s="159"/>
      <c r="E115" s="160">
        <v>11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139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6">
        <v>21</v>
      </c>
      <c r="B116" s="177" t="s">
        <v>214</v>
      </c>
      <c r="C116" s="186" t="s">
        <v>215</v>
      </c>
      <c r="D116" s="178" t="s">
        <v>133</v>
      </c>
      <c r="E116" s="179">
        <v>21</v>
      </c>
      <c r="F116" s="180"/>
      <c r="G116" s="181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</v>
      </c>
      <c r="O116" s="156">
        <f>ROUND(E116*N116,2)</f>
        <v>0</v>
      </c>
      <c r="P116" s="156">
        <v>6.8000000000000005E-2</v>
      </c>
      <c r="Q116" s="156">
        <f>ROUND(E116*P116,2)</f>
        <v>1.43</v>
      </c>
      <c r="R116" s="157"/>
      <c r="S116" s="157" t="s">
        <v>134</v>
      </c>
      <c r="T116" s="157" t="s">
        <v>134</v>
      </c>
      <c r="U116" s="157">
        <v>0.3</v>
      </c>
      <c r="V116" s="157">
        <f>ROUND(E116*U116,2)</f>
        <v>6.3</v>
      </c>
      <c r="W116" s="157"/>
      <c r="X116" s="157" t="s">
        <v>144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145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x14ac:dyDescent="0.2">
      <c r="A117" s="163" t="s">
        <v>129</v>
      </c>
      <c r="B117" s="164" t="s">
        <v>79</v>
      </c>
      <c r="C117" s="183" t="s">
        <v>80</v>
      </c>
      <c r="D117" s="165"/>
      <c r="E117" s="166"/>
      <c r="F117" s="167"/>
      <c r="G117" s="168">
        <f>SUMIF(AG118:AG118,"&lt;&gt;NOR",G118:G118)</f>
        <v>0</v>
      </c>
      <c r="H117" s="162"/>
      <c r="I117" s="162">
        <f>SUM(I118:I118)</f>
        <v>0</v>
      </c>
      <c r="J117" s="162"/>
      <c r="K117" s="162">
        <f>SUM(K118:K118)</f>
        <v>0</v>
      </c>
      <c r="L117" s="162"/>
      <c r="M117" s="162">
        <f>SUM(M118:M118)</f>
        <v>0</v>
      </c>
      <c r="N117" s="161"/>
      <c r="O117" s="161">
        <f>SUM(O118:O118)</f>
        <v>0</v>
      </c>
      <c r="P117" s="161"/>
      <c r="Q117" s="161">
        <f>SUM(Q118:Q118)</f>
        <v>0</v>
      </c>
      <c r="R117" s="162"/>
      <c r="S117" s="162"/>
      <c r="T117" s="162"/>
      <c r="U117" s="162"/>
      <c r="V117" s="162">
        <f>SUM(V118:V118)</f>
        <v>36.94</v>
      </c>
      <c r="W117" s="162"/>
      <c r="X117" s="162"/>
      <c r="AG117" t="s">
        <v>130</v>
      </c>
    </row>
    <row r="118" spans="1:60" ht="22.5" outlineLevel="1" x14ac:dyDescent="0.2">
      <c r="A118" s="176">
        <v>22</v>
      </c>
      <c r="B118" s="177" t="s">
        <v>216</v>
      </c>
      <c r="C118" s="186" t="s">
        <v>217</v>
      </c>
      <c r="D118" s="178" t="s">
        <v>218</v>
      </c>
      <c r="E118" s="179">
        <v>11.72771</v>
      </c>
      <c r="F118" s="180"/>
      <c r="G118" s="181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</v>
      </c>
      <c r="O118" s="156">
        <f>ROUND(E118*N118,2)</f>
        <v>0</v>
      </c>
      <c r="P118" s="156">
        <v>0</v>
      </c>
      <c r="Q118" s="156">
        <f>ROUND(E118*P118,2)</f>
        <v>0</v>
      </c>
      <c r="R118" s="157"/>
      <c r="S118" s="157" t="s">
        <v>134</v>
      </c>
      <c r="T118" s="157" t="s">
        <v>134</v>
      </c>
      <c r="U118" s="157">
        <v>3.15</v>
      </c>
      <c r="V118" s="157">
        <f>ROUND(E118*U118,2)</f>
        <v>36.94</v>
      </c>
      <c r="W118" s="157"/>
      <c r="X118" s="157" t="s">
        <v>219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220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x14ac:dyDescent="0.2">
      <c r="A119" s="163" t="s">
        <v>129</v>
      </c>
      <c r="B119" s="164" t="s">
        <v>81</v>
      </c>
      <c r="C119" s="183" t="s">
        <v>82</v>
      </c>
      <c r="D119" s="165"/>
      <c r="E119" s="166"/>
      <c r="F119" s="167"/>
      <c r="G119" s="168">
        <f>SUMIF(AG120:AG126,"&lt;&gt;NOR",G120:G126)</f>
        <v>0</v>
      </c>
      <c r="H119" s="162"/>
      <c r="I119" s="162">
        <f>SUM(I120:I126)</f>
        <v>0</v>
      </c>
      <c r="J119" s="162"/>
      <c r="K119" s="162">
        <f>SUM(K120:K126)</f>
        <v>0</v>
      </c>
      <c r="L119" s="162"/>
      <c r="M119" s="162">
        <f>SUM(M120:M126)</f>
        <v>0</v>
      </c>
      <c r="N119" s="161"/>
      <c r="O119" s="161">
        <f>SUM(O120:O126)</f>
        <v>0</v>
      </c>
      <c r="P119" s="161"/>
      <c r="Q119" s="161">
        <f>SUM(Q120:Q126)</f>
        <v>0</v>
      </c>
      <c r="R119" s="162"/>
      <c r="S119" s="162"/>
      <c r="T119" s="162"/>
      <c r="U119" s="162"/>
      <c r="V119" s="162">
        <f>SUM(V120:V126)</f>
        <v>0</v>
      </c>
      <c r="W119" s="162"/>
      <c r="X119" s="162"/>
      <c r="AG119" t="s">
        <v>130</v>
      </c>
    </row>
    <row r="120" spans="1:60" ht="33.75" outlineLevel="1" x14ac:dyDescent="0.2">
      <c r="A120" s="170">
        <v>23</v>
      </c>
      <c r="B120" s="171" t="s">
        <v>221</v>
      </c>
      <c r="C120" s="184" t="s">
        <v>222</v>
      </c>
      <c r="D120" s="172" t="s">
        <v>223</v>
      </c>
      <c r="E120" s="173">
        <v>20</v>
      </c>
      <c r="F120" s="174"/>
      <c r="G120" s="175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155</v>
      </c>
      <c r="T120" s="157" t="s">
        <v>156</v>
      </c>
      <c r="U120" s="157">
        <v>0</v>
      </c>
      <c r="V120" s="157">
        <f>ROUND(E120*U120,2)</f>
        <v>0</v>
      </c>
      <c r="W120" s="157"/>
      <c r="X120" s="157" t="s">
        <v>144</v>
      </c>
      <c r="Y120" s="146"/>
      <c r="Z120" s="146"/>
      <c r="AA120" s="146"/>
      <c r="AB120" s="146"/>
      <c r="AC120" s="146"/>
      <c r="AD120" s="146"/>
      <c r="AE120" s="146"/>
      <c r="AF120" s="146"/>
      <c r="AG120" s="146" t="s">
        <v>145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85" t="s">
        <v>166</v>
      </c>
      <c r="D121" s="159"/>
      <c r="E121" s="160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139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/>
      <c r="B122" s="154"/>
      <c r="C122" s="185" t="s">
        <v>167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6"/>
      <c r="Z122" s="146"/>
      <c r="AA122" s="146"/>
      <c r="AB122" s="146"/>
      <c r="AC122" s="146"/>
      <c r="AD122" s="146"/>
      <c r="AE122" s="146"/>
      <c r="AF122" s="146"/>
      <c r="AG122" s="146" t="s">
        <v>139</v>
      </c>
      <c r="AH122" s="146">
        <v>0</v>
      </c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53"/>
      <c r="B123" s="154"/>
      <c r="C123" s="185" t="s">
        <v>224</v>
      </c>
      <c r="D123" s="159"/>
      <c r="E123" s="160">
        <v>11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139</v>
      </c>
      <c r="AH123" s="146">
        <v>0</v>
      </c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53"/>
      <c r="B124" s="154"/>
      <c r="C124" s="185" t="s">
        <v>168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139</v>
      </c>
      <c r="AH124" s="146">
        <v>0</v>
      </c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185" t="s">
        <v>225</v>
      </c>
      <c r="D125" s="159"/>
      <c r="E125" s="160">
        <v>9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139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>
        <v>24</v>
      </c>
      <c r="B126" s="154" t="s">
        <v>226</v>
      </c>
      <c r="C126" s="187" t="s">
        <v>227</v>
      </c>
      <c r="D126" s="155" t="s">
        <v>0</v>
      </c>
      <c r="E126" s="182"/>
      <c r="F126" s="158"/>
      <c r="G126" s="157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134</v>
      </c>
      <c r="T126" s="157" t="s">
        <v>134</v>
      </c>
      <c r="U126" s="157">
        <v>0</v>
      </c>
      <c r="V126" s="157">
        <f>ROUND(E126*U126,2)</f>
        <v>0</v>
      </c>
      <c r="W126" s="157"/>
      <c r="X126" s="157" t="s">
        <v>219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220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x14ac:dyDescent="0.2">
      <c r="A127" s="163" t="s">
        <v>129</v>
      </c>
      <c r="B127" s="164" t="s">
        <v>85</v>
      </c>
      <c r="C127" s="183" t="s">
        <v>86</v>
      </c>
      <c r="D127" s="165"/>
      <c r="E127" s="166"/>
      <c r="F127" s="167"/>
      <c r="G127" s="168">
        <f>SUMIF(AG128:AG163,"&lt;&gt;NOR",G128:G163)</f>
        <v>0</v>
      </c>
      <c r="H127" s="162"/>
      <c r="I127" s="162">
        <f>SUM(I128:I163)</f>
        <v>0</v>
      </c>
      <c r="J127" s="162"/>
      <c r="K127" s="162">
        <f>SUM(K128:K163)</f>
        <v>0</v>
      </c>
      <c r="L127" s="162"/>
      <c r="M127" s="162">
        <f>SUM(M128:M163)</f>
        <v>0</v>
      </c>
      <c r="N127" s="161"/>
      <c r="O127" s="161">
        <f>SUM(O128:O163)</f>
        <v>0.37</v>
      </c>
      <c r="P127" s="161"/>
      <c r="Q127" s="161">
        <f>SUM(Q128:Q163)</f>
        <v>0.16</v>
      </c>
      <c r="R127" s="162"/>
      <c r="S127" s="162"/>
      <c r="T127" s="162"/>
      <c r="U127" s="162"/>
      <c r="V127" s="162">
        <f>SUM(V128:V163)</f>
        <v>94.500000000000014</v>
      </c>
      <c r="W127" s="162"/>
      <c r="X127" s="162"/>
      <c r="AG127" t="s">
        <v>130</v>
      </c>
    </row>
    <row r="128" spans="1:60" outlineLevel="1" x14ac:dyDescent="0.2">
      <c r="A128" s="170">
        <v>25</v>
      </c>
      <c r="B128" s="171" t="s">
        <v>228</v>
      </c>
      <c r="C128" s="184" t="s">
        <v>229</v>
      </c>
      <c r="D128" s="172" t="s">
        <v>230</v>
      </c>
      <c r="E128" s="173">
        <v>220.53</v>
      </c>
      <c r="F128" s="174"/>
      <c r="G128" s="175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8.0000000000000007E-5</v>
      </c>
      <c r="Q128" s="156">
        <f>ROUND(E128*P128,2)</f>
        <v>0.02</v>
      </c>
      <c r="R128" s="157"/>
      <c r="S128" s="157" t="s">
        <v>134</v>
      </c>
      <c r="T128" s="157" t="s">
        <v>134</v>
      </c>
      <c r="U128" s="157">
        <v>3.5000000000000003E-2</v>
      </c>
      <c r="V128" s="157">
        <f>ROUND(E128*U128,2)</f>
        <v>7.72</v>
      </c>
      <c r="W128" s="157"/>
      <c r="X128" s="157" t="s">
        <v>144</v>
      </c>
      <c r="Y128" s="146"/>
      <c r="Z128" s="146"/>
      <c r="AA128" s="146"/>
      <c r="AB128" s="146"/>
      <c r="AC128" s="146"/>
      <c r="AD128" s="146"/>
      <c r="AE128" s="146"/>
      <c r="AF128" s="146"/>
      <c r="AG128" s="146" t="s">
        <v>145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185" t="s">
        <v>231</v>
      </c>
      <c r="D129" s="159"/>
      <c r="E129" s="160"/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139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53"/>
      <c r="B130" s="154"/>
      <c r="C130" s="185" t="s">
        <v>166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139</v>
      </c>
      <c r="AH130" s="146">
        <v>0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53"/>
      <c r="B131" s="154"/>
      <c r="C131" s="185" t="s">
        <v>167</v>
      </c>
      <c r="D131" s="159"/>
      <c r="E131" s="160"/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139</v>
      </c>
      <c r="AH131" s="146">
        <v>0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3"/>
      <c r="B132" s="154"/>
      <c r="C132" s="185" t="s">
        <v>232</v>
      </c>
      <c r="D132" s="159"/>
      <c r="E132" s="160">
        <v>32.200000000000003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139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/>
      <c r="B133" s="154"/>
      <c r="C133" s="185" t="s">
        <v>168</v>
      </c>
      <c r="D133" s="159"/>
      <c r="E133" s="160"/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139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53"/>
      <c r="B134" s="154"/>
      <c r="C134" s="185" t="s">
        <v>233</v>
      </c>
      <c r="D134" s="159"/>
      <c r="E134" s="160">
        <v>86.54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139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53"/>
      <c r="B135" s="154"/>
      <c r="C135" s="185" t="s">
        <v>170</v>
      </c>
      <c r="D135" s="159"/>
      <c r="E135" s="160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46"/>
      <c r="Z135" s="146"/>
      <c r="AA135" s="146"/>
      <c r="AB135" s="146"/>
      <c r="AC135" s="146"/>
      <c r="AD135" s="146"/>
      <c r="AE135" s="146"/>
      <c r="AF135" s="146"/>
      <c r="AG135" s="146" t="s">
        <v>139</v>
      </c>
      <c r="AH135" s="146">
        <v>0</v>
      </c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3"/>
      <c r="B136" s="154"/>
      <c r="C136" s="185" t="s">
        <v>167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139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22.5" outlineLevel="1" x14ac:dyDescent="0.2">
      <c r="A137" s="153"/>
      <c r="B137" s="154"/>
      <c r="C137" s="185" t="s">
        <v>234</v>
      </c>
      <c r="D137" s="159"/>
      <c r="E137" s="160">
        <v>101.79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139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0">
        <v>26</v>
      </c>
      <c r="B138" s="171" t="s">
        <v>235</v>
      </c>
      <c r="C138" s="184" t="s">
        <v>236</v>
      </c>
      <c r="D138" s="172" t="s">
        <v>133</v>
      </c>
      <c r="E138" s="173">
        <v>140.37</v>
      </c>
      <c r="F138" s="174"/>
      <c r="G138" s="175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1E-3</v>
      </c>
      <c r="Q138" s="156">
        <f>ROUND(E138*P138,2)</f>
        <v>0.14000000000000001</v>
      </c>
      <c r="R138" s="157"/>
      <c r="S138" s="157" t="s">
        <v>134</v>
      </c>
      <c r="T138" s="157" t="s">
        <v>134</v>
      </c>
      <c r="U138" s="157">
        <v>0.105</v>
      </c>
      <c r="V138" s="157">
        <f>ROUND(E138*U138,2)</f>
        <v>14.74</v>
      </c>
      <c r="W138" s="157"/>
      <c r="X138" s="157" t="s">
        <v>144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145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53"/>
      <c r="B139" s="154"/>
      <c r="C139" s="185" t="s">
        <v>237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139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3"/>
      <c r="B140" s="154"/>
      <c r="C140" s="185" t="s">
        <v>166</v>
      </c>
      <c r="D140" s="159"/>
      <c r="E140" s="160"/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6"/>
      <c r="Z140" s="146"/>
      <c r="AA140" s="146"/>
      <c r="AB140" s="146"/>
      <c r="AC140" s="146"/>
      <c r="AD140" s="146"/>
      <c r="AE140" s="146"/>
      <c r="AF140" s="146"/>
      <c r="AG140" s="146" t="s">
        <v>139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53"/>
      <c r="B141" s="154"/>
      <c r="C141" s="185" t="s">
        <v>167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139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53"/>
      <c r="B142" s="154"/>
      <c r="C142" s="185" t="s">
        <v>180</v>
      </c>
      <c r="D142" s="159"/>
      <c r="E142" s="160">
        <v>23.32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46"/>
      <c r="Z142" s="146"/>
      <c r="AA142" s="146"/>
      <c r="AB142" s="146"/>
      <c r="AC142" s="146"/>
      <c r="AD142" s="146"/>
      <c r="AE142" s="146"/>
      <c r="AF142" s="146"/>
      <c r="AG142" s="146" t="s">
        <v>139</v>
      </c>
      <c r="AH142" s="146">
        <v>0</v>
      </c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85" t="s">
        <v>168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139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5" t="s">
        <v>181</v>
      </c>
      <c r="D144" s="159"/>
      <c r="E144" s="160">
        <v>44.32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139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85" t="s">
        <v>170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139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 x14ac:dyDescent="0.2">
      <c r="A146" s="153"/>
      <c r="B146" s="154"/>
      <c r="C146" s="185" t="s">
        <v>167</v>
      </c>
      <c r="D146" s="159"/>
      <c r="E146" s="160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6"/>
      <c r="Z146" s="146"/>
      <c r="AA146" s="146"/>
      <c r="AB146" s="146"/>
      <c r="AC146" s="146"/>
      <c r="AD146" s="146"/>
      <c r="AE146" s="146"/>
      <c r="AF146" s="146"/>
      <c r="AG146" s="146" t="s">
        <v>139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85" t="s">
        <v>182</v>
      </c>
      <c r="D147" s="159"/>
      <c r="E147" s="160">
        <v>72.73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139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33.75" outlineLevel="1" x14ac:dyDescent="0.2">
      <c r="A148" s="170">
        <v>27</v>
      </c>
      <c r="B148" s="171" t="s">
        <v>238</v>
      </c>
      <c r="C148" s="184" t="s">
        <v>239</v>
      </c>
      <c r="D148" s="172" t="s">
        <v>133</v>
      </c>
      <c r="E148" s="173">
        <v>80.47</v>
      </c>
      <c r="F148" s="174"/>
      <c r="G148" s="175">
        <f>ROUND(E148*F148,2)</f>
        <v>0</v>
      </c>
      <c r="H148" s="158"/>
      <c r="I148" s="157">
        <f>ROUND(E148*H148,2)</f>
        <v>0</v>
      </c>
      <c r="J148" s="158"/>
      <c r="K148" s="157">
        <f>ROUND(E148*J148,2)</f>
        <v>0</v>
      </c>
      <c r="L148" s="157">
        <v>21</v>
      </c>
      <c r="M148" s="157">
        <f>G148*(1+L148/100)</f>
        <v>0</v>
      </c>
      <c r="N148" s="156">
        <v>3.2200000000000002E-3</v>
      </c>
      <c r="O148" s="156">
        <f>ROUND(E148*N148,2)</f>
        <v>0.26</v>
      </c>
      <c r="P148" s="156">
        <v>0</v>
      </c>
      <c r="Q148" s="156">
        <f>ROUND(E148*P148,2)</f>
        <v>0</v>
      </c>
      <c r="R148" s="157"/>
      <c r="S148" s="157" t="s">
        <v>134</v>
      </c>
      <c r="T148" s="157" t="s">
        <v>135</v>
      </c>
      <c r="U148" s="157">
        <v>0.66517000000000004</v>
      </c>
      <c r="V148" s="157">
        <f>ROUND(E148*U148,2)</f>
        <v>53.53</v>
      </c>
      <c r="W148" s="157"/>
      <c r="X148" s="157" t="s">
        <v>136</v>
      </c>
      <c r="Y148" s="146"/>
      <c r="Z148" s="146"/>
      <c r="AA148" s="146"/>
      <c r="AB148" s="146"/>
      <c r="AC148" s="146"/>
      <c r="AD148" s="146"/>
      <c r="AE148" s="146"/>
      <c r="AF148" s="146"/>
      <c r="AG148" s="146" t="s">
        <v>137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53"/>
      <c r="B149" s="154"/>
      <c r="C149" s="185" t="s">
        <v>240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139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53"/>
      <c r="B150" s="154"/>
      <c r="C150" s="185" t="s">
        <v>166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139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 x14ac:dyDescent="0.2">
      <c r="A151" s="153"/>
      <c r="B151" s="154"/>
      <c r="C151" s="185" t="s">
        <v>167</v>
      </c>
      <c r="D151" s="159"/>
      <c r="E151" s="160"/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139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53"/>
      <c r="B152" s="154"/>
      <c r="C152" s="185" t="s">
        <v>180</v>
      </c>
      <c r="D152" s="159"/>
      <c r="E152" s="160">
        <v>23.32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139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outlineLevel="1" x14ac:dyDescent="0.2">
      <c r="A153" s="153"/>
      <c r="B153" s="154"/>
      <c r="C153" s="185" t="s">
        <v>168</v>
      </c>
      <c r="D153" s="159"/>
      <c r="E153" s="160"/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139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53"/>
      <c r="B154" s="154"/>
      <c r="C154" s="185" t="s">
        <v>241</v>
      </c>
      <c r="D154" s="159"/>
      <c r="E154" s="160">
        <v>30.77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6"/>
      <c r="Z154" s="146"/>
      <c r="AA154" s="146"/>
      <c r="AB154" s="146"/>
      <c r="AC154" s="146"/>
      <c r="AD154" s="146"/>
      <c r="AE154" s="146"/>
      <c r="AF154" s="146"/>
      <c r="AG154" s="146" t="s">
        <v>139</v>
      </c>
      <c r="AH154" s="146">
        <v>0</v>
      </c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53"/>
      <c r="B155" s="154"/>
      <c r="C155" s="185" t="s">
        <v>170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139</v>
      </c>
      <c r="AH155" s="146">
        <v>0</v>
      </c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3"/>
      <c r="B156" s="154"/>
      <c r="C156" s="185" t="s">
        <v>167</v>
      </c>
      <c r="D156" s="159"/>
      <c r="E156" s="16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139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3"/>
      <c r="B157" s="154"/>
      <c r="C157" s="185" t="s">
        <v>242</v>
      </c>
      <c r="D157" s="159"/>
      <c r="E157" s="160">
        <v>26.38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139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33.75" outlineLevel="1" x14ac:dyDescent="0.2">
      <c r="A158" s="170">
        <v>28</v>
      </c>
      <c r="B158" s="171" t="s">
        <v>243</v>
      </c>
      <c r="C158" s="184" t="s">
        <v>244</v>
      </c>
      <c r="D158" s="172" t="s">
        <v>133</v>
      </c>
      <c r="E158" s="173">
        <v>46.35</v>
      </c>
      <c r="F158" s="174"/>
      <c r="G158" s="175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2.4599999999999999E-3</v>
      </c>
      <c r="O158" s="156">
        <f>ROUND(E158*N158,2)</f>
        <v>0.11</v>
      </c>
      <c r="P158" s="156">
        <v>0</v>
      </c>
      <c r="Q158" s="156">
        <f>ROUND(E158*P158,2)</f>
        <v>0</v>
      </c>
      <c r="R158" s="157"/>
      <c r="S158" s="157" t="s">
        <v>134</v>
      </c>
      <c r="T158" s="157" t="s">
        <v>135</v>
      </c>
      <c r="U158" s="157">
        <v>0.39937</v>
      </c>
      <c r="V158" s="157">
        <f>ROUND(E158*U158,2)</f>
        <v>18.510000000000002</v>
      </c>
      <c r="W158" s="157"/>
      <c r="X158" s="157" t="s">
        <v>136</v>
      </c>
      <c r="Y158" s="146"/>
      <c r="Z158" s="146"/>
      <c r="AA158" s="146"/>
      <c r="AB158" s="146"/>
      <c r="AC158" s="146"/>
      <c r="AD158" s="146"/>
      <c r="AE158" s="146"/>
      <c r="AF158" s="146"/>
      <c r="AG158" s="146" t="s">
        <v>137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53"/>
      <c r="B159" s="154"/>
      <c r="C159" s="185" t="s">
        <v>245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139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53"/>
      <c r="B160" s="154"/>
      <c r="C160" s="185" t="s">
        <v>170</v>
      </c>
      <c r="D160" s="159"/>
      <c r="E160" s="160"/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139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53"/>
      <c r="B161" s="154"/>
      <c r="C161" s="185" t="s">
        <v>167</v>
      </c>
      <c r="D161" s="159"/>
      <c r="E161" s="160"/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6"/>
      <c r="Z161" s="146"/>
      <c r="AA161" s="146"/>
      <c r="AB161" s="146"/>
      <c r="AC161" s="146"/>
      <c r="AD161" s="146"/>
      <c r="AE161" s="146"/>
      <c r="AF161" s="146"/>
      <c r="AG161" s="146" t="s">
        <v>139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53"/>
      <c r="B162" s="154"/>
      <c r="C162" s="185" t="s">
        <v>246</v>
      </c>
      <c r="D162" s="159"/>
      <c r="E162" s="160">
        <v>46.35</v>
      </c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6"/>
      <c r="Z162" s="146"/>
      <c r="AA162" s="146"/>
      <c r="AB162" s="146"/>
      <c r="AC162" s="146"/>
      <c r="AD162" s="146"/>
      <c r="AE162" s="146"/>
      <c r="AF162" s="146"/>
      <c r="AG162" s="146" t="s">
        <v>139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outlineLevel="1" x14ac:dyDescent="0.2">
      <c r="A163" s="153">
        <v>29</v>
      </c>
      <c r="B163" s="154" t="s">
        <v>247</v>
      </c>
      <c r="C163" s="187" t="s">
        <v>248</v>
      </c>
      <c r="D163" s="155" t="s">
        <v>0</v>
      </c>
      <c r="E163" s="182"/>
      <c r="F163" s="158"/>
      <c r="G163" s="157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6">
        <v>0</v>
      </c>
      <c r="O163" s="156">
        <f>ROUND(E163*N163,2)</f>
        <v>0</v>
      </c>
      <c r="P163" s="156">
        <v>0</v>
      </c>
      <c r="Q163" s="156">
        <f>ROUND(E163*P163,2)</f>
        <v>0</v>
      </c>
      <c r="R163" s="157"/>
      <c r="S163" s="157" t="s">
        <v>134</v>
      </c>
      <c r="T163" s="157" t="s">
        <v>134</v>
      </c>
      <c r="U163" s="157">
        <v>0</v>
      </c>
      <c r="V163" s="157">
        <f>ROUND(E163*U163,2)</f>
        <v>0</v>
      </c>
      <c r="W163" s="157"/>
      <c r="X163" s="157" t="s">
        <v>219</v>
      </c>
      <c r="Y163" s="146"/>
      <c r="Z163" s="146"/>
      <c r="AA163" s="146"/>
      <c r="AB163" s="146"/>
      <c r="AC163" s="146"/>
      <c r="AD163" s="146"/>
      <c r="AE163" s="146"/>
      <c r="AF163" s="146"/>
      <c r="AG163" s="146" t="s">
        <v>220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x14ac:dyDescent="0.2">
      <c r="A164" s="163" t="s">
        <v>129</v>
      </c>
      <c r="B164" s="164" t="s">
        <v>87</v>
      </c>
      <c r="C164" s="183" t="s">
        <v>88</v>
      </c>
      <c r="D164" s="165"/>
      <c r="E164" s="166"/>
      <c r="F164" s="167"/>
      <c r="G164" s="168">
        <f>SUMIF(AG165:AG178,"&lt;&gt;NOR",G165:G178)</f>
        <v>0</v>
      </c>
      <c r="H164" s="162"/>
      <c r="I164" s="162">
        <f>SUM(I165:I178)</f>
        <v>0</v>
      </c>
      <c r="J164" s="162"/>
      <c r="K164" s="162">
        <f>SUM(K165:K178)</f>
        <v>0</v>
      </c>
      <c r="L164" s="162"/>
      <c r="M164" s="162">
        <f>SUM(M165:M178)</f>
        <v>0</v>
      </c>
      <c r="N164" s="161"/>
      <c r="O164" s="161">
        <f>SUM(O165:O178)</f>
        <v>0.38</v>
      </c>
      <c r="P164" s="161"/>
      <c r="Q164" s="161">
        <f>SUM(Q165:Q178)</f>
        <v>0</v>
      </c>
      <c r="R164" s="162"/>
      <c r="S164" s="162"/>
      <c r="T164" s="162"/>
      <c r="U164" s="162"/>
      <c r="V164" s="162">
        <f>SUM(V165:V178)</f>
        <v>24.7</v>
      </c>
      <c r="W164" s="162"/>
      <c r="X164" s="162"/>
      <c r="AG164" t="s">
        <v>130</v>
      </c>
    </row>
    <row r="165" spans="1:60" outlineLevel="1" x14ac:dyDescent="0.2">
      <c r="A165" s="170">
        <v>30</v>
      </c>
      <c r="B165" s="171" t="s">
        <v>249</v>
      </c>
      <c r="C165" s="184" t="s">
        <v>250</v>
      </c>
      <c r="D165" s="172" t="s">
        <v>133</v>
      </c>
      <c r="E165" s="173">
        <v>21</v>
      </c>
      <c r="F165" s="174"/>
      <c r="G165" s="175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2.1000000000000001E-4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134</v>
      </c>
      <c r="T165" s="157" t="s">
        <v>134</v>
      </c>
      <c r="U165" s="157">
        <v>0.05</v>
      </c>
      <c r="V165" s="157">
        <f>ROUND(E165*U165,2)</f>
        <v>1.05</v>
      </c>
      <c r="W165" s="157"/>
      <c r="X165" s="157" t="s">
        <v>144</v>
      </c>
      <c r="Y165" s="146"/>
      <c r="Z165" s="146"/>
      <c r="AA165" s="146"/>
      <c r="AB165" s="146"/>
      <c r="AC165" s="146"/>
      <c r="AD165" s="146"/>
      <c r="AE165" s="146"/>
      <c r="AF165" s="146"/>
      <c r="AG165" s="146" t="s">
        <v>145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53"/>
      <c r="B166" s="154"/>
      <c r="C166" s="185" t="s">
        <v>165</v>
      </c>
      <c r="D166" s="159"/>
      <c r="E166" s="160"/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139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53"/>
      <c r="B167" s="154"/>
      <c r="C167" s="185" t="s">
        <v>166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139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outlineLevel="1" x14ac:dyDescent="0.2">
      <c r="A168" s="153"/>
      <c r="B168" s="154"/>
      <c r="C168" s="185" t="s">
        <v>167</v>
      </c>
      <c r="D168" s="159"/>
      <c r="E168" s="160"/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46"/>
      <c r="Z168" s="146"/>
      <c r="AA168" s="146"/>
      <c r="AB168" s="146"/>
      <c r="AC168" s="146"/>
      <c r="AD168" s="146"/>
      <c r="AE168" s="146"/>
      <c r="AF168" s="146"/>
      <c r="AG168" s="146" t="s">
        <v>139</v>
      </c>
      <c r="AH168" s="146">
        <v>0</v>
      </c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 x14ac:dyDescent="0.2">
      <c r="A169" s="153"/>
      <c r="B169" s="154"/>
      <c r="C169" s="185" t="s">
        <v>147</v>
      </c>
      <c r="D169" s="159"/>
      <c r="E169" s="160">
        <v>4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139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53"/>
      <c r="B170" s="154"/>
      <c r="C170" s="185" t="s">
        <v>168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6"/>
      <c r="Z170" s="146"/>
      <c r="AA170" s="146"/>
      <c r="AB170" s="146"/>
      <c r="AC170" s="146"/>
      <c r="AD170" s="146"/>
      <c r="AE170" s="146"/>
      <c r="AF170" s="146"/>
      <c r="AG170" s="146" t="s">
        <v>139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 x14ac:dyDescent="0.2">
      <c r="A171" s="153"/>
      <c r="B171" s="154"/>
      <c r="C171" s="185" t="s">
        <v>169</v>
      </c>
      <c r="D171" s="159"/>
      <c r="E171" s="160">
        <v>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139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53"/>
      <c r="B172" s="154"/>
      <c r="C172" s="185" t="s">
        <v>170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139</v>
      </c>
      <c r="AH172" s="146">
        <v>0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53"/>
      <c r="B173" s="154"/>
      <c r="C173" s="185" t="s">
        <v>167</v>
      </c>
      <c r="D173" s="159"/>
      <c r="E173" s="160"/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139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53"/>
      <c r="B174" s="154"/>
      <c r="C174" s="185" t="s">
        <v>171</v>
      </c>
      <c r="D174" s="159"/>
      <c r="E174" s="160">
        <v>11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139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76">
        <v>31</v>
      </c>
      <c r="B175" s="177" t="s">
        <v>251</v>
      </c>
      <c r="C175" s="186" t="s">
        <v>252</v>
      </c>
      <c r="D175" s="178" t="s">
        <v>133</v>
      </c>
      <c r="E175" s="179">
        <v>21</v>
      </c>
      <c r="F175" s="180"/>
      <c r="G175" s="181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4.8700000000000002E-3</v>
      </c>
      <c r="O175" s="156">
        <f>ROUND(E175*N175,2)</f>
        <v>0.1</v>
      </c>
      <c r="P175" s="156">
        <v>0</v>
      </c>
      <c r="Q175" s="156">
        <f>ROUND(E175*P175,2)</f>
        <v>0</v>
      </c>
      <c r="R175" s="157"/>
      <c r="S175" s="157" t="s">
        <v>134</v>
      </c>
      <c r="T175" s="157" t="s">
        <v>134</v>
      </c>
      <c r="U175" s="157">
        <v>1.1259999999999999</v>
      </c>
      <c r="V175" s="157">
        <f>ROUND(E175*U175,2)</f>
        <v>23.65</v>
      </c>
      <c r="W175" s="157"/>
      <c r="X175" s="157" t="s">
        <v>144</v>
      </c>
      <c r="Y175" s="146"/>
      <c r="Z175" s="146"/>
      <c r="AA175" s="146"/>
      <c r="AB175" s="146"/>
      <c r="AC175" s="146"/>
      <c r="AD175" s="146"/>
      <c r="AE175" s="146"/>
      <c r="AF175" s="146"/>
      <c r="AG175" s="146" t="s">
        <v>145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ht="22.5" outlineLevel="1" x14ac:dyDescent="0.2">
      <c r="A176" s="170">
        <v>32</v>
      </c>
      <c r="B176" s="171" t="s">
        <v>253</v>
      </c>
      <c r="C176" s="184" t="s">
        <v>254</v>
      </c>
      <c r="D176" s="172" t="s">
        <v>133</v>
      </c>
      <c r="E176" s="173">
        <v>23.1</v>
      </c>
      <c r="F176" s="174"/>
      <c r="G176" s="175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1.2200000000000001E-2</v>
      </c>
      <c r="O176" s="156">
        <f>ROUND(E176*N176,2)</f>
        <v>0.28000000000000003</v>
      </c>
      <c r="P176" s="156">
        <v>0</v>
      </c>
      <c r="Q176" s="156">
        <f>ROUND(E176*P176,2)</f>
        <v>0</v>
      </c>
      <c r="R176" s="157" t="s">
        <v>255</v>
      </c>
      <c r="S176" s="157" t="s">
        <v>134</v>
      </c>
      <c r="T176" s="157" t="s">
        <v>134</v>
      </c>
      <c r="U176" s="157">
        <v>0</v>
      </c>
      <c r="V176" s="157">
        <f>ROUND(E176*U176,2)</f>
        <v>0</v>
      </c>
      <c r="W176" s="157"/>
      <c r="X176" s="157" t="s">
        <v>256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257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53"/>
      <c r="B177" s="154"/>
      <c r="C177" s="185" t="s">
        <v>258</v>
      </c>
      <c r="D177" s="159"/>
      <c r="E177" s="160">
        <v>23.1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139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53">
        <v>33</v>
      </c>
      <c r="B178" s="154" t="s">
        <v>259</v>
      </c>
      <c r="C178" s="187" t="s">
        <v>260</v>
      </c>
      <c r="D178" s="155" t="s">
        <v>0</v>
      </c>
      <c r="E178" s="182"/>
      <c r="F178" s="158"/>
      <c r="G178" s="157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0</v>
      </c>
      <c r="O178" s="156">
        <f>ROUND(E178*N178,2)</f>
        <v>0</v>
      </c>
      <c r="P178" s="156">
        <v>0</v>
      </c>
      <c r="Q178" s="156">
        <f>ROUND(E178*P178,2)</f>
        <v>0</v>
      </c>
      <c r="R178" s="157"/>
      <c r="S178" s="157" t="s">
        <v>134</v>
      </c>
      <c r="T178" s="157" t="s">
        <v>134</v>
      </c>
      <c r="U178" s="157">
        <v>0</v>
      </c>
      <c r="V178" s="157">
        <f>ROUND(E178*U178,2)</f>
        <v>0</v>
      </c>
      <c r="W178" s="157"/>
      <c r="X178" s="157" t="s">
        <v>219</v>
      </c>
      <c r="Y178" s="146"/>
      <c r="Z178" s="146"/>
      <c r="AA178" s="146"/>
      <c r="AB178" s="146"/>
      <c r="AC178" s="146"/>
      <c r="AD178" s="146"/>
      <c r="AE178" s="146"/>
      <c r="AF178" s="146"/>
      <c r="AG178" s="146" t="s">
        <v>220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x14ac:dyDescent="0.2">
      <c r="A179" s="163" t="s">
        <v>129</v>
      </c>
      <c r="B179" s="164" t="s">
        <v>89</v>
      </c>
      <c r="C179" s="183" t="s">
        <v>90</v>
      </c>
      <c r="D179" s="165"/>
      <c r="E179" s="166"/>
      <c r="F179" s="167"/>
      <c r="G179" s="168">
        <f>SUMIF(AG180:AG186,"&lt;&gt;NOR",G180:G186)</f>
        <v>0</v>
      </c>
      <c r="H179" s="162"/>
      <c r="I179" s="162">
        <f>SUM(I180:I186)</f>
        <v>0</v>
      </c>
      <c r="J179" s="162"/>
      <c r="K179" s="162">
        <f>SUM(K180:K186)</f>
        <v>0</v>
      </c>
      <c r="L179" s="162"/>
      <c r="M179" s="162">
        <f>SUM(M180:M186)</f>
        <v>0</v>
      </c>
      <c r="N179" s="161"/>
      <c r="O179" s="161">
        <f>SUM(O180:O186)</f>
        <v>0.54</v>
      </c>
      <c r="P179" s="161"/>
      <c r="Q179" s="161">
        <f>SUM(Q180:Q186)</f>
        <v>0</v>
      </c>
      <c r="R179" s="162"/>
      <c r="S179" s="162"/>
      <c r="T179" s="162"/>
      <c r="U179" s="162"/>
      <c r="V179" s="162">
        <f>SUM(V180:V186)</f>
        <v>89.98</v>
      </c>
      <c r="W179" s="162"/>
      <c r="X179" s="162"/>
      <c r="AG179" t="s">
        <v>130</v>
      </c>
    </row>
    <row r="180" spans="1:60" outlineLevel="1" x14ac:dyDescent="0.2">
      <c r="A180" s="170">
        <v>34</v>
      </c>
      <c r="B180" s="171" t="s">
        <v>261</v>
      </c>
      <c r="C180" s="184" t="s">
        <v>262</v>
      </c>
      <c r="D180" s="172" t="s">
        <v>133</v>
      </c>
      <c r="E180" s="173">
        <v>347.43</v>
      </c>
      <c r="F180" s="174"/>
      <c r="G180" s="175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1.56E-3</v>
      </c>
      <c r="O180" s="156">
        <f>ROUND(E180*N180,2)</f>
        <v>0.54</v>
      </c>
      <c r="P180" s="156">
        <v>0</v>
      </c>
      <c r="Q180" s="156">
        <f>ROUND(E180*P180,2)</f>
        <v>0</v>
      </c>
      <c r="R180" s="157"/>
      <c r="S180" s="157" t="s">
        <v>134</v>
      </c>
      <c r="T180" s="157" t="s">
        <v>134</v>
      </c>
      <c r="U180" s="157">
        <v>0.25900000000000001</v>
      </c>
      <c r="V180" s="157">
        <f>ROUND(E180*U180,2)</f>
        <v>89.98</v>
      </c>
      <c r="W180" s="157"/>
      <c r="X180" s="157" t="s">
        <v>144</v>
      </c>
      <c r="Y180" s="146"/>
      <c r="Z180" s="146"/>
      <c r="AA180" s="146"/>
      <c r="AB180" s="146"/>
      <c r="AC180" s="146"/>
      <c r="AD180" s="146"/>
      <c r="AE180" s="146"/>
      <c r="AF180" s="146"/>
      <c r="AG180" s="146" t="s">
        <v>145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53"/>
      <c r="B181" s="154"/>
      <c r="C181" s="185" t="s">
        <v>263</v>
      </c>
      <c r="D181" s="159"/>
      <c r="E181" s="16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6"/>
      <c r="Z181" s="146"/>
      <c r="AA181" s="146"/>
      <c r="AB181" s="146"/>
      <c r="AC181" s="146"/>
      <c r="AD181" s="146"/>
      <c r="AE181" s="146"/>
      <c r="AF181" s="146"/>
      <c r="AG181" s="146" t="s">
        <v>139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outlineLevel="1" x14ac:dyDescent="0.2">
      <c r="A182" s="153"/>
      <c r="B182" s="154"/>
      <c r="C182" s="185" t="s">
        <v>166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6"/>
      <c r="Z182" s="146"/>
      <c r="AA182" s="146"/>
      <c r="AB182" s="146"/>
      <c r="AC182" s="146"/>
      <c r="AD182" s="146"/>
      <c r="AE182" s="146"/>
      <c r="AF182" s="146"/>
      <c r="AG182" s="146" t="s">
        <v>139</v>
      </c>
      <c r="AH182" s="146">
        <v>0</v>
      </c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6"/>
      <c r="AY182" s="146"/>
      <c r="AZ182" s="146"/>
      <c r="BA182" s="146"/>
      <c r="BB182" s="146"/>
      <c r="BC182" s="146"/>
      <c r="BD182" s="146"/>
      <c r="BE182" s="146"/>
      <c r="BF182" s="146"/>
      <c r="BG182" s="146"/>
      <c r="BH182" s="146"/>
    </row>
    <row r="183" spans="1:60" outlineLevel="1" x14ac:dyDescent="0.2">
      <c r="A183" s="153"/>
      <c r="B183" s="154"/>
      <c r="C183" s="185" t="s">
        <v>167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6"/>
      <c r="Z183" s="146"/>
      <c r="AA183" s="146"/>
      <c r="AB183" s="146"/>
      <c r="AC183" s="146"/>
      <c r="AD183" s="146"/>
      <c r="AE183" s="146"/>
      <c r="AF183" s="146"/>
      <c r="AG183" s="146" t="s">
        <v>139</v>
      </c>
      <c r="AH183" s="146">
        <v>0</v>
      </c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ht="22.5" outlineLevel="1" x14ac:dyDescent="0.2">
      <c r="A184" s="153"/>
      <c r="B184" s="154"/>
      <c r="C184" s="185" t="s">
        <v>264</v>
      </c>
      <c r="D184" s="159"/>
      <c r="E184" s="160">
        <v>173.79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139</v>
      </c>
      <c r="AH184" s="146">
        <v>0</v>
      </c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 x14ac:dyDescent="0.2">
      <c r="A185" s="153"/>
      <c r="B185" s="154"/>
      <c r="C185" s="185" t="s">
        <v>168</v>
      </c>
      <c r="D185" s="159"/>
      <c r="E185" s="160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139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ht="22.5" outlineLevel="1" x14ac:dyDescent="0.2">
      <c r="A186" s="153"/>
      <c r="B186" s="154"/>
      <c r="C186" s="185" t="s">
        <v>265</v>
      </c>
      <c r="D186" s="159"/>
      <c r="E186" s="160">
        <v>173.64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139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x14ac:dyDescent="0.2">
      <c r="A187" s="163" t="s">
        <v>129</v>
      </c>
      <c r="B187" s="164" t="s">
        <v>91</v>
      </c>
      <c r="C187" s="183" t="s">
        <v>92</v>
      </c>
      <c r="D187" s="165"/>
      <c r="E187" s="166"/>
      <c r="F187" s="167"/>
      <c r="G187" s="168">
        <f>SUMIF(AG188:AG215,"&lt;&gt;NOR",G188:G215)</f>
        <v>0</v>
      </c>
      <c r="H187" s="162"/>
      <c r="I187" s="162">
        <f>SUM(I188:I215)</f>
        <v>0</v>
      </c>
      <c r="J187" s="162"/>
      <c r="K187" s="162">
        <f>SUM(K188:K215)</f>
        <v>0</v>
      </c>
      <c r="L187" s="162"/>
      <c r="M187" s="162">
        <f>SUM(M188:M215)</f>
        <v>0</v>
      </c>
      <c r="N187" s="161"/>
      <c r="O187" s="161">
        <f>SUM(O188:O215)</f>
        <v>1.04</v>
      </c>
      <c r="P187" s="161"/>
      <c r="Q187" s="161">
        <f>SUM(Q188:Q215)</f>
        <v>0</v>
      </c>
      <c r="R187" s="162"/>
      <c r="S187" s="162"/>
      <c r="T187" s="162"/>
      <c r="U187" s="162"/>
      <c r="V187" s="162">
        <f>SUM(V188:V215)</f>
        <v>704.32999999999993</v>
      </c>
      <c r="W187" s="162"/>
      <c r="X187" s="162"/>
      <c r="AG187" t="s">
        <v>130</v>
      </c>
    </row>
    <row r="188" spans="1:60" outlineLevel="1" x14ac:dyDescent="0.2">
      <c r="A188" s="170">
        <v>35</v>
      </c>
      <c r="B188" s="171" t="s">
        <v>266</v>
      </c>
      <c r="C188" s="184" t="s">
        <v>267</v>
      </c>
      <c r="D188" s="172" t="s">
        <v>133</v>
      </c>
      <c r="E188" s="173">
        <v>2881.9769999999999</v>
      </c>
      <c r="F188" s="174"/>
      <c r="G188" s="175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6.9999999999999994E-5</v>
      </c>
      <c r="O188" s="156">
        <f>ROUND(E188*N188,2)</f>
        <v>0.2</v>
      </c>
      <c r="P188" s="156">
        <v>0</v>
      </c>
      <c r="Q188" s="156">
        <f>ROUND(E188*P188,2)</f>
        <v>0</v>
      </c>
      <c r="R188" s="157"/>
      <c r="S188" s="157" t="s">
        <v>134</v>
      </c>
      <c r="T188" s="157" t="s">
        <v>134</v>
      </c>
      <c r="U188" s="157">
        <v>3.2480000000000002E-2</v>
      </c>
      <c r="V188" s="157">
        <f>ROUND(E188*U188,2)</f>
        <v>93.61</v>
      </c>
      <c r="W188" s="157"/>
      <c r="X188" s="157" t="s">
        <v>144</v>
      </c>
      <c r="Y188" s="146"/>
      <c r="Z188" s="146"/>
      <c r="AA188" s="146"/>
      <c r="AB188" s="146"/>
      <c r="AC188" s="146"/>
      <c r="AD188" s="146"/>
      <c r="AE188" s="146"/>
      <c r="AF188" s="146"/>
      <c r="AG188" s="146" t="s">
        <v>145</v>
      </c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 x14ac:dyDescent="0.2">
      <c r="A189" s="153"/>
      <c r="B189" s="154"/>
      <c r="C189" s="185" t="s">
        <v>166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139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 x14ac:dyDescent="0.2">
      <c r="A190" s="153"/>
      <c r="B190" s="154"/>
      <c r="C190" s="185" t="s">
        <v>167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139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 x14ac:dyDescent="0.2">
      <c r="A191" s="153"/>
      <c r="B191" s="154"/>
      <c r="C191" s="185" t="s">
        <v>268</v>
      </c>
      <c r="D191" s="159"/>
      <c r="E191" s="160"/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139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ht="33.75" outlineLevel="1" x14ac:dyDescent="0.2">
      <c r="A192" s="153"/>
      <c r="B192" s="154"/>
      <c r="C192" s="185" t="s">
        <v>185</v>
      </c>
      <c r="D192" s="159"/>
      <c r="E192" s="160">
        <v>277.92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139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outlineLevel="1" x14ac:dyDescent="0.2">
      <c r="A193" s="153"/>
      <c r="B193" s="154"/>
      <c r="C193" s="185" t="s">
        <v>269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6"/>
      <c r="Z193" s="146"/>
      <c r="AA193" s="146"/>
      <c r="AB193" s="146"/>
      <c r="AC193" s="146"/>
      <c r="AD193" s="146"/>
      <c r="AE193" s="146"/>
      <c r="AF193" s="146"/>
      <c r="AG193" s="146" t="s">
        <v>139</v>
      </c>
      <c r="AH193" s="146">
        <v>0</v>
      </c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ht="45" outlineLevel="1" x14ac:dyDescent="0.2">
      <c r="A194" s="153"/>
      <c r="B194" s="154"/>
      <c r="C194" s="185" t="s">
        <v>270</v>
      </c>
      <c r="D194" s="159"/>
      <c r="E194" s="160">
        <v>658.96379999999999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139</v>
      </c>
      <c r="AH194" s="146">
        <v>0</v>
      </c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 x14ac:dyDescent="0.2">
      <c r="A195" s="153"/>
      <c r="B195" s="154"/>
      <c r="C195" s="185" t="s">
        <v>168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6"/>
      <c r="Z195" s="146"/>
      <c r="AA195" s="146"/>
      <c r="AB195" s="146"/>
      <c r="AC195" s="146"/>
      <c r="AD195" s="146"/>
      <c r="AE195" s="146"/>
      <c r="AF195" s="146"/>
      <c r="AG195" s="146" t="s">
        <v>139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 x14ac:dyDescent="0.2">
      <c r="A196" s="153"/>
      <c r="B196" s="154"/>
      <c r="C196" s="185" t="s">
        <v>271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6"/>
      <c r="Z196" s="146"/>
      <c r="AA196" s="146"/>
      <c r="AB196" s="146"/>
      <c r="AC196" s="146"/>
      <c r="AD196" s="146"/>
      <c r="AE196" s="146"/>
      <c r="AF196" s="146"/>
      <c r="AG196" s="146" t="s">
        <v>139</v>
      </c>
      <c r="AH196" s="146">
        <v>0</v>
      </c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ht="22.5" outlineLevel="1" x14ac:dyDescent="0.2">
      <c r="A197" s="153"/>
      <c r="B197" s="154"/>
      <c r="C197" s="185" t="s">
        <v>186</v>
      </c>
      <c r="D197" s="159"/>
      <c r="E197" s="160">
        <v>261.32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139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 x14ac:dyDescent="0.2">
      <c r="A198" s="153"/>
      <c r="B198" s="154"/>
      <c r="C198" s="185" t="s">
        <v>269</v>
      </c>
      <c r="D198" s="159"/>
      <c r="E198" s="160"/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139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ht="45" outlineLevel="1" x14ac:dyDescent="0.2">
      <c r="A199" s="153"/>
      <c r="B199" s="154"/>
      <c r="C199" s="185" t="s">
        <v>272</v>
      </c>
      <c r="D199" s="159"/>
      <c r="E199" s="160">
        <v>620.96320000000003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139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 x14ac:dyDescent="0.2">
      <c r="A200" s="153"/>
      <c r="B200" s="154"/>
      <c r="C200" s="185" t="s">
        <v>170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139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 x14ac:dyDescent="0.2">
      <c r="A201" s="153"/>
      <c r="B201" s="154"/>
      <c r="C201" s="185" t="s">
        <v>167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139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 x14ac:dyDescent="0.2">
      <c r="A202" s="153"/>
      <c r="B202" s="154"/>
      <c r="C202" s="185" t="s">
        <v>268</v>
      </c>
      <c r="D202" s="159"/>
      <c r="E202" s="160"/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139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ht="45" outlineLevel="1" x14ac:dyDescent="0.2">
      <c r="A203" s="153"/>
      <c r="B203" s="154"/>
      <c r="C203" s="185" t="s">
        <v>187</v>
      </c>
      <c r="D203" s="159"/>
      <c r="E203" s="160">
        <v>258.27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139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 x14ac:dyDescent="0.2">
      <c r="A204" s="153"/>
      <c r="B204" s="154"/>
      <c r="C204" s="185" t="s">
        <v>269</v>
      </c>
      <c r="D204" s="159"/>
      <c r="E204" s="160"/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139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ht="45" outlineLevel="1" x14ac:dyDescent="0.2">
      <c r="A205" s="153"/>
      <c r="B205" s="154"/>
      <c r="C205" s="185" t="s">
        <v>273</v>
      </c>
      <c r="D205" s="159"/>
      <c r="E205" s="160">
        <v>550.37620000000004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46"/>
      <c r="Z205" s="146"/>
      <c r="AA205" s="146"/>
      <c r="AB205" s="146"/>
      <c r="AC205" s="146"/>
      <c r="AD205" s="146"/>
      <c r="AE205" s="146"/>
      <c r="AF205" s="146"/>
      <c r="AG205" s="146" t="s">
        <v>139</v>
      </c>
      <c r="AH205" s="146">
        <v>0</v>
      </c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2.5" outlineLevel="1" x14ac:dyDescent="0.2">
      <c r="A206" s="153"/>
      <c r="B206" s="154"/>
      <c r="C206" s="185" t="s">
        <v>274</v>
      </c>
      <c r="D206" s="159"/>
      <c r="E206" s="160">
        <v>254.16380000000001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6"/>
      <c r="Z206" s="146"/>
      <c r="AA206" s="146"/>
      <c r="AB206" s="146"/>
      <c r="AC206" s="146"/>
      <c r="AD206" s="146"/>
      <c r="AE206" s="146"/>
      <c r="AF206" s="146"/>
      <c r="AG206" s="146" t="s">
        <v>139</v>
      </c>
      <c r="AH206" s="146">
        <v>0</v>
      </c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 x14ac:dyDescent="0.2">
      <c r="A207" s="176">
        <v>36</v>
      </c>
      <c r="B207" s="177" t="s">
        <v>275</v>
      </c>
      <c r="C207" s="186" t="s">
        <v>276</v>
      </c>
      <c r="D207" s="178" t="s">
        <v>133</v>
      </c>
      <c r="E207" s="179">
        <v>2881.9769999999999</v>
      </c>
      <c r="F207" s="180"/>
      <c r="G207" s="181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2.9E-4</v>
      </c>
      <c r="O207" s="156">
        <f>ROUND(E207*N207,2)</f>
        <v>0.84</v>
      </c>
      <c r="P207" s="156">
        <v>0</v>
      </c>
      <c r="Q207" s="156">
        <f>ROUND(E207*P207,2)</f>
        <v>0</v>
      </c>
      <c r="R207" s="157"/>
      <c r="S207" s="157" t="s">
        <v>134</v>
      </c>
      <c r="T207" s="157" t="s">
        <v>134</v>
      </c>
      <c r="U207" s="157">
        <v>0.10191</v>
      </c>
      <c r="V207" s="157">
        <f>ROUND(E207*U207,2)</f>
        <v>293.7</v>
      </c>
      <c r="W207" s="157"/>
      <c r="X207" s="157" t="s">
        <v>144</v>
      </c>
      <c r="Y207" s="146"/>
      <c r="Z207" s="146"/>
      <c r="AA207" s="146"/>
      <c r="AB207" s="146"/>
      <c r="AC207" s="146"/>
      <c r="AD207" s="146"/>
      <c r="AE207" s="146"/>
      <c r="AF207" s="146"/>
      <c r="AG207" s="146" t="s">
        <v>145</v>
      </c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 x14ac:dyDescent="0.2">
      <c r="A208" s="170">
        <v>37</v>
      </c>
      <c r="B208" s="171" t="s">
        <v>277</v>
      </c>
      <c r="C208" s="184" t="s">
        <v>278</v>
      </c>
      <c r="D208" s="172" t="s">
        <v>193</v>
      </c>
      <c r="E208" s="173">
        <v>586.75760000000002</v>
      </c>
      <c r="F208" s="174"/>
      <c r="G208" s="175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0</v>
      </c>
      <c r="O208" s="156">
        <f>ROUND(E208*N208,2)</f>
        <v>0</v>
      </c>
      <c r="P208" s="156">
        <v>0</v>
      </c>
      <c r="Q208" s="156">
        <f>ROUND(E208*P208,2)</f>
        <v>0</v>
      </c>
      <c r="R208" s="157"/>
      <c r="S208" s="157" t="s">
        <v>155</v>
      </c>
      <c r="T208" s="157" t="s">
        <v>156</v>
      </c>
      <c r="U208" s="157">
        <v>0</v>
      </c>
      <c r="V208" s="157">
        <f>ROUND(E208*U208,2)</f>
        <v>0</v>
      </c>
      <c r="W208" s="157"/>
      <c r="X208" s="157" t="s">
        <v>144</v>
      </c>
      <c r="Y208" s="146"/>
      <c r="Z208" s="146"/>
      <c r="AA208" s="146"/>
      <c r="AB208" s="146"/>
      <c r="AC208" s="146"/>
      <c r="AD208" s="146"/>
      <c r="AE208" s="146"/>
      <c r="AF208" s="146"/>
      <c r="AG208" s="146" t="s">
        <v>145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 x14ac:dyDescent="0.2">
      <c r="A209" s="153"/>
      <c r="B209" s="154"/>
      <c r="C209" s="185" t="s">
        <v>166</v>
      </c>
      <c r="D209" s="159"/>
      <c r="E209" s="160"/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46"/>
      <c r="Z209" s="146"/>
      <c r="AA209" s="146"/>
      <c r="AB209" s="146"/>
      <c r="AC209" s="146"/>
      <c r="AD209" s="146"/>
      <c r="AE209" s="146"/>
      <c r="AF209" s="146"/>
      <c r="AG209" s="146" t="s">
        <v>139</v>
      </c>
      <c r="AH209" s="146">
        <v>0</v>
      </c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 x14ac:dyDescent="0.2">
      <c r="A210" s="153"/>
      <c r="B210" s="154"/>
      <c r="C210" s="185" t="s">
        <v>167</v>
      </c>
      <c r="D210" s="159"/>
      <c r="E210" s="160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139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22.5" outlineLevel="1" x14ac:dyDescent="0.2">
      <c r="A211" s="153"/>
      <c r="B211" s="154"/>
      <c r="C211" s="185" t="s">
        <v>279</v>
      </c>
      <c r="D211" s="159"/>
      <c r="E211" s="160">
        <v>293.37880000000001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46"/>
      <c r="Z211" s="146"/>
      <c r="AA211" s="146"/>
      <c r="AB211" s="146"/>
      <c r="AC211" s="146"/>
      <c r="AD211" s="146"/>
      <c r="AE211" s="146"/>
      <c r="AF211" s="146"/>
      <c r="AG211" s="146" t="s">
        <v>139</v>
      </c>
      <c r="AH211" s="146">
        <v>0</v>
      </c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 x14ac:dyDescent="0.2">
      <c r="A212" s="153"/>
      <c r="B212" s="154"/>
      <c r="C212" s="185" t="s">
        <v>168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139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ht="22.5" outlineLevel="1" x14ac:dyDescent="0.2">
      <c r="A213" s="153"/>
      <c r="B213" s="154"/>
      <c r="C213" s="185" t="s">
        <v>280</v>
      </c>
      <c r="D213" s="159"/>
      <c r="E213" s="160">
        <v>293.37880000000001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46"/>
      <c r="Z213" s="146"/>
      <c r="AA213" s="146"/>
      <c r="AB213" s="146"/>
      <c r="AC213" s="146"/>
      <c r="AD213" s="146"/>
      <c r="AE213" s="146"/>
      <c r="AF213" s="146"/>
      <c r="AG213" s="146" t="s">
        <v>139</v>
      </c>
      <c r="AH213" s="146">
        <v>0</v>
      </c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 x14ac:dyDescent="0.2">
      <c r="A214" s="176">
        <v>38</v>
      </c>
      <c r="B214" s="177" t="s">
        <v>281</v>
      </c>
      <c r="C214" s="186" t="s">
        <v>282</v>
      </c>
      <c r="D214" s="178" t="s">
        <v>133</v>
      </c>
      <c r="E214" s="179">
        <v>2881.9769999999999</v>
      </c>
      <c r="F214" s="180"/>
      <c r="G214" s="181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0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134</v>
      </c>
      <c r="T214" s="157" t="s">
        <v>134</v>
      </c>
      <c r="U214" s="157">
        <v>7.0000000000000007E-2</v>
      </c>
      <c r="V214" s="157">
        <f>ROUND(E214*U214,2)</f>
        <v>201.74</v>
      </c>
      <c r="W214" s="157"/>
      <c r="X214" s="157" t="s">
        <v>144</v>
      </c>
      <c r="Y214" s="146"/>
      <c r="Z214" s="146"/>
      <c r="AA214" s="146"/>
      <c r="AB214" s="146"/>
      <c r="AC214" s="146"/>
      <c r="AD214" s="146"/>
      <c r="AE214" s="146"/>
      <c r="AF214" s="146"/>
      <c r="AG214" s="146" t="s">
        <v>283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 x14ac:dyDescent="0.2">
      <c r="A215" s="176">
        <v>39</v>
      </c>
      <c r="B215" s="177" t="s">
        <v>284</v>
      </c>
      <c r="C215" s="186" t="s">
        <v>285</v>
      </c>
      <c r="D215" s="178" t="s">
        <v>133</v>
      </c>
      <c r="E215" s="179">
        <v>2881.9769999999999</v>
      </c>
      <c r="F215" s="180"/>
      <c r="G215" s="181">
        <f>ROUND(E215*F215,2)</f>
        <v>0</v>
      </c>
      <c r="H215" s="158"/>
      <c r="I215" s="157">
        <f>ROUND(E215*H215,2)</f>
        <v>0</v>
      </c>
      <c r="J215" s="158"/>
      <c r="K215" s="157">
        <f>ROUND(E215*J215,2)</f>
        <v>0</v>
      </c>
      <c r="L215" s="157">
        <v>21</v>
      </c>
      <c r="M215" s="157">
        <f>G215*(1+L215/100)</f>
        <v>0</v>
      </c>
      <c r="N215" s="156">
        <v>0</v>
      </c>
      <c r="O215" s="156">
        <f>ROUND(E215*N215,2)</f>
        <v>0</v>
      </c>
      <c r="P215" s="156">
        <v>0</v>
      </c>
      <c r="Q215" s="156">
        <f>ROUND(E215*P215,2)</f>
        <v>0</v>
      </c>
      <c r="R215" s="157"/>
      <c r="S215" s="157" t="s">
        <v>134</v>
      </c>
      <c r="T215" s="157" t="s">
        <v>134</v>
      </c>
      <c r="U215" s="157">
        <v>0.04</v>
      </c>
      <c r="V215" s="157">
        <f>ROUND(E215*U215,2)</f>
        <v>115.28</v>
      </c>
      <c r="W215" s="157"/>
      <c r="X215" s="157" t="s">
        <v>144</v>
      </c>
      <c r="Y215" s="146"/>
      <c r="Z215" s="146"/>
      <c r="AA215" s="146"/>
      <c r="AB215" s="146"/>
      <c r="AC215" s="146"/>
      <c r="AD215" s="146"/>
      <c r="AE215" s="146"/>
      <c r="AF215" s="146"/>
      <c r="AG215" s="146" t="s">
        <v>283</v>
      </c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 x14ac:dyDescent="0.2">
      <c r="A216" s="163" t="s">
        <v>129</v>
      </c>
      <c r="B216" s="164" t="s">
        <v>93</v>
      </c>
      <c r="C216" s="183" t="s">
        <v>94</v>
      </c>
      <c r="D216" s="165"/>
      <c r="E216" s="166"/>
      <c r="F216" s="167"/>
      <c r="G216" s="168">
        <f>SUMIF(AG217:AG223,"&lt;&gt;NOR",G217:G223)</f>
        <v>0</v>
      </c>
      <c r="H216" s="162"/>
      <c r="I216" s="162">
        <f>SUM(I217:I223)</f>
        <v>0</v>
      </c>
      <c r="J216" s="162"/>
      <c r="K216" s="162">
        <f>SUM(K217:K223)</f>
        <v>0</v>
      </c>
      <c r="L216" s="162"/>
      <c r="M216" s="162">
        <f>SUM(M217:M223)</f>
        <v>0</v>
      </c>
      <c r="N216" s="161"/>
      <c r="O216" s="161">
        <f>SUM(O217:O223)</f>
        <v>0</v>
      </c>
      <c r="P216" s="161"/>
      <c r="Q216" s="161">
        <f>SUM(Q217:Q223)</f>
        <v>0</v>
      </c>
      <c r="R216" s="162"/>
      <c r="S216" s="162"/>
      <c r="T216" s="162"/>
      <c r="U216" s="162"/>
      <c r="V216" s="162">
        <f>SUM(V217:V223)</f>
        <v>79.28</v>
      </c>
      <c r="W216" s="162"/>
      <c r="X216" s="162"/>
      <c r="AG216" t="s">
        <v>130</v>
      </c>
    </row>
    <row r="217" spans="1:60" outlineLevel="1" x14ac:dyDescent="0.2">
      <c r="A217" s="170">
        <v>40</v>
      </c>
      <c r="B217" s="171" t="s">
        <v>286</v>
      </c>
      <c r="C217" s="184" t="s">
        <v>287</v>
      </c>
      <c r="D217" s="172" t="s">
        <v>133</v>
      </c>
      <c r="E217" s="173">
        <v>880.88879999999995</v>
      </c>
      <c r="F217" s="174"/>
      <c r="G217" s="175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134</v>
      </c>
      <c r="T217" s="157" t="s">
        <v>134</v>
      </c>
      <c r="U217" s="157">
        <v>0.09</v>
      </c>
      <c r="V217" s="157">
        <f>ROUND(E217*U217,2)</f>
        <v>79.28</v>
      </c>
      <c r="W217" s="157"/>
      <c r="X217" s="157" t="s">
        <v>144</v>
      </c>
      <c r="Y217" s="146"/>
      <c r="Z217" s="146"/>
      <c r="AA217" s="146"/>
      <c r="AB217" s="146"/>
      <c r="AC217" s="146"/>
      <c r="AD217" s="146"/>
      <c r="AE217" s="146"/>
      <c r="AF217" s="146"/>
      <c r="AG217" s="146" t="s">
        <v>145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 x14ac:dyDescent="0.2">
      <c r="A218" s="153"/>
      <c r="B218" s="154"/>
      <c r="C218" s="185" t="s">
        <v>288</v>
      </c>
      <c r="D218" s="159"/>
      <c r="E218" s="160"/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139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 outlineLevel="1" x14ac:dyDescent="0.2">
      <c r="A219" s="153"/>
      <c r="B219" s="154"/>
      <c r="C219" s="185" t="s">
        <v>166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6"/>
      <c r="Z219" s="146"/>
      <c r="AA219" s="146"/>
      <c r="AB219" s="146"/>
      <c r="AC219" s="146"/>
      <c r="AD219" s="146"/>
      <c r="AE219" s="146"/>
      <c r="AF219" s="146"/>
      <c r="AG219" s="146" t="s">
        <v>139</v>
      </c>
      <c r="AH219" s="146">
        <v>0</v>
      </c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6"/>
      <c r="AY219" s="146"/>
      <c r="AZ219" s="146"/>
      <c r="BA219" s="146"/>
      <c r="BB219" s="146"/>
      <c r="BC219" s="146"/>
      <c r="BD219" s="146"/>
      <c r="BE219" s="146"/>
      <c r="BF219" s="146"/>
      <c r="BG219" s="146"/>
      <c r="BH219" s="146"/>
    </row>
    <row r="220" spans="1:60" outlineLevel="1" x14ac:dyDescent="0.2">
      <c r="A220" s="153"/>
      <c r="B220" s="154"/>
      <c r="C220" s="185" t="s">
        <v>167</v>
      </c>
      <c r="D220" s="159"/>
      <c r="E220" s="160"/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6"/>
      <c r="Z220" s="146"/>
      <c r="AA220" s="146"/>
      <c r="AB220" s="146"/>
      <c r="AC220" s="146"/>
      <c r="AD220" s="146"/>
      <c r="AE220" s="146"/>
      <c r="AF220" s="146"/>
      <c r="AG220" s="146" t="s">
        <v>139</v>
      </c>
      <c r="AH220" s="146">
        <v>0</v>
      </c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ht="22.5" outlineLevel="1" x14ac:dyDescent="0.2">
      <c r="A221" s="153"/>
      <c r="B221" s="154"/>
      <c r="C221" s="185" t="s">
        <v>175</v>
      </c>
      <c r="D221" s="159"/>
      <c r="E221" s="160">
        <v>475.2792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139</v>
      </c>
      <c r="AH221" s="146">
        <v>0</v>
      </c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 x14ac:dyDescent="0.2">
      <c r="A222" s="153"/>
      <c r="B222" s="154"/>
      <c r="C222" s="185" t="s">
        <v>168</v>
      </c>
      <c r="D222" s="159"/>
      <c r="E222" s="160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139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ht="33.75" outlineLevel="1" x14ac:dyDescent="0.2">
      <c r="A223" s="153"/>
      <c r="B223" s="154"/>
      <c r="C223" s="185" t="s">
        <v>176</v>
      </c>
      <c r="D223" s="159"/>
      <c r="E223" s="160">
        <v>405.6096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139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x14ac:dyDescent="0.2">
      <c r="A224" s="163" t="s">
        <v>129</v>
      </c>
      <c r="B224" s="164" t="s">
        <v>95</v>
      </c>
      <c r="C224" s="183" t="s">
        <v>96</v>
      </c>
      <c r="D224" s="165"/>
      <c r="E224" s="166"/>
      <c r="F224" s="167"/>
      <c r="G224" s="168">
        <f>SUMIF(AG225:AG228,"&lt;&gt;NOR",G225:G228)</f>
        <v>0</v>
      </c>
      <c r="H224" s="162"/>
      <c r="I224" s="162">
        <f>SUM(I225:I228)</f>
        <v>0</v>
      </c>
      <c r="J224" s="162"/>
      <c r="K224" s="162">
        <f>SUM(K225:K228)</f>
        <v>0</v>
      </c>
      <c r="L224" s="162"/>
      <c r="M224" s="162">
        <f>SUM(M225:M228)</f>
        <v>0</v>
      </c>
      <c r="N224" s="161"/>
      <c r="O224" s="161">
        <f>SUM(O225:O228)</f>
        <v>0</v>
      </c>
      <c r="P224" s="161"/>
      <c r="Q224" s="161">
        <f>SUM(Q225:Q228)</f>
        <v>0</v>
      </c>
      <c r="R224" s="162"/>
      <c r="S224" s="162"/>
      <c r="T224" s="162"/>
      <c r="U224" s="162"/>
      <c r="V224" s="162">
        <f>SUM(V225:V228)</f>
        <v>0</v>
      </c>
      <c r="W224" s="162"/>
      <c r="X224" s="162"/>
      <c r="AG224" t="s">
        <v>130</v>
      </c>
    </row>
    <row r="225" spans="1:60" ht="22.5" outlineLevel="1" x14ac:dyDescent="0.2">
      <c r="A225" s="176">
        <v>41</v>
      </c>
      <c r="B225" s="177" t="s">
        <v>289</v>
      </c>
      <c r="C225" s="186" t="s">
        <v>290</v>
      </c>
      <c r="D225" s="178" t="s">
        <v>190</v>
      </c>
      <c r="E225" s="179">
        <v>1</v>
      </c>
      <c r="F225" s="180">
        <f>'Elektroinstalace A+D'!J36</f>
        <v>0</v>
      </c>
      <c r="G225" s="181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0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155</v>
      </c>
      <c r="T225" s="157" t="s">
        <v>156</v>
      </c>
      <c r="U225" s="157">
        <v>0</v>
      </c>
      <c r="V225" s="157">
        <f>ROUND(E225*U225,2)</f>
        <v>0</v>
      </c>
      <c r="W225" s="157"/>
      <c r="X225" s="157" t="s">
        <v>144</v>
      </c>
      <c r="Y225" s="146"/>
      <c r="Z225" s="146"/>
      <c r="AA225" s="146"/>
      <c r="AB225" s="146"/>
      <c r="AC225" s="146"/>
      <c r="AD225" s="146"/>
      <c r="AE225" s="146"/>
      <c r="AF225" s="146"/>
      <c r="AG225" s="146" t="s">
        <v>291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ht="22.5" outlineLevel="1" x14ac:dyDescent="0.2">
      <c r="A226" s="176">
        <v>42</v>
      </c>
      <c r="B226" s="177" t="s">
        <v>292</v>
      </c>
      <c r="C226" s="186" t="s">
        <v>293</v>
      </c>
      <c r="D226" s="178" t="s">
        <v>190</v>
      </c>
      <c r="E226" s="179">
        <v>1</v>
      </c>
      <c r="F226" s="180"/>
      <c r="G226" s="181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0</v>
      </c>
      <c r="O226" s="156">
        <f>ROUND(E226*N226,2)</f>
        <v>0</v>
      </c>
      <c r="P226" s="156">
        <v>0</v>
      </c>
      <c r="Q226" s="156">
        <f>ROUND(E226*P226,2)</f>
        <v>0</v>
      </c>
      <c r="R226" s="157"/>
      <c r="S226" s="157" t="s">
        <v>155</v>
      </c>
      <c r="T226" s="157" t="s">
        <v>156</v>
      </c>
      <c r="U226" s="157">
        <v>0</v>
      </c>
      <c r="V226" s="157">
        <f>ROUND(E226*U226,2)</f>
        <v>0</v>
      </c>
      <c r="W226" s="157"/>
      <c r="X226" s="157" t="s">
        <v>144</v>
      </c>
      <c r="Y226" s="146"/>
      <c r="Z226" s="146"/>
      <c r="AA226" s="146"/>
      <c r="AB226" s="146"/>
      <c r="AC226" s="146"/>
      <c r="AD226" s="146"/>
      <c r="AE226" s="146"/>
      <c r="AF226" s="146"/>
      <c r="AG226" s="146" t="s">
        <v>145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 x14ac:dyDescent="0.2">
      <c r="A227" s="176">
        <v>43</v>
      </c>
      <c r="B227" s="177" t="s">
        <v>294</v>
      </c>
      <c r="C227" s="186" t="s">
        <v>295</v>
      </c>
      <c r="D227" s="178" t="s">
        <v>190</v>
      </c>
      <c r="E227" s="179">
        <v>1</v>
      </c>
      <c r="F227" s="180"/>
      <c r="G227" s="181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155</v>
      </c>
      <c r="T227" s="157" t="s">
        <v>156</v>
      </c>
      <c r="U227" s="157">
        <v>0</v>
      </c>
      <c r="V227" s="157">
        <f>ROUND(E227*U227,2)</f>
        <v>0</v>
      </c>
      <c r="W227" s="157"/>
      <c r="X227" s="157" t="s">
        <v>144</v>
      </c>
      <c r="Y227" s="146"/>
      <c r="Z227" s="146"/>
      <c r="AA227" s="146"/>
      <c r="AB227" s="146"/>
      <c r="AC227" s="146"/>
      <c r="AD227" s="146"/>
      <c r="AE227" s="146"/>
      <c r="AF227" s="146"/>
      <c r="AG227" s="146" t="s">
        <v>145</v>
      </c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 x14ac:dyDescent="0.2">
      <c r="A228" s="176">
        <v>44</v>
      </c>
      <c r="B228" s="177" t="s">
        <v>296</v>
      </c>
      <c r="C228" s="186" t="s">
        <v>297</v>
      </c>
      <c r="D228" s="178" t="s">
        <v>0</v>
      </c>
      <c r="E228" s="182"/>
      <c r="F228" s="180"/>
      <c r="G228" s="181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155</v>
      </c>
      <c r="T228" s="157" t="s">
        <v>156</v>
      </c>
      <c r="U228" s="157">
        <v>0</v>
      </c>
      <c r="V228" s="157">
        <f>ROUND(E228*U228,2)</f>
        <v>0</v>
      </c>
      <c r="W228" s="157"/>
      <c r="X228" s="157" t="s">
        <v>144</v>
      </c>
      <c r="Y228" s="146"/>
      <c r="Z228" s="146"/>
      <c r="AA228" s="146"/>
      <c r="AB228" s="146"/>
      <c r="AC228" s="146"/>
      <c r="AD228" s="146"/>
      <c r="AE228" s="146"/>
      <c r="AF228" s="146"/>
      <c r="AG228" s="146" t="s">
        <v>145</v>
      </c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x14ac:dyDescent="0.2">
      <c r="A229" s="163" t="s">
        <v>129</v>
      </c>
      <c r="B229" s="164" t="s">
        <v>97</v>
      </c>
      <c r="C229" s="183" t="s">
        <v>98</v>
      </c>
      <c r="D229" s="165"/>
      <c r="E229" s="166"/>
      <c r="F229" s="167"/>
      <c r="G229" s="168">
        <f>SUMIF(AG230:AG233,"&lt;&gt;NOR",G230:G233)</f>
        <v>0</v>
      </c>
      <c r="H229" s="162"/>
      <c r="I229" s="162">
        <f>SUM(I230:I233)</f>
        <v>0</v>
      </c>
      <c r="J229" s="162"/>
      <c r="K229" s="162">
        <f>SUM(K230:K233)</f>
        <v>0</v>
      </c>
      <c r="L229" s="162"/>
      <c r="M229" s="162">
        <f>SUM(M230:M233)</f>
        <v>0</v>
      </c>
      <c r="N229" s="161"/>
      <c r="O229" s="161">
        <f>SUM(O230:O233)</f>
        <v>0</v>
      </c>
      <c r="P229" s="161"/>
      <c r="Q229" s="161">
        <f>SUM(Q230:Q233)</f>
        <v>0</v>
      </c>
      <c r="R229" s="162"/>
      <c r="S229" s="162"/>
      <c r="T229" s="162"/>
      <c r="U229" s="162"/>
      <c r="V229" s="162">
        <f>SUM(V230:V233)</f>
        <v>7.39</v>
      </c>
      <c r="W229" s="162"/>
      <c r="X229" s="162"/>
      <c r="AG229" t="s">
        <v>130</v>
      </c>
    </row>
    <row r="230" spans="1:60" ht="22.5" outlineLevel="1" x14ac:dyDescent="0.2">
      <c r="A230" s="170">
        <v>45</v>
      </c>
      <c r="B230" s="171" t="s">
        <v>298</v>
      </c>
      <c r="C230" s="184" t="s">
        <v>299</v>
      </c>
      <c r="D230" s="172" t="s">
        <v>230</v>
      </c>
      <c r="E230" s="173">
        <v>10</v>
      </c>
      <c r="F230" s="174"/>
      <c r="G230" s="175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134</v>
      </c>
      <c r="T230" s="157" t="s">
        <v>134</v>
      </c>
      <c r="U230" s="157">
        <v>0.61828000000000005</v>
      </c>
      <c r="V230" s="157">
        <f>ROUND(E230*U230,2)</f>
        <v>6.18</v>
      </c>
      <c r="W230" s="157"/>
      <c r="X230" s="157" t="s">
        <v>144</v>
      </c>
      <c r="Y230" s="146"/>
      <c r="Z230" s="146"/>
      <c r="AA230" s="146"/>
      <c r="AB230" s="146"/>
      <c r="AC230" s="146"/>
      <c r="AD230" s="146"/>
      <c r="AE230" s="146"/>
      <c r="AF230" s="146"/>
      <c r="AG230" s="146" t="s">
        <v>145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 x14ac:dyDescent="0.2">
      <c r="A231" s="153"/>
      <c r="B231" s="154"/>
      <c r="C231" s="185" t="s">
        <v>138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46"/>
      <c r="Z231" s="146"/>
      <c r="AA231" s="146"/>
      <c r="AB231" s="146"/>
      <c r="AC231" s="146"/>
      <c r="AD231" s="146"/>
      <c r="AE231" s="146"/>
      <c r="AF231" s="146"/>
      <c r="AG231" s="146" t="s">
        <v>139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 x14ac:dyDescent="0.2">
      <c r="A232" s="153"/>
      <c r="B232" s="154"/>
      <c r="C232" s="185" t="s">
        <v>300</v>
      </c>
      <c r="D232" s="159"/>
      <c r="E232" s="160">
        <v>10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139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 x14ac:dyDescent="0.2">
      <c r="A233" s="176">
        <v>46</v>
      </c>
      <c r="B233" s="177" t="s">
        <v>301</v>
      </c>
      <c r="C233" s="186" t="s">
        <v>302</v>
      </c>
      <c r="D233" s="178" t="s">
        <v>230</v>
      </c>
      <c r="E233" s="179">
        <v>10</v>
      </c>
      <c r="F233" s="180"/>
      <c r="G233" s="181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134</v>
      </c>
      <c r="T233" s="157" t="s">
        <v>134</v>
      </c>
      <c r="U233" s="157">
        <v>0.12075</v>
      </c>
      <c r="V233" s="157">
        <f>ROUND(E233*U233,2)</f>
        <v>1.21</v>
      </c>
      <c r="W233" s="157"/>
      <c r="X233" s="157" t="s">
        <v>144</v>
      </c>
      <c r="Y233" s="146"/>
      <c r="Z233" s="146"/>
      <c r="AA233" s="146"/>
      <c r="AB233" s="146"/>
      <c r="AC233" s="146"/>
      <c r="AD233" s="146"/>
      <c r="AE233" s="146"/>
      <c r="AF233" s="146"/>
      <c r="AG233" s="146" t="s">
        <v>145</v>
      </c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x14ac:dyDescent="0.2">
      <c r="A234" s="163" t="s">
        <v>129</v>
      </c>
      <c r="B234" s="164" t="s">
        <v>99</v>
      </c>
      <c r="C234" s="183" t="s">
        <v>100</v>
      </c>
      <c r="D234" s="165"/>
      <c r="E234" s="166"/>
      <c r="F234" s="167"/>
      <c r="G234" s="168">
        <f>SUMIF(AG235:AG247,"&lt;&gt;NOR",G235:G247)</f>
        <v>0</v>
      </c>
      <c r="H234" s="162"/>
      <c r="I234" s="162">
        <f>SUM(I235:I247)</f>
        <v>0</v>
      </c>
      <c r="J234" s="162"/>
      <c r="K234" s="162">
        <f>SUM(K235:K247)</f>
        <v>0</v>
      </c>
      <c r="L234" s="162"/>
      <c r="M234" s="162">
        <f>SUM(M235:M247)</f>
        <v>0</v>
      </c>
      <c r="N234" s="161"/>
      <c r="O234" s="161">
        <f>SUM(O235:O247)</f>
        <v>0</v>
      </c>
      <c r="P234" s="161"/>
      <c r="Q234" s="161">
        <f>SUM(Q235:Q247)</f>
        <v>0</v>
      </c>
      <c r="R234" s="162"/>
      <c r="S234" s="162"/>
      <c r="T234" s="162"/>
      <c r="U234" s="162"/>
      <c r="V234" s="162">
        <f>SUM(V235:V247)</f>
        <v>10.479999999999999</v>
      </c>
      <c r="W234" s="162"/>
      <c r="X234" s="162"/>
      <c r="AG234" t="s">
        <v>130</v>
      </c>
    </row>
    <row r="235" spans="1:60" ht="22.5" outlineLevel="1" x14ac:dyDescent="0.2">
      <c r="A235" s="170">
        <v>47</v>
      </c>
      <c r="B235" s="171" t="s">
        <v>303</v>
      </c>
      <c r="C235" s="184" t="s">
        <v>304</v>
      </c>
      <c r="D235" s="172" t="s">
        <v>218</v>
      </c>
      <c r="E235" s="173">
        <v>1.2809999999999999</v>
      </c>
      <c r="F235" s="174"/>
      <c r="G235" s="175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0</v>
      </c>
      <c r="O235" s="156">
        <f>ROUND(E235*N235,2)</f>
        <v>0</v>
      </c>
      <c r="P235" s="156">
        <v>0</v>
      </c>
      <c r="Q235" s="156">
        <f>ROUND(E235*P235,2)</f>
        <v>0</v>
      </c>
      <c r="R235" s="157"/>
      <c r="S235" s="157" t="s">
        <v>134</v>
      </c>
      <c r="T235" s="157" t="s">
        <v>134</v>
      </c>
      <c r="U235" s="157">
        <v>0</v>
      </c>
      <c r="V235" s="157">
        <f>ROUND(E235*U235,2)</f>
        <v>0</v>
      </c>
      <c r="W235" s="157"/>
      <c r="X235" s="157" t="s">
        <v>144</v>
      </c>
      <c r="Y235" s="146"/>
      <c r="Z235" s="146"/>
      <c r="AA235" s="146"/>
      <c r="AB235" s="146"/>
      <c r="AC235" s="146"/>
      <c r="AD235" s="146"/>
      <c r="AE235" s="146"/>
      <c r="AF235" s="146"/>
      <c r="AG235" s="146" t="s">
        <v>145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 x14ac:dyDescent="0.2">
      <c r="A236" s="153"/>
      <c r="B236" s="154"/>
      <c r="C236" s="185" t="s">
        <v>305</v>
      </c>
      <c r="D236" s="159"/>
      <c r="E236" s="160">
        <v>1.2809999999999999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139</v>
      </c>
      <c r="AH236" s="146">
        <v>7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ht="22.5" outlineLevel="1" x14ac:dyDescent="0.2">
      <c r="A237" s="170">
        <v>48</v>
      </c>
      <c r="B237" s="171" t="s">
        <v>306</v>
      </c>
      <c r="C237" s="184" t="s">
        <v>307</v>
      </c>
      <c r="D237" s="172" t="s">
        <v>218</v>
      </c>
      <c r="E237" s="173">
        <v>1.4279999999999999</v>
      </c>
      <c r="F237" s="174"/>
      <c r="G237" s="175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0</v>
      </c>
      <c r="O237" s="156">
        <f>ROUND(E237*N237,2)</f>
        <v>0</v>
      </c>
      <c r="P237" s="156">
        <v>0</v>
      </c>
      <c r="Q237" s="156">
        <f>ROUND(E237*P237,2)</f>
        <v>0</v>
      </c>
      <c r="R237" s="157"/>
      <c r="S237" s="157" t="s">
        <v>134</v>
      </c>
      <c r="T237" s="157" t="s">
        <v>134</v>
      </c>
      <c r="U237" s="157">
        <v>0</v>
      </c>
      <c r="V237" s="157">
        <f>ROUND(E237*U237,2)</f>
        <v>0</v>
      </c>
      <c r="W237" s="157"/>
      <c r="X237" s="157" t="s">
        <v>144</v>
      </c>
      <c r="Y237" s="146"/>
      <c r="Z237" s="146"/>
      <c r="AA237" s="146"/>
      <c r="AB237" s="146"/>
      <c r="AC237" s="146"/>
      <c r="AD237" s="146"/>
      <c r="AE237" s="146"/>
      <c r="AF237" s="146"/>
      <c r="AG237" s="146" t="s">
        <v>145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 x14ac:dyDescent="0.2">
      <c r="A238" s="153"/>
      <c r="B238" s="154"/>
      <c r="C238" s="185" t="s">
        <v>308</v>
      </c>
      <c r="D238" s="159"/>
      <c r="E238" s="160">
        <v>1.4279999999999999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6"/>
      <c r="Z238" s="146"/>
      <c r="AA238" s="146"/>
      <c r="AB238" s="146"/>
      <c r="AC238" s="146"/>
      <c r="AD238" s="146"/>
      <c r="AE238" s="146"/>
      <c r="AF238" s="146"/>
      <c r="AG238" s="146" t="s">
        <v>139</v>
      </c>
      <c r="AH238" s="146">
        <v>7</v>
      </c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ht="22.5" outlineLevel="1" x14ac:dyDescent="0.2">
      <c r="A239" s="170">
        <v>49</v>
      </c>
      <c r="B239" s="171" t="s">
        <v>309</v>
      </c>
      <c r="C239" s="184" t="s">
        <v>310</v>
      </c>
      <c r="D239" s="172" t="s">
        <v>218</v>
      </c>
      <c r="E239" s="173">
        <v>0.15801000000000001</v>
      </c>
      <c r="F239" s="174"/>
      <c r="G239" s="175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0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134</v>
      </c>
      <c r="T239" s="157" t="s">
        <v>134</v>
      </c>
      <c r="U239" s="157">
        <v>0</v>
      </c>
      <c r="V239" s="157">
        <f>ROUND(E239*U239,2)</f>
        <v>0</v>
      </c>
      <c r="W239" s="157"/>
      <c r="X239" s="157" t="s">
        <v>144</v>
      </c>
      <c r="Y239" s="146"/>
      <c r="Z239" s="146"/>
      <c r="AA239" s="146"/>
      <c r="AB239" s="146"/>
      <c r="AC239" s="146"/>
      <c r="AD239" s="146"/>
      <c r="AE239" s="146"/>
      <c r="AF239" s="146"/>
      <c r="AG239" s="146" t="s">
        <v>145</v>
      </c>
      <c r="AH239" s="146"/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 x14ac:dyDescent="0.2">
      <c r="A240" s="153"/>
      <c r="B240" s="154"/>
      <c r="C240" s="185" t="s">
        <v>311</v>
      </c>
      <c r="D240" s="159"/>
      <c r="E240" s="160">
        <v>1.7639999999999999E-2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139</v>
      </c>
      <c r="AH240" s="146">
        <v>7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 x14ac:dyDescent="0.2">
      <c r="A241" s="153"/>
      <c r="B241" s="154"/>
      <c r="C241" s="185" t="s">
        <v>312</v>
      </c>
      <c r="D241" s="159"/>
      <c r="E241" s="160">
        <v>0.14036999999999999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6"/>
      <c r="Z241" s="146"/>
      <c r="AA241" s="146"/>
      <c r="AB241" s="146"/>
      <c r="AC241" s="146"/>
      <c r="AD241" s="146"/>
      <c r="AE241" s="146"/>
      <c r="AF241" s="146"/>
      <c r="AG241" s="146" t="s">
        <v>139</v>
      </c>
      <c r="AH241" s="146">
        <v>7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 x14ac:dyDescent="0.2">
      <c r="A242" s="176">
        <v>50</v>
      </c>
      <c r="B242" s="177" t="s">
        <v>313</v>
      </c>
      <c r="C242" s="186" t="s">
        <v>314</v>
      </c>
      <c r="D242" s="178" t="s">
        <v>218</v>
      </c>
      <c r="E242" s="179">
        <v>2.8670100000000001</v>
      </c>
      <c r="F242" s="180"/>
      <c r="G242" s="181">
        <f t="shared" ref="G242:G247" si="0">ROUND(E242*F242,2)</f>
        <v>0</v>
      </c>
      <c r="H242" s="158"/>
      <c r="I242" s="157">
        <f t="shared" ref="I242:I247" si="1">ROUND(E242*H242,2)</f>
        <v>0</v>
      </c>
      <c r="J242" s="158"/>
      <c r="K242" s="157">
        <f t="shared" ref="K242:K247" si="2">ROUND(E242*J242,2)</f>
        <v>0</v>
      </c>
      <c r="L242" s="157">
        <v>21</v>
      </c>
      <c r="M242" s="157">
        <f t="shared" ref="M242:M247" si="3">G242*(1+L242/100)</f>
        <v>0</v>
      </c>
      <c r="N242" s="156">
        <v>0</v>
      </c>
      <c r="O242" s="156">
        <f t="shared" ref="O242:O247" si="4">ROUND(E242*N242,2)</f>
        <v>0</v>
      </c>
      <c r="P242" s="156">
        <v>0</v>
      </c>
      <c r="Q242" s="156">
        <f t="shared" ref="Q242:Q247" si="5">ROUND(E242*P242,2)</f>
        <v>0</v>
      </c>
      <c r="R242" s="157"/>
      <c r="S242" s="157" t="s">
        <v>134</v>
      </c>
      <c r="T242" s="157" t="s">
        <v>134</v>
      </c>
      <c r="U242" s="157">
        <v>2.0089999999999999</v>
      </c>
      <c r="V242" s="157">
        <f t="shared" ref="V242:V247" si="6">ROUND(E242*U242,2)</f>
        <v>5.76</v>
      </c>
      <c r="W242" s="157"/>
      <c r="X242" s="157" t="s">
        <v>315</v>
      </c>
      <c r="Y242" s="146"/>
      <c r="Z242" s="146"/>
      <c r="AA242" s="146"/>
      <c r="AB242" s="146"/>
      <c r="AC242" s="146"/>
      <c r="AD242" s="146"/>
      <c r="AE242" s="146"/>
      <c r="AF242" s="146"/>
      <c r="AG242" s="146" t="s">
        <v>316</v>
      </c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 x14ac:dyDescent="0.2">
      <c r="A243" s="176">
        <v>51</v>
      </c>
      <c r="B243" s="177" t="s">
        <v>317</v>
      </c>
      <c r="C243" s="186" t="s">
        <v>318</v>
      </c>
      <c r="D243" s="178" t="s">
        <v>218</v>
      </c>
      <c r="E243" s="179">
        <v>2.8670100000000001</v>
      </c>
      <c r="F243" s="180"/>
      <c r="G243" s="181">
        <f t="shared" si="0"/>
        <v>0</v>
      </c>
      <c r="H243" s="158"/>
      <c r="I243" s="157">
        <f t="shared" si="1"/>
        <v>0</v>
      </c>
      <c r="J243" s="158"/>
      <c r="K243" s="157">
        <f t="shared" si="2"/>
        <v>0</v>
      </c>
      <c r="L243" s="157">
        <v>21</v>
      </c>
      <c r="M243" s="157">
        <f t="shared" si="3"/>
        <v>0</v>
      </c>
      <c r="N243" s="156">
        <v>0</v>
      </c>
      <c r="O243" s="156">
        <f t="shared" si="4"/>
        <v>0</v>
      </c>
      <c r="P243" s="156">
        <v>0</v>
      </c>
      <c r="Q243" s="156">
        <f t="shared" si="5"/>
        <v>0</v>
      </c>
      <c r="R243" s="157"/>
      <c r="S243" s="157" t="s">
        <v>134</v>
      </c>
      <c r="T243" s="157" t="s">
        <v>134</v>
      </c>
      <c r="U243" s="157">
        <v>0.49</v>
      </c>
      <c r="V243" s="157">
        <f t="shared" si="6"/>
        <v>1.4</v>
      </c>
      <c r="W243" s="157"/>
      <c r="X243" s="157" t="s">
        <v>315</v>
      </c>
      <c r="Y243" s="146"/>
      <c r="Z243" s="146"/>
      <c r="AA243" s="146"/>
      <c r="AB243" s="146"/>
      <c r="AC243" s="146"/>
      <c r="AD243" s="146"/>
      <c r="AE243" s="146"/>
      <c r="AF243" s="146"/>
      <c r="AG243" s="146" t="s">
        <v>316</v>
      </c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outlineLevel="1" x14ac:dyDescent="0.2">
      <c r="A244" s="176">
        <v>52</v>
      </c>
      <c r="B244" s="177" t="s">
        <v>319</v>
      </c>
      <c r="C244" s="186" t="s">
        <v>320</v>
      </c>
      <c r="D244" s="178" t="s">
        <v>218</v>
      </c>
      <c r="E244" s="179">
        <v>54.473239999999997</v>
      </c>
      <c r="F244" s="180"/>
      <c r="G244" s="181">
        <f t="shared" si="0"/>
        <v>0</v>
      </c>
      <c r="H244" s="158"/>
      <c r="I244" s="157">
        <f t="shared" si="1"/>
        <v>0</v>
      </c>
      <c r="J244" s="158"/>
      <c r="K244" s="157">
        <f t="shared" si="2"/>
        <v>0</v>
      </c>
      <c r="L244" s="157">
        <v>21</v>
      </c>
      <c r="M244" s="157">
        <f t="shared" si="3"/>
        <v>0</v>
      </c>
      <c r="N244" s="156">
        <v>0</v>
      </c>
      <c r="O244" s="156">
        <f t="shared" si="4"/>
        <v>0</v>
      </c>
      <c r="P244" s="156">
        <v>0</v>
      </c>
      <c r="Q244" s="156">
        <f t="shared" si="5"/>
        <v>0</v>
      </c>
      <c r="R244" s="157"/>
      <c r="S244" s="157" t="s">
        <v>134</v>
      </c>
      <c r="T244" s="157" t="s">
        <v>134</v>
      </c>
      <c r="U244" s="157">
        <v>0</v>
      </c>
      <c r="V244" s="157">
        <f t="shared" si="6"/>
        <v>0</v>
      </c>
      <c r="W244" s="157"/>
      <c r="X244" s="157" t="s">
        <v>315</v>
      </c>
      <c r="Y244" s="146"/>
      <c r="Z244" s="146"/>
      <c r="AA244" s="146"/>
      <c r="AB244" s="146"/>
      <c r="AC244" s="146"/>
      <c r="AD244" s="146"/>
      <c r="AE244" s="146"/>
      <c r="AF244" s="146"/>
      <c r="AG244" s="146" t="s">
        <v>316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 x14ac:dyDescent="0.2">
      <c r="A245" s="176">
        <v>53</v>
      </c>
      <c r="B245" s="177" t="s">
        <v>321</v>
      </c>
      <c r="C245" s="186" t="s">
        <v>322</v>
      </c>
      <c r="D245" s="178" t="s">
        <v>218</v>
      </c>
      <c r="E245" s="179">
        <v>2.8670100000000001</v>
      </c>
      <c r="F245" s="180"/>
      <c r="G245" s="181">
        <f t="shared" si="0"/>
        <v>0</v>
      </c>
      <c r="H245" s="158"/>
      <c r="I245" s="157">
        <f t="shared" si="1"/>
        <v>0</v>
      </c>
      <c r="J245" s="158"/>
      <c r="K245" s="157">
        <f t="shared" si="2"/>
        <v>0</v>
      </c>
      <c r="L245" s="157">
        <v>21</v>
      </c>
      <c r="M245" s="157">
        <f t="shared" si="3"/>
        <v>0</v>
      </c>
      <c r="N245" s="156">
        <v>0</v>
      </c>
      <c r="O245" s="156">
        <f t="shared" si="4"/>
        <v>0</v>
      </c>
      <c r="P245" s="156">
        <v>0</v>
      </c>
      <c r="Q245" s="156">
        <f t="shared" si="5"/>
        <v>0</v>
      </c>
      <c r="R245" s="157"/>
      <c r="S245" s="157" t="s">
        <v>134</v>
      </c>
      <c r="T245" s="157" t="s">
        <v>134</v>
      </c>
      <c r="U245" s="157">
        <v>0.94199999999999995</v>
      </c>
      <c r="V245" s="157">
        <f t="shared" si="6"/>
        <v>2.7</v>
      </c>
      <c r="W245" s="157"/>
      <c r="X245" s="157" t="s">
        <v>315</v>
      </c>
      <c r="Y245" s="146"/>
      <c r="Z245" s="146"/>
      <c r="AA245" s="146"/>
      <c r="AB245" s="146"/>
      <c r="AC245" s="146"/>
      <c r="AD245" s="146"/>
      <c r="AE245" s="146"/>
      <c r="AF245" s="146"/>
      <c r="AG245" s="146" t="s">
        <v>316</v>
      </c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 x14ac:dyDescent="0.2">
      <c r="A246" s="176">
        <v>54</v>
      </c>
      <c r="B246" s="177" t="s">
        <v>323</v>
      </c>
      <c r="C246" s="186" t="s">
        <v>324</v>
      </c>
      <c r="D246" s="178" t="s">
        <v>218</v>
      </c>
      <c r="E246" s="179">
        <v>5.7340200000000001</v>
      </c>
      <c r="F246" s="180"/>
      <c r="G246" s="181">
        <f t="shared" si="0"/>
        <v>0</v>
      </c>
      <c r="H246" s="158"/>
      <c r="I246" s="157">
        <f t="shared" si="1"/>
        <v>0</v>
      </c>
      <c r="J246" s="158"/>
      <c r="K246" s="157">
        <f t="shared" si="2"/>
        <v>0</v>
      </c>
      <c r="L246" s="157">
        <v>21</v>
      </c>
      <c r="M246" s="157">
        <f t="shared" si="3"/>
        <v>0</v>
      </c>
      <c r="N246" s="156">
        <v>0</v>
      </c>
      <c r="O246" s="156">
        <f t="shared" si="4"/>
        <v>0</v>
      </c>
      <c r="P246" s="156">
        <v>0</v>
      </c>
      <c r="Q246" s="156">
        <f t="shared" si="5"/>
        <v>0</v>
      </c>
      <c r="R246" s="157"/>
      <c r="S246" s="157" t="s">
        <v>134</v>
      </c>
      <c r="T246" s="157" t="s">
        <v>134</v>
      </c>
      <c r="U246" s="157">
        <v>0.105</v>
      </c>
      <c r="V246" s="157">
        <f t="shared" si="6"/>
        <v>0.6</v>
      </c>
      <c r="W246" s="157"/>
      <c r="X246" s="157" t="s">
        <v>315</v>
      </c>
      <c r="Y246" s="146"/>
      <c r="Z246" s="146"/>
      <c r="AA246" s="146"/>
      <c r="AB246" s="146"/>
      <c r="AC246" s="146"/>
      <c r="AD246" s="146"/>
      <c r="AE246" s="146"/>
      <c r="AF246" s="146"/>
      <c r="AG246" s="146" t="s">
        <v>316</v>
      </c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 x14ac:dyDescent="0.2">
      <c r="A247" s="176">
        <v>55</v>
      </c>
      <c r="B247" s="177" t="s">
        <v>325</v>
      </c>
      <c r="C247" s="186" t="s">
        <v>326</v>
      </c>
      <c r="D247" s="178" t="s">
        <v>218</v>
      </c>
      <c r="E247" s="179">
        <v>2.8670100000000001</v>
      </c>
      <c r="F247" s="180"/>
      <c r="G247" s="181">
        <f t="shared" si="0"/>
        <v>0</v>
      </c>
      <c r="H247" s="158"/>
      <c r="I247" s="157">
        <f t="shared" si="1"/>
        <v>0</v>
      </c>
      <c r="J247" s="158"/>
      <c r="K247" s="157">
        <f t="shared" si="2"/>
        <v>0</v>
      </c>
      <c r="L247" s="157">
        <v>21</v>
      </c>
      <c r="M247" s="157">
        <f t="shared" si="3"/>
        <v>0</v>
      </c>
      <c r="N247" s="156">
        <v>0</v>
      </c>
      <c r="O247" s="156">
        <f t="shared" si="4"/>
        <v>0</v>
      </c>
      <c r="P247" s="156">
        <v>0</v>
      </c>
      <c r="Q247" s="156">
        <f t="shared" si="5"/>
        <v>0</v>
      </c>
      <c r="R247" s="157"/>
      <c r="S247" s="157" t="s">
        <v>134</v>
      </c>
      <c r="T247" s="157" t="s">
        <v>134</v>
      </c>
      <c r="U247" s="157">
        <v>6.0000000000000001E-3</v>
      </c>
      <c r="V247" s="157">
        <f t="shared" si="6"/>
        <v>0.02</v>
      </c>
      <c r="W247" s="157"/>
      <c r="X247" s="157" t="s">
        <v>315</v>
      </c>
      <c r="Y247" s="146"/>
      <c r="Z247" s="146"/>
      <c r="AA247" s="146"/>
      <c r="AB247" s="146"/>
      <c r="AC247" s="146"/>
      <c r="AD247" s="146"/>
      <c r="AE247" s="146"/>
      <c r="AF247" s="146"/>
      <c r="AG247" s="146" t="s">
        <v>316</v>
      </c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x14ac:dyDescent="0.2">
      <c r="A248" s="163" t="s">
        <v>129</v>
      </c>
      <c r="B248" s="164" t="s">
        <v>102</v>
      </c>
      <c r="C248" s="183" t="s">
        <v>29</v>
      </c>
      <c r="D248" s="165"/>
      <c r="E248" s="166"/>
      <c r="F248" s="167"/>
      <c r="G248" s="168">
        <f>SUMIF(AG249:AG250,"&lt;&gt;NOR",G249:G250)</f>
        <v>0</v>
      </c>
      <c r="H248" s="162"/>
      <c r="I248" s="162">
        <f>SUM(I249:I250)</f>
        <v>0</v>
      </c>
      <c r="J248" s="162"/>
      <c r="K248" s="162">
        <f>SUM(K249:K250)</f>
        <v>0</v>
      </c>
      <c r="L248" s="162"/>
      <c r="M248" s="162">
        <f>SUM(M249:M250)</f>
        <v>0</v>
      </c>
      <c r="N248" s="161"/>
      <c r="O248" s="161">
        <f>SUM(O249:O250)</f>
        <v>0</v>
      </c>
      <c r="P248" s="161"/>
      <c r="Q248" s="161">
        <f>SUM(Q249:Q250)</f>
        <v>0</v>
      </c>
      <c r="R248" s="162"/>
      <c r="S248" s="162"/>
      <c r="T248" s="162"/>
      <c r="U248" s="162"/>
      <c r="V248" s="162">
        <f>SUM(V249:V250)</f>
        <v>0</v>
      </c>
      <c r="W248" s="162"/>
      <c r="X248" s="162"/>
      <c r="AG248" t="s">
        <v>130</v>
      </c>
    </row>
    <row r="249" spans="1:60" outlineLevel="1" x14ac:dyDescent="0.2">
      <c r="A249" s="176">
        <v>56</v>
      </c>
      <c r="B249" s="177" t="s">
        <v>327</v>
      </c>
      <c r="C249" s="186" t="s">
        <v>328</v>
      </c>
      <c r="D249" s="178" t="s">
        <v>329</v>
      </c>
      <c r="E249" s="179">
        <v>1</v>
      </c>
      <c r="F249" s="180"/>
      <c r="G249" s="181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0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134</v>
      </c>
      <c r="T249" s="157" t="s">
        <v>156</v>
      </c>
      <c r="U249" s="157">
        <v>0</v>
      </c>
      <c r="V249" s="157">
        <f>ROUND(E249*U249,2)</f>
        <v>0</v>
      </c>
      <c r="W249" s="157"/>
      <c r="X249" s="157" t="s">
        <v>330</v>
      </c>
      <c r="Y249" s="146"/>
      <c r="Z249" s="146"/>
      <c r="AA249" s="146"/>
      <c r="AB249" s="146"/>
      <c r="AC249" s="146"/>
      <c r="AD249" s="146"/>
      <c r="AE249" s="146"/>
      <c r="AF249" s="146"/>
      <c r="AG249" s="146" t="s">
        <v>331</v>
      </c>
      <c r="AH249" s="146"/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 x14ac:dyDescent="0.2">
      <c r="A250" s="170">
        <v>57</v>
      </c>
      <c r="B250" s="171" t="s">
        <v>332</v>
      </c>
      <c r="C250" s="184" t="s">
        <v>333</v>
      </c>
      <c r="D250" s="172" t="s">
        <v>329</v>
      </c>
      <c r="E250" s="173">
        <v>1</v>
      </c>
      <c r="F250" s="174"/>
      <c r="G250" s="175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134</v>
      </c>
      <c r="T250" s="157" t="s">
        <v>156</v>
      </c>
      <c r="U250" s="157">
        <v>0</v>
      </c>
      <c r="V250" s="157">
        <f>ROUND(E250*U250,2)</f>
        <v>0</v>
      </c>
      <c r="W250" s="157"/>
      <c r="X250" s="157" t="s">
        <v>330</v>
      </c>
      <c r="Y250" s="146"/>
      <c r="Z250" s="146"/>
      <c r="AA250" s="146"/>
      <c r="AB250" s="146"/>
      <c r="AC250" s="146"/>
      <c r="AD250" s="146"/>
      <c r="AE250" s="146"/>
      <c r="AF250" s="146"/>
      <c r="AG250" s="146" t="s">
        <v>331</v>
      </c>
      <c r="AH250" s="146"/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x14ac:dyDescent="0.2">
      <c r="A251" s="3"/>
      <c r="B251" s="4"/>
      <c r="C251" s="188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AE251">
        <v>15</v>
      </c>
      <c r="AF251">
        <v>21</v>
      </c>
      <c r="AG251" t="s">
        <v>116</v>
      </c>
    </row>
    <row r="252" spans="1:60" x14ac:dyDescent="0.2">
      <c r="A252" s="149"/>
      <c r="B252" s="150" t="s">
        <v>31</v>
      </c>
      <c r="C252" s="189"/>
      <c r="D252" s="151"/>
      <c r="E252" s="152"/>
      <c r="F252" s="152"/>
      <c r="G252" s="169">
        <f>G8+G12+G19+G23+G46+G57+G105+G117+G119+G127+G164+G179+G187+G216+G224+G229+G234+G248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f>SUMIF(L7:L250,AE251,G7:G250)</f>
        <v>0</v>
      </c>
      <c r="AF252">
        <f>SUMIF(L7:L250,AF251,G7:G250)</f>
        <v>0</v>
      </c>
      <c r="AG252" t="s">
        <v>334</v>
      </c>
    </row>
    <row r="253" spans="1:60" x14ac:dyDescent="0.2">
      <c r="A253" s="3"/>
      <c r="B253" s="4"/>
      <c r="C253" s="188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">
      <c r="A254" s="3"/>
      <c r="B254" s="4"/>
      <c r="C254" s="188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">
      <c r="A255" s="358" t="s">
        <v>335</v>
      </c>
      <c r="B255" s="358"/>
      <c r="C255" s="359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">
      <c r="A256" s="339"/>
      <c r="B256" s="340"/>
      <c r="C256" s="341"/>
      <c r="D256" s="340"/>
      <c r="E256" s="340"/>
      <c r="F256" s="340"/>
      <c r="G256" s="34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AG256" t="s">
        <v>336</v>
      </c>
    </row>
    <row r="257" spans="1:33" x14ac:dyDescent="0.2">
      <c r="A257" s="343"/>
      <c r="B257" s="344"/>
      <c r="C257" s="345"/>
      <c r="D257" s="344"/>
      <c r="E257" s="344"/>
      <c r="F257" s="344"/>
      <c r="G257" s="34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33" x14ac:dyDescent="0.2">
      <c r="A258" s="343"/>
      <c r="B258" s="344"/>
      <c r="C258" s="345"/>
      <c r="D258" s="344"/>
      <c r="E258" s="344"/>
      <c r="F258" s="344"/>
      <c r="G258" s="34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">
      <c r="A259" s="343"/>
      <c r="B259" s="344"/>
      <c r="C259" s="345"/>
      <c r="D259" s="344"/>
      <c r="E259" s="344"/>
      <c r="F259" s="344"/>
      <c r="G259" s="34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">
      <c r="A260" s="347"/>
      <c r="B260" s="348"/>
      <c r="C260" s="349"/>
      <c r="D260" s="348"/>
      <c r="E260" s="348"/>
      <c r="F260" s="348"/>
      <c r="G260" s="35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">
      <c r="A261" s="3"/>
      <c r="B261" s="4"/>
      <c r="C261" s="188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">
      <c r="C262" s="190"/>
      <c r="D262" s="10"/>
      <c r="AG262" t="s">
        <v>337</v>
      </c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o76smV6pC3U68sGPAKjy52BEbcgUeXkbUPk2RqYv6a1QLzlg24JPQ0/pPNMQ5OkVJSWsQc/a5hzobkjY8a9EA==" saltValue="yWc8hjDrPSiMGy6eQ7zB2Q==" spinCount="100000" sheet="1" objects="1" scenarios="1"/>
  <mergeCells count="6">
    <mergeCell ref="A256:G260"/>
    <mergeCell ref="A1:G1"/>
    <mergeCell ref="C2:G2"/>
    <mergeCell ref="C3:G3"/>
    <mergeCell ref="C4:G4"/>
    <mergeCell ref="A255:C2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1427-2701-477B-85A8-2C6E43F24349}">
  <sheetPr>
    <outlinePr summaryBelow="0"/>
  </sheetPr>
  <dimension ref="A1:BH5000"/>
  <sheetViews>
    <sheetView workbookViewId="0">
      <pane ySplit="7" topLeftCell="A161" activePane="bottomLeft" state="frozen"/>
      <selection pane="bottomLeft" activeCell="E165" sqref="E16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1" t="s">
        <v>7</v>
      </c>
      <c r="B1" s="351"/>
      <c r="C1" s="351"/>
      <c r="D1" s="351"/>
      <c r="E1" s="351"/>
      <c r="F1" s="351"/>
      <c r="G1" s="351"/>
      <c r="AG1" t="s">
        <v>104</v>
      </c>
    </row>
    <row r="2" spans="1:60" ht="24.95" customHeight="1" x14ac:dyDescent="0.2">
      <c r="A2" s="49" t="s">
        <v>8</v>
      </c>
      <c r="B2" s="48" t="s">
        <v>41</v>
      </c>
      <c r="C2" s="352" t="s">
        <v>42</v>
      </c>
      <c r="D2" s="353"/>
      <c r="E2" s="353"/>
      <c r="F2" s="353"/>
      <c r="G2" s="354"/>
      <c r="AG2" t="s">
        <v>105</v>
      </c>
    </row>
    <row r="3" spans="1:60" ht="24.95" customHeight="1" x14ac:dyDescent="0.2">
      <c r="A3" s="49" t="s">
        <v>9</v>
      </c>
      <c r="B3" s="48" t="s">
        <v>59</v>
      </c>
      <c r="C3" s="352" t="s">
        <v>60</v>
      </c>
      <c r="D3" s="353"/>
      <c r="E3" s="353"/>
      <c r="F3" s="353"/>
      <c r="G3" s="354"/>
      <c r="AC3" s="121" t="s">
        <v>105</v>
      </c>
      <c r="AG3" t="s">
        <v>106</v>
      </c>
    </row>
    <row r="4" spans="1:60" ht="24.95" customHeight="1" x14ac:dyDescent="0.2">
      <c r="A4" s="139" t="s">
        <v>10</v>
      </c>
      <c r="B4" s="140" t="s">
        <v>59</v>
      </c>
      <c r="C4" s="355" t="s">
        <v>60</v>
      </c>
      <c r="D4" s="356"/>
      <c r="E4" s="356"/>
      <c r="F4" s="356"/>
      <c r="G4" s="357"/>
      <c r="AG4" t="s">
        <v>107</v>
      </c>
    </row>
    <row r="5" spans="1:60" x14ac:dyDescent="0.2">
      <c r="D5" s="10"/>
    </row>
    <row r="6" spans="1:60" ht="38.25" x14ac:dyDescent="0.2">
      <c r="A6" s="142" t="s">
        <v>108</v>
      </c>
      <c r="B6" s="144" t="s">
        <v>109</v>
      </c>
      <c r="C6" s="144" t="s">
        <v>110</v>
      </c>
      <c r="D6" s="143" t="s">
        <v>111</v>
      </c>
      <c r="E6" s="142" t="s">
        <v>112</v>
      </c>
      <c r="F6" s="141" t="s">
        <v>113</v>
      </c>
      <c r="G6" s="142" t="s">
        <v>31</v>
      </c>
      <c r="H6" s="145" t="s">
        <v>32</v>
      </c>
      <c r="I6" s="145" t="s">
        <v>114</v>
      </c>
      <c r="J6" s="145" t="s">
        <v>33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</row>
    <row r="8" spans="1:60" x14ac:dyDescent="0.2">
      <c r="A8" s="163" t="s">
        <v>129</v>
      </c>
      <c r="B8" s="164" t="s">
        <v>67</v>
      </c>
      <c r="C8" s="183" t="s">
        <v>68</v>
      </c>
      <c r="D8" s="165"/>
      <c r="E8" s="166"/>
      <c r="F8" s="167"/>
      <c r="G8" s="168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1"/>
      <c r="O8" s="161">
        <f>SUM(O9:O14)</f>
        <v>3.4299999999999997</v>
      </c>
      <c r="P8" s="161"/>
      <c r="Q8" s="161">
        <f>SUM(Q9:Q14)</f>
        <v>0</v>
      </c>
      <c r="R8" s="162"/>
      <c r="S8" s="162"/>
      <c r="T8" s="162"/>
      <c r="U8" s="162"/>
      <c r="V8" s="162">
        <f>SUM(V9:V14)</f>
        <v>18.86</v>
      </c>
      <c r="W8" s="162"/>
      <c r="X8" s="162"/>
      <c r="AG8" t="s">
        <v>130</v>
      </c>
    </row>
    <row r="9" spans="1:60" outlineLevel="1" x14ac:dyDescent="0.2">
      <c r="A9" s="170">
        <v>1</v>
      </c>
      <c r="B9" s="171" t="s">
        <v>141</v>
      </c>
      <c r="C9" s="184" t="s">
        <v>142</v>
      </c>
      <c r="D9" s="172" t="s">
        <v>143</v>
      </c>
      <c r="E9" s="173">
        <v>4</v>
      </c>
      <c r="F9" s="174"/>
      <c r="G9" s="175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0.76182000000000005</v>
      </c>
      <c r="O9" s="156">
        <f>ROUND(E9*N9,2)</f>
        <v>3.05</v>
      </c>
      <c r="P9" s="156">
        <v>0</v>
      </c>
      <c r="Q9" s="156">
        <f>ROUND(E9*P9,2)</f>
        <v>0</v>
      </c>
      <c r="R9" s="157"/>
      <c r="S9" s="157" t="s">
        <v>134</v>
      </c>
      <c r="T9" s="157" t="s">
        <v>134</v>
      </c>
      <c r="U9" s="157">
        <v>4.0388799999999998</v>
      </c>
      <c r="V9" s="157">
        <f>ROUND(E9*U9,2)</f>
        <v>16.16</v>
      </c>
      <c r="W9" s="157"/>
      <c r="X9" s="157" t="s">
        <v>144</v>
      </c>
      <c r="Y9" s="146"/>
      <c r="Z9" s="146"/>
      <c r="AA9" s="146"/>
      <c r="AB9" s="146"/>
      <c r="AC9" s="146"/>
      <c r="AD9" s="146"/>
      <c r="AE9" s="146"/>
      <c r="AF9" s="146"/>
      <c r="AG9" s="146" t="s">
        <v>145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53"/>
      <c r="B10" s="154"/>
      <c r="C10" s="185" t="s">
        <v>146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6"/>
      <c r="Z10" s="146"/>
      <c r="AA10" s="146"/>
      <c r="AB10" s="146"/>
      <c r="AC10" s="146"/>
      <c r="AD10" s="146"/>
      <c r="AE10" s="146"/>
      <c r="AF10" s="146"/>
      <c r="AG10" s="146" t="s">
        <v>139</v>
      </c>
      <c r="AH10" s="146">
        <v>0</v>
      </c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53"/>
      <c r="B11" s="154"/>
      <c r="C11" s="185" t="s">
        <v>147</v>
      </c>
      <c r="D11" s="159"/>
      <c r="E11" s="160">
        <v>4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6"/>
      <c r="Z11" s="146"/>
      <c r="AA11" s="146"/>
      <c r="AB11" s="146"/>
      <c r="AC11" s="146"/>
      <c r="AD11" s="146"/>
      <c r="AE11" s="146"/>
      <c r="AF11" s="146"/>
      <c r="AG11" s="146" t="s">
        <v>139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0">
        <v>2</v>
      </c>
      <c r="B12" s="171" t="s">
        <v>148</v>
      </c>
      <c r="C12" s="184" t="s">
        <v>149</v>
      </c>
      <c r="D12" s="172" t="s">
        <v>133</v>
      </c>
      <c r="E12" s="173">
        <v>5.0999999999999996</v>
      </c>
      <c r="F12" s="174"/>
      <c r="G12" s="175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7.4709999999999999E-2</v>
      </c>
      <c r="O12" s="156">
        <f>ROUND(E12*N12,2)</f>
        <v>0.38</v>
      </c>
      <c r="P12" s="156">
        <v>0</v>
      </c>
      <c r="Q12" s="156">
        <f>ROUND(E12*P12,2)</f>
        <v>0</v>
      </c>
      <c r="R12" s="157"/>
      <c r="S12" s="157" t="s">
        <v>134</v>
      </c>
      <c r="T12" s="157" t="s">
        <v>134</v>
      </c>
      <c r="U12" s="157">
        <v>0.52915000000000001</v>
      </c>
      <c r="V12" s="157">
        <f>ROUND(E12*U12,2)</f>
        <v>2.7</v>
      </c>
      <c r="W12" s="157"/>
      <c r="X12" s="157" t="s">
        <v>144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145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53"/>
      <c r="B13" s="154"/>
      <c r="C13" s="185" t="s">
        <v>150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6"/>
      <c r="Z13" s="146"/>
      <c r="AA13" s="146"/>
      <c r="AB13" s="146"/>
      <c r="AC13" s="146"/>
      <c r="AD13" s="146"/>
      <c r="AE13" s="146"/>
      <c r="AF13" s="146"/>
      <c r="AG13" s="146" t="s">
        <v>139</v>
      </c>
      <c r="AH13" s="146">
        <v>0</v>
      </c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53"/>
      <c r="B14" s="154"/>
      <c r="C14" s="185" t="s">
        <v>151</v>
      </c>
      <c r="D14" s="159"/>
      <c r="E14" s="160">
        <v>5.0999999999999996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6"/>
      <c r="Z14" s="146"/>
      <c r="AA14" s="146"/>
      <c r="AB14" s="146"/>
      <c r="AC14" s="146"/>
      <c r="AD14" s="146"/>
      <c r="AE14" s="146"/>
      <c r="AF14" s="146"/>
      <c r="AG14" s="146" t="s">
        <v>139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3" t="s">
        <v>129</v>
      </c>
      <c r="B15" s="164" t="s">
        <v>69</v>
      </c>
      <c r="C15" s="183" t="s">
        <v>70</v>
      </c>
      <c r="D15" s="165"/>
      <c r="E15" s="166"/>
      <c r="F15" s="167"/>
      <c r="G15" s="168">
        <f>SUMIF(AG16:AG18,"&lt;&gt;NOR",G16:G18)</f>
        <v>0</v>
      </c>
      <c r="H15" s="162"/>
      <c r="I15" s="162">
        <f>SUM(I16:I18)</f>
        <v>0</v>
      </c>
      <c r="J15" s="162"/>
      <c r="K15" s="162">
        <f>SUM(K16:K18)</f>
        <v>0</v>
      </c>
      <c r="L15" s="162"/>
      <c r="M15" s="162">
        <f>SUM(M16:M18)</f>
        <v>0</v>
      </c>
      <c r="N15" s="161"/>
      <c r="O15" s="161">
        <f>SUM(O16:O18)</f>
        <v>0</v>
      </c>
      <c r="P15" s="161"/>
      <c r="Q15" s="161">
        <f>SUM(Q16:Q18)</f>
        <v>0</v>
      </c>
      <c r="R15" s="162"/>
      <c r="S15" s="162"/>
      <c r="T15" s="162"/>
      <c r="U15" s="162"/>
      <c r="V15" s="162">
        <f>SUM(V16:V18)</f>
        <v>0</v>
      </c>
      <c r="W15" s="162"/>
      <c r="X15" s="162"/>
      <c r="AG15" t="s">
        <v>130</v>
      </c>
    </row>
    <row r="16" spans="1:60" ht="22.5" outlineLevel="1" x14ac:dyDescent="0.2">
      <c r="A16" s="176">
        <v>3</v>
      </c>
      <c r="B16" s="177" t="s">
        <v>152</v>
      </c>
      <c r="C16" s="186" t="s">
        <v>153</v>
      </c>
      <c r="D16" s="178" t="s">
        <v>154</v>
      </c>
      <c r="E16" s="179">
        <v>17</v>
      </c>
      <c r="F16" s="180"/>
      <c r="G16" s="181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21</v>
      </c>
      <c r="M16" s="157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7"/>
      <c r="S16" s="157" t="s">
        <v>155</v>
      </c>
      <c r="T16" s="157" t="s">
        <v>156</v>
      </c>
      <c r="U16" s="157">
        <v>0</v>
      </c>
      <c r="V16" s="157">
        <f>ROUND(E16*U16,2)</f>
        <v>0</v>
      </c>
      <c r="W16" s="157"/>
      <c r="X16" s="157" t="s">
        <v>144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145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6">
        <v>4</v>
      </c>
      <c r="B17" s="177" t="s">
        <v>157</v>
      </c>
      <c r="C17" s="186" t="s">
        <v>158</v>
      </c>
      <c r="D17" s="178" t="s">
        <v>154</v>
      </c>
      <c r="E17" s="179">
        <v>15.2</v>
      </c>
      <c r="F17" s="180"/>
      <c r="G17" s="181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155</v>
      </c>
      <c r="T17" s="157" t="s">
        <v>156</v>
      </c>
      <c r="U17" s="157">
        <v>0</v>
      </c>
      <c r="V17" s="157">
        <f>ROUND(E17*U17,2)</f>
        <v>0</v>
      </c>
      <c r="W17" s="157"/>
      <c r="X17" s="157" t="s">
        <v>144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145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6">
        <v>5</v>
      </c>
      <c r="B18" s="177" t="s">
        <v>159</v>
      </c>
      <c r="C18" s="186" t="s">
        <v>160</v>
      </c>
      <c r="D18" s="178" t="s">
        <v>154</v>
      </c>
      <c r="E18" s="179">
        <v>11.2</v>
      </c>
      <c r="F18" s="180"/>
      <c r="G18" s="181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155</v>
      </c>
      <c r="T18" s="157" t="s">
        <v>156</v>
      </c>
      <c r="U18" s="157">
        <v>0</v>
      </c>
      <c r="V18" s="157">
        <f>ROUND(E18*U18,2)</f>
        <v>0</v>
      </c>
      <c r="W18" s="157"/>
      <c r="X18" s="157" t="s">
        <v>144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145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x14ac:dyDescent="0.2">
      <c r="A19" s="163" t="s">
        <v>129</v>
      </c>
      <c r="B19" s="164" t="s">
        <v>71</v>
      </c>
      <c r="C19" s="183" t="s">
        <v>72</v>
      </c>
      <c r="D19" s="165"/>
      <c r="E19" s="166"/>
      <c r="F19" s="167"/>
      <c r="G19" s="168">
        <f>SUMIF(AG20:AG30,"&lt;&gt;NOR",G20:G30)</f>
        <v>0</v>
      </c>
      <c r="H19" s="162"/>
      <c r="I19" s="162">
        <f>SUM(I20:I30)</f>
        <v>0</v>
      </c>
      <c r="J19" s="162"/>
      <c r="K19" s="162">
        <f>SUM(K20:K30)</f>
        <v>0</v>
      </c>
      <c r="L19" s="162"/>
      <c r="M19" s="162">
        <f>SUM(M20:M30)</f>
        <v>0</v>
      </c>
      <c r="N19" s="161"/>
      <c r="O19" s="161">
        <f>SUM(O20:O30)</f>
        <v>1.07</v>
      </c>
      <c r="P19" s="161"/>
      <c r="Q19" s="161">
        <f>SUM(Q20:Q30)</f>
        <v>0</v>
      </c>
      <c r="R19" s="162"/>
      <c r="S19" s="162"/>
      <c r="T19" s="162"/>
      <c r="U19" s="162"/>
      <c r="V19" s="162">
        <f>SUM(V20:V30)</f>
        <v>16.149999999999999</v>
      </c>
      <c r="W19" s="162"/>
      <c r="X19" s="162"/>
      <c r="AG19" t="s">
        <v>130</v>
      </c>
    </row>
    <row r="20" spans="1:60" outlineLevel="1" x14ac:dyDescent="0.2">
      <c r="A20" s="170">
        <v>6</v>
      </c>
      <c r="B20" s="171" t="s">
        <v>161</v>
      </c>
      <c r="C20" s="184" t="s">
        <v>162</v>
      </c>
      <c r="D20" s="172" t="s">
        <v>133</v>
      </c>
      <c r="E20" s="173">
        <v>9.1</v>
      </c>
      <c r="F20" s="174"/>
      <c r="G20" s="175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4.7660000000000001E-2</v>
      </c>
      <c r="O20" s="156">
        <f>ROUND(E20*N20,2)</f>
        <v>0.43</v>
      </c>
      <c r="P20" s="156">
        <v>0</v>
      </c>
      <c r="Q20" s="156">
        <f>ROUND(E20*P20,2)</f>
        <v>0</v>
      </c>
      <c r="R20" s="157"/>
      <c r="S20" s="157" t="s">
        <v>134</v>
      </c>
      <c r="T20" s="157" t="s">
        <v>134</v>
      </c>
      <c r="U20" s="157">
        <v>0.84</v>
      </c>
      <c r="V20" s="157">
        <f>ROUND(E20*U20,2)</f>
        <v>7.64</v>
      </c>
      <c r="W20" s="157"/>
      <c r="X20" s="157" t="s">
        <v>144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145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53"/>
      <c r="B21" s="154"/>
      <c r="C21" s="185" t="s">
        <v>146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6"/>
      <c r="Z21" s="146"/>
      <c r="AA21" s="146"/>
      <c r="AB21" s="146"/>
      <c r="AC21" s="146"/>
      <c r="AD21" s="146"/>
      <c r="AE21" s="146"/>
      <c r="AF21" s="146"/>
      <c r="AG21" s="146" t="s">
        <v>139</v>
      </c>
      <c r="AH21" s="146">
        <v>0</v>
      </c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53"/>
      <c r="B22" s="154"/>
      <c r="C22" s="185" t="s">
        <v>147</v>
      </c>
      <c r="D22" s="159"/>
      <c r="E22" s="160">
        <v>4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46"/>
      <c r="Z22" s="146"/>
      <c r="AA22" s="146"/>
      <c r="AB22" s="146"/>
      <c r="AC22" s="146"/>
      <c r="AD22" s="146"/>
      <c r="AE22" s="146"/>
      <c r="AF22" s="146"/>
      <c r="AG22" s="146" t="s">
        <v>139</v>
      </c>
      <c r="AH22" s="146">
        <v>0</v>
      </c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53"/>
      <c r="B23" s="154"/>
      <c r="C23" s="185" t="s">
        <v>150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6"/>
      <c r="Z23" s="146"/>
      <c r="AA23" s="146"/>
      <c r="AB23" s="146"/>
      <c r="AC23" s="146"/>
      <c r="AD23" s="146"/>
      <c r="AE23" s="146"/>
      <c r="AF23" s="146"/>
      <c r="AG23" s="146" t="s">
        <v>139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53"/>
      <c r="B24" s="154"/>
      <c r="C24" s="185" t="s">
        <v>151</v>
      </c>
      <c r="D24" s="159"/>
      <c r="E24" s="160">
        <v>5.0999999999999996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46"/>
      <c r="Z24" s="146"/>
      <c r="AA24" s="146"/>
      <c r="AB24" s="146"/>
      <c r="AC24" s="146"/>
      <c r="AD24" s="146"/>
      <c r="AE24" s="146"/>
      <c r="AF24" s="146"/>
      <c r="AG24" s="146" t="s">
        <v>139</v>
      </c>
      <c r="AH24" s="146">
        <v>0</v>
      </c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0">
        <v>7</v>
      </c>
      <c r="B25" s="171" t="s">
        <v>163</v>
      </c>
      <c r="C25" s="184" t="s">
        <v>164</v>
      </c>
      <c r="D25" s="172" t="s">
        <v>133</v>
      </c>
      <c r="E25" s="173">
        <v>14</v>
      </c>
      <c r="F25" s="174"/>
      <c r="G25" s="175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4.5580000000000002E-2</v>
      </c>
      <c r="O25" s="156">
        <f>ROUND(E25*N25,2)</f>
        <v>0.64</v>
      </c>
      <c r="P25" s="156">
        <v>0</v>
      </c>
      <c r="Q25" s="156">
        <f>ROUND(E25*P25,2)</f>
        <v>0</v>
      </c>
      <c r="R25" s="157"/>
      <c r="S25" s="157" t="s">
        <v>134</v>
      </c>
      <c r="T25" s="157" t="s">
        <v>134</v>
      </c>
      <c r="U25" s="157">
        <v>0.60799999999999998</v>
      </c>
      <c r="V25" s="157">
        <f>ROUND(E25*U25,2)</f>
        <v>8.51</v>
      </c>
      <c r="W25" s="157"/>
      <c r="X25" s="157" t="s">
        <v>144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145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53"/>
      <c r="B26" s="154"/>
      <c r="C26" s="185" t="s">
        <v>338</v>
      </c>
      <c r="D26" s="159"/>
      <c r="E26" s="160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6"/>
      <c r="Z26" s="146"/>
      <c r="AA26" s="146"/>
      <c r="AB26" s="146"/>
      <c r="AC26" s="146"/>
      <c r="AD26" s="146"/>
      <c r="AE26" s="146"/>
      <c r="AF26" s="146"/>
      <c r="AG26" s="146" t="s">
        <v>139</v>
      </c>
      <c r="AH26" s="146">
        <v>0</v>
      </c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53"/>
      <c r="B27" s="154"/>
      <c r="C27" s="185" t="s">
        <v>167</v>
      </c>
      <c r="D27" s="159"/>
      <c r="E27" s="160"/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6"/>
      <c r="Z27" s="146"/>
      <c r="AA27" s="146"/>
      <c r="AB27" s="146"/>
      <c r="AC27" s="146"/>
      <c r="AD27" s="146"/>
      <c r="AE27" s="146"/>
      <c r="AF27" s="146"/>
      <c r="AG27" s="146" t="s">
        <v>139</v>
      </c>
      <c r="AH27" s="146">
        <v>0</v>
      </c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53"/>
      <c r="B28" s="154"/>
      <c r="C28" s="185" t="s">
        <v>169</v>
      </c>
      <c r="D28" s="159"/>
      <c r="E28" s="160">
        <v>6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6"/>
      <c r="Z28" s="146"/>
      <c r="AA28" s="146"/>
      <c r="AB28" s="146"/>
      <c r="AC28" s="146"/>
      <c r="AD28" s="146"/>
      <c r="AE28" s="146"/>
      <c r="AF28" s="146"/>
      <c r="AG28" s="146" t="s">
        <v>139</v>
      </c>
      <c r="AH28" s="146">
        <v>0</v>
      </c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53"/>
      <c r="B29" s="154"/>
      <c r="C29" s="185" t="s">
        <v>168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6"/>
      <c r="Z29" s="146"/>
      <c r="AA29" s="146"/>
      <c r="AB29" s="146"/>
      <c r="AC29" s="146"/>
      <c r="AD29" s="146"/>
      <c r="AE29" s="146"/>
      <c r="AF29" s="146"/>
      <c r="AG29" s="146" t="s">
        <v>139</v>
      </c>
      <c r="AH29" s="146">
        <v>0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53"/>
      <c r="B30" s="154"/>
      <c r="C30" s="185" t="s">
        <v>339</v>
      </c>
      <c r="D30" s="159"/>
      <c r="E30" s="160">
        <v>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46"/>
      <c r="Z30" s="146"/>
      <c r="AA30" s="146"/>
      <c r="AB30" s="146"/>
      <c r="AC30" s="146"/>
      <c r="AD30" s="146"/>
      <c r="AE30" s="146"/>
      <c r="AF30" s="146"/>
      <c r="AG30" s="146" t="s">
        <v>139</v>
      </c>
      <c r="AH30" s="146">
        <v>0</v>
      </c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x14ac:dyDescent="0.2">
      <c r="A31" s="163" t="s">
        <v>129</v>
      </c>
      <c r="B31" s="164" t="s">
        <v>73</v>
      </c>
      <c r="C31" s="183" t="s">
        <v>74</v>
      </c>
      <c r="D31" s="165"/>
      <c r="E31" s="166"/>
      <c r="F31" s="167"/>
      <c r="G31" s="168">
        <f>SUMIF(AG32:AG37,"&lt;&gt;NOR",G32:G37)</f>
        <v>0</v>
      </c>
      <c r="H31" s="162"/>
      <c r="I31" s="162">
        <f>SUM(I32:I37)</f>
        <v>0</v>
      </c>
      <c r="J31" s="162"/>
      <c r="K31" s="162">
        <f>SUM(K32:K37)</f>
        <v>0</v>
      </c>
      <c r="L31" s="162"/>
      <c r="M31" s="162">
        <f>SUM(M32:M37)</f>
        <v>0</v>
      </c>
      <c r="N31" s="161"/>
      <c r="O31" s="161">
        <f>SUM(O32:O37)</f>
        <v>0.39</v>
      </c>
      <c r="P31" s="161"/>
      <c r="Q31" s="161">
        <f>SUM(Q32:Q37)</f>
        <v>0</v>
      </c>
      <c r="R31" s="162"/>
      <c r="S31" s="162"/>
      <c r="T31" s="162"/>
      <c r="U31" s="162"/>
      <c r="V31" s="162">
        <f>SUM(V32:V37)</f>
        <v>14.81</v>
      </c>
      <c r="W31" s="162"/>
      <c r="X31" s="162"/>
      <c r="AG31" t="s">
        <v>130</v>
      </c>
    </row>
    <row r="32" spans="1:60" outlineLevel="1" x14ac:dyDescent="0.2">
      <c r="A32" s="170">
        <v>8</v>
      </c>
      <c r="B32" s="171" t="s">
        <v>177</v>
      </c>
      <c r="C32" s="184" t="s">
        <v>178</v>
      </c>
      <c r="D32" s="172" t="s">
        <v>133</v>
      </c>
      <c r="E32" s="173">
        <v>42.6</v>
      </c>
      <c r="F32" s="174"/>
      <c r="G32" s="175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9.1400000000000006E-3</v>
      </c>
      <c r="O32" s="156">
        <f>ROUND(E32*N32,2)</f>
        <v>0.39</v>
      </c>
      <c r="P32" s="156">
        <v>0</v>
      </c>
      <c r="Q32" s="156">
        <f>ROUND(E32*P32,2)</f>
        <v>0</v>
      </c>
      <c r="R32" s="157"/>
      <c r="S32" s="157" t="s">
        <v>134</v>
      </c>
      <c r="T32" s="157" t="s">
        <v>134</v>
      </c>
      <c r="U32" s="157">
        <v>0.34775</v>
      </c>
      <c r="V32" s="157">
        <f>ROUND(E32*U32,2)</f>
        <v>14.81</v>
      </c>
      <c r="W32" s="157"/>
      <c r="X32" s="157" t="s">
        <v>144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145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53"/>
      <c r="B33" s="154"/>
      <c r="C33" s="185" t="s">
        <v>338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46"/>
      <c r="Z33" s="146"/>
      <c r="AA33" s="146"/>
      <c r="AB33" s="146"/>
      <c r="AC33" s="146"/>
      <c r="AD33" s="146"/>
      <c r="AE33" s="146"/>
      <c r="AF33" s="146"/>
      <c r="AG33" s="146" t="s">
        <v>139</v>
      </c>
      <c r="AH33" s="146">
        <v>0</v>
      </c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53"/>
      <c r="B34" s="154"/>
      <c r="C34" s="185" t="s">
        <v>167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6"/>
      <c r="Z34" s="146"/>
      <c r="AA34" s="146"/>
      <c r="AB34" s="146"/>
      <c r="AC34" s="146"/>
      <c r="AD34" s="146"/>
      <c r="AE34" s="146"/>
      <c r="AF34" s="146"/>
      <c r="AG34" s="146" t="s">
        <v>139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53"/>
      <c r="B35" s="154"/>
      <c r="C35" s="185" t="s">
        <v>340</v>
      </c>
      <c r="D35" s="159"/>
      <c r="E35" s="160">
        <v>21.3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46"/>
      <c r="Z35" s="146"/>
      <c r="AA35" s="146"/>
      <c r="AB35" s="146"/>
      <c r="AC35" s="146"/>
      <c r="AD35" s="146"/>
      <c r="AE35" s="146"/>
      <c r="AF35" s="146"/>
      <c r="AG35" s="146" t="s">
        <v>139</v>
      </c>
      <c r="AH35" s="146">
        <v>0</v>
      </c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53"/>
      <c r="B36" s="154"/>
      <c r="C36" s="185" t="s">
        <v>168</v>
      </c>
      <c r="D36" s="159"/>
      <c r="E36" s="160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6"/>
      <c r="Z36" s="146"/>
      <c r="AA36" s="146"/>
      <c r="AB36" s="146"/>
      <c r="AC36" s="146"/>
      <c r="AD36" s="146"/>
      <c r="AE36" s="146"/>
      <c r="AF36" s="146"/>
      <c r="AG36" s="146" t="s">
        <v>139</v>
      </c>
      <c r="AH36" s="146">
        <v>0</v>
      </c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53"/>
      <c r="B37" s="154"/>
      <c r="C37" s="185" t="s">
        <v>340</v>
      </c>
      <c r="D37" s="159"/>
      <c r="E37" s="160">
        <v>21.3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46"/>
      <c r="Z37" s="146"/>
      <c r="AA37" s="146"/>
      <c r="AB37" s="146"/>
      <c r="AC37" s="146"/>
      <c r="AD37" s="146"/>
      <c r="AE37" s="146"/>
      <c r="AF37" s="146"/>
      <c r="AG37" s="146" t="s">
        <v>139</v>
      </c>
      <c r="AH37" s="146">
        <v>0</v>
      </c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5.5" x14ac:dyDescent="0.2">
      <c r="A38" s="163" t="s">
        <v>129</v>
      </c>
      <c r="B38" s="164" t="s">
        <v>75</v>
      </c>
      <c r="C38" s="183" t="s">
        <v>76</v>
      </c>
      <c r="D38" s="165"/>
      <c r="E38" s="166"/>
      <c r="F38" s="167"/>
      <c r="G38" s="168">
        <f>SUMIF(AG39:AG70,"&lt;&gt;NOR",G39:G70)</f>
        <v>0</v>
      </c>
      <c r="H38" s="162"/>
      <c r="I38" s="162">
        <f>SUM(I39:I70)</f>
        <v>0</v>
      </c>
      <c r="J38" s="162"/>
      <c r="K38" s="162">
        <f>SUM(K39:K70)</f>
        <v>0</v>
      </c>
      <c r="L38" s="162"/>
      <c r="M38" s="162">
        <f>SUM(M39:M70)</f>
        <v>0</v>
      </c>
      <c r="N38" s="161"/>
      <c r="O38" s="161">
        <f>SUM(O39:O70)</f>
        <v>0.02</v>
      </c>
      <c r="P38" s="161"/>
      <c r="Q38" s="161">
        <f>SUM(Q39:Q70)</f>
        <v>0</v>
      </c>
      <c r="R38" s="162"/>
      <c r="S38" s="162"/>
      <c r="T38" s="162"/>
      <c r="U38" s="162"/>
      <c r="V38" s="162">
        <f>SUM(V39:V70)</f>
        <v>167.84</v>
      </c>
      <c r="W38" s="162"/>
      <c r="X38" s="162"/>
      <c r="AG38" t="s">
        <v>130</v>
      </c>
    </row>
    <row r="39" spans="1:60" outlineLevel="1" x14ac:dyDescent="0.2">
      <c r="A39" s="170">
        <v>9</v>
      </c>
      <c r="B39" s="171" t="s">
        <v>183</v>
      </c>
      <c r="C39" s="184" t="s">
        <v>184</v>
      </c>
      <c r="D39" s="172" t="s">
        <v>133</v>
      </c>
      <c r="E39" s="173">
        <v>544.91999999999996</v>
      </c>
      <c r="F39" s="174"/>
      <c r="G39" s="175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4.0000000000000003E-5</v>
      </c>
      <c r="O39" s="156">
        <f>ROUND(E39*N39,2)</f>
        <v>0.02</v>
      </c>
      <c r="P39" s="156">
        <v>0</v>
      </c>
      <c r="Q39" s="156">
        <f>ROUND(E39*P39,2)</f>
        <v>0</v>
      </c>
      <c r="R39" s="157"/>
      <c r="S39" s="157" t="s">
        <v>134</v>
      </c>
      <c r="T39" s="157" t="s">
        <v>134</v>
      </c>
      <c r="U39" s="157">
        <v>0.308</v>
      </c>
      <c r="V39" s="157">
        <f>ROUND(E39*U39,2)</f>
        <v>167.84</v>
      </c>
      <c r="W39" s="157"/>
      <c r="X39" s="157" t="s">
        <v>144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145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53"/>
      <c r="B40" s="154"/>
      <c r="C40" s="185" t="s">
        <v>338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6"/>
      <c r="Z40" s="146"/>
      <c r="AA40" s="146"/>
      <c r="AB40" s="146"/>
      <c r="AC40" s="146"/>
      <c r="AD40" s="146"/>
      <c r="AE40" s="146"/>
      <c r="AF40" s="146"/>
      <c r="AG40" s="146" t="s">
        <v>139</v>
      </c>
      <c r="AH40" s="146">
        <v>0</v>
      </c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53"/>
      <c r="B41" s="154"/>
      <c r="C41" s="185" t="s">
        <v>167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6"/>
      <c r="Z41" s="146"/>
      <c r="AA41" s="146"/>
      <c r="AB41" s="146"/>
      <c r="AC41" s="146"/>
      <c r="AD41" s="146"/>
      <c r="AE41" s="146"/>
      <c r="AF41" s="146"/>
      <c r="AG41" s="146" t="s">
        <v>139</v>
      </c>
      <c r="AH41" s="146">
        <v>0</v>
      </c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53"/>
      <c r="B42" s="154"/>
      <c r="C42" s="185" t="s">
        <v>341</v>
      </c>
      <c r="D42" s="159"/>
      <c r="E42" s="160">
        <v>298.77999999999997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6"/>
      <c r="Z42" s="146"/>
      <c r="AA42" s="146"/>
      <c r="AB42" s="146"/>
      <c r="AC42" s="146"/>
      <c r="AD42" s="146"/>
      <c r="AE42" s="146"/>
      <c r="AF42" s="146"/>
      <c r="AG42" s="146" t="s">
        <v>139</v>
      </c>
      <c r="AH42" s="146">
        <v>0</v>
      </c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53"/>
      <c r="B43" s="154"/>
      <c r="C43" s="185" t="s">
        <v>168</v>
      </c>
      <c r="D43" s="159"/>
      <c r="E43" s="160"/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6"/>
      <c r="Z43" s="146"/>
      <c r="AA43" s="146"/>
      <c r="AB43" s="146"/>
      <c r="AC43" s="146"/>
      <c r="AD43" s="146"/>
      <c r="AE43" s="146"/>
      <c r="AF43" s="146"/>
      <c r="AG43" s="146" t="s">
        <v>139</v>
      </c>
      <c r="AH43" s="146">
        <v>0</v>
      </c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53"/>
      <c r="B44" s="154"/>
      <c r="C44" s="185" t="s">
        <v>342</v>
      </c>
      <c r="D44" s="159"/>
      <c r="E44" s="160">
        <v>246.14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46"/>
      <c r="Z44" s="146"/>
      <c r="AA44" s="146"/>
      <c r="AB44" s="146"/>
      <c r="AC44" s="146"/>
      <c r="AD44" s="146"/>
      <c r="AE44" s="146"/>
      <c r="AF44" s="146"/>
      <c r="AG44" s="146" t="s">
        <v>139</v>
      </c>
      <c r="AH44" s="146">
        <v>0</v>
      </c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0">
        <v>10</v>
      </c>
      <c r="B45" s="171" t="s">
        <v>188</v>
      </c>
      <c r="C45" s="184" t="s">
        <v>189</v>
      </c>
      <c r="D45" s="172" t="s">
        <v>190</v>
      </c>
      <c r="E45" s="173">
        <v>1</v>
      </c>
      <c r="F45" s="174"/>
      <c r="G45" s="175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155</v>
      </c>
      <c r="T45" s="157" t="s">
        <v>156</v>
      </c>
      <c r="U45" s="157">
        <v>0</v>
      </c>
      <c r="V45" s="157">
        <f>ROUND(E45*U45,2)</f>
        <v>0</v>
      </c>
      <c r="W45" s="157"/>
      <c r="X45" s="157" t="s">
        <v>144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145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53"/>
      <c r="B46" s="154"/>
      <c r="C46" s="185" t="s">
        <v>338</v>
      </c>
      <c r="D46" s="159"/>
      <c r="E46" s="160"/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46"/>
      <c r="Z46" s="146"/>
      <c r="AA46" s="146"/>
      <c r="AB46" s="146"/>
      <c r="AC46" s="146"/>
      <c r="AD46" s="146"/>
      <c r="AE46" s="146"/>
      <c r="AF46" s="146"/>
      <c r="AG46" s="146" t="s">
        <v>139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53"/>
      <c r="B47" s="154"/>
      <c r="C47" s="185" t="s">
        <v>167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6"/>
      <c r="Z47" s="146"/>
      <c r="AA47" s="146"/>
      <c r="AB47" s="146"/>
      <c r="AC47" s="146"/>
      <c r="AD47" s="146"/>
      <c r="AE47" s="146"/>
      <c r="AF47" s="146"/>
      <c r="AG47" s="146" t="s">
        <v>139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53"/>
      <c r="B48" s="154"/>
      <c r="C48" s="185" t="s">
        <v>65</v>
      </c>
      <c r="D48" s="159"/>
      <c r="E48" s="160">
        <v>1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46"/>
      <c r="Z48" s="146"/>
      <c r="AA48" s="146"/>
      <c r="AB48" s="146"/>
      <c r="AC48" s="146"/>
      <c r="AD48" s="146"/>
      <c r="AE48" s="146"/>
      <c r="AF48" s="146"/>
      <c r="AG48" s="146" t="s">
        <v>139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0">
        <v>11</v>
      </c>
      <c r="B49" s="171" t="s">
        <v>191</v>
      </c>
      <c r="C49" s="184" t="s">
        <v>192</v>
      </c>
      <c r="D49" s="172" t="s">
        <v>193</v>
      </c>
      <c r="E49" s="173">
        <v>502.32</v>
      </c>
      <c r="F49" s="174"/>
      <c r="G49" s="175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155</v>
      </c>
      <c r="T49" s="157" t="s">
        <v>156</v>
      </c>
      <c r="U49" s="157">
        <v>0</v>
      </c>
      <c r="V49" s="157">
        <f>ROUND(E49*U49,2)</f>
        <v>0</v>
      </c>
      <c r="W49" s="157"/>
      <c r="X49" s="157" t="s">
        <v>144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145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53"/>
      <c r="B50" s="154"/>
      <c r="C50" s="185" t="s">
        <v>338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46"/>
      <c r="Z50" s="146"/>
      <c r="AA50" s="146"/>
      <c r="AB50" s="146"/>
      <c r="AC50" s="146"/>
      <c r="AD50" s="146"/>
      <c r="AE50" s="146"/>
      <c r="AF50" s="146"/>
      <c r="AG50" s="146" t="s">
        <v>139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53"/>
      <c r="B51" s="154"/>
      <c r="C51" s="185" t="s">
        <v>167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46"/>
      <c r="Z51" s="146"/>
      <c r="AA51" s="146"/>
      <c r="AB51" s="146"/>
      <c r="AC51" s="146"/>
      <c r="AD51" s="146"/>
      <c r="AE51" s="146"/>
      <c r="AF51" s="146"/>
      <c r="AG51" s="146" t="s">
        <v>139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53"/>
      <c r="B52" s="154"/>
      <c r="C52" s="185" t="s">
        <v>343</v>
      </c>
      <c r="D52" s="159"/>
      <c r="E52" s="160">
        <v>277.48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6"/>
      <c r="Z52" s="146"/>
      <c r="AA52" s="146"/>
      <c r="AB52" s="146"/>
      <c r="AC52" s="146"/>
      <c r="AD52" s="146"/>
      <c r="AE52" s="146"/>
      <c r="AF52" s="146"/>
      <c r="AG52" s="146" t="s">
        <v>139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53"/>
      <c r="B53" s="154"/>
      <c r="C53" s="185" t="s">
        <v>168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6"/>
      <c r="Z53" s="146"/>
      <c r="AA53" s="146"/>
      <c r="AB53" s="146"/>
      <c r="AC53" s="146"/>
      <c r="AD53" s="146"/>
      <c r="AE53" s="146"/>
      <c r="AF53" s="146"/>
      <c r="AG53" s="146" t="s">
        <v>139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53"/>
      <c r="B54" s="154"/>
      <c r="C54" s="185" t="s">
        <v>344</v>
      </c>
      <c r="D54" s="159"/>
      <c r="E54" s="160">
        <v>224.84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6"/>
      <c r="Z54" s="146"/>
      <c r="AA54" s="146"/>
      <c r="AB54" s="146"/>
      <c r="AC54" s="146"/>
      <c r="AD54" s="146"/>
      <c r="AE54" s="146"/>
      <c r="AF54" s="146"/>
      <c r="AG54" s="146" t="s">
        <v>139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0">
        <v>12</v>
      </c>
      <c r="B55" s="171" t="s">
        <v>197</v>
      </c>
      <c r="C55" s="184" t="s">
        <v>198</v>
      </c>
      <c r="D55" s="172" t="s">
        <v>190</v>
      </c>
      <c r="E55" s="173">
        <v>1</v>
      </c>
      <c r="F55" s="174"/>
      <c r="G55" s="175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155</v>
      </c>
      <c r="T55" s="157" t="s">
        <v>156</v>
      </c>
      <c r="U55" s="157">
        <v>0</v>
      </c>
      <c r="V55" s="157">
        <f>ROUND(E55*U55,2)</f>
        <v>0</v>
      </c>
      <c r="W55" s="157"/>
      <c r="X55" s="157" t="s">
        <v>144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145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53"/>
      <c r="B56" s="154"/>
      <c r="C56" s="185" t="s">
        <v>338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6"/>
      <c r="Z56" s="146"/>
      <c r="AA56" s="146"/>
      <c r="AB56" s="146"/>
      <c r="AC56" s="146"/>
      <c r="AD56" s="146"/>
      <c r="AE56" s="146"/>
      <c r="AF56" s="146"/>
      <c r="AG56" s="146" t="s">
        <v>139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53"/>
      <c r="B57" s="154"/>
      <c r="C57" s="185" t="s">
        <v>167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46"/>
      <c r="Z57" s="146"/>
      <c r="AA57" s="146"/>
      <c r="AB57" s="146"/>
      <c r="AC57" s="146"/>
      <c r="AD57" s="146"/>
      <c r="AE57" s="146"/>
      <c r="AF57" s="146"/>
      <c r="AG57" s="146" t="s">
        <v>139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53"/>
      <c r="B58" s="154"/>
      <c r="C58" s="185" t="s">
        <v>65</v>
      </c>
      <c r="D58" s="159"/>
      <c r="E58" s="160">
        <v>1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6"/>
      <c r="Z58" s="146"/>
      <c r="AA58" s="146"/>
      <c r="AB58" s="146"/>
      <c r="AC58" s="146"/>
      <c r="AD58" s="146"/>
      <c r="AE58" s="146"/>
      <c r="AF58" s="146"/>
      <c r="AG58" s="146" t="s">
        <v>139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0">
        <v>13</v>
      </c>
      <c r="B59" s="171" t="s">
        <v>199</v>
      </c>
      <c r="C59" s="184" t="s">
        <v>200</v>
      </c>
      <c r="D59" s="172" t="s">
        <v>190</v>
      </c>
      <c r="E59" s="173">
        <v>2</v>
      </c>
      <c r="F59" s="174"/>
      <c r="G59" s="175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155</v>
      </c>
      <c r="T59" s="157" t="s">
        <v>156</v>
      </c>
      <c r="U59" s="157">
        <v>0</v>
      </c>
      <c r="V59" s="157">
        <f>ROUND(E59*U59,2)</f>
        <v>0</v>
      </c>
      <c r="W59" s="157"/>
      <c r="X59" s="157" t="s">
        <v>144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145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53"/>
      <c r="B60" s="154"/>
      <c r="C60" s="185" t="s">
        <v>338</v>
      </c>
      <c r="D60" s="159"/>
      <c r="E60" s="160"/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6"/>
      <c r="Z60" s="146"/>
      <c r="AA60" s="146"/>
      <c r="AB60" s="146"/>
      <c r="AC60" s="146"/>
      <c r="AD60" s="146"/>
      <c r="AE60" s="146"/>
      <c r="AF60" s="146"/>
      <c r="AG60" s="146" t="s">
        <v>139</v>
      </c>
      <c r="AH60" s="146">
        <v>0</v>
      </c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53"/>
      <c r="B61" s="154"/>
      <c r="C61" s="185" t="s">
        <v>167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6"/>
      <c r="Z61" s="146"/>
      <c r="AA61" s="146"/>
      <c r="AB61" s="146"/>
      <c r="AC61" s="146"/>
      <c r="AD61" s="146"/>
      <c r="AE61" s="146"/>
      <c r="AF61" s="146"/>
      <c r="AG61" s="146" t="s">
        <v>139</v>
      </c>
      <c r="AH61" s="146">
        <v>0</v>
      </c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53"/>
      <c r="B62" s="154"/>
      <c r="C62" s="185" t="s">
        <v>65</v>
      </c>
      <c r="D62" s="159"/>
      <c r="E62" s="160">
        <v>1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6"/>
      <c r="Z62" s="146"/>
      <c r="AA62" s="146"/>
      <c r="AB62" s="146"/>
      <c r="AC62" s="146"/>
      <c r="AD62" s="146"/>
      <c r="AE62" s="146"/>
      <c r="AF62" s="146"/>
      <c r="AG62" s="146" t="s">
        <v>139</v>
      </c>
      <c r="AH62" s="146">
        <v>0</v>
      </c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53"/>
      <c r="B63" s="154"/>
      <c r="C63" s="185" t="s">
        <v>168</v>
      </c>
      <c r="D63" s="159"/>
      <c r="E63" s="160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46"/>
      <c r="Z63" s="146"/>
      <c r="AA63" s="146"/>
      <c r="AB63" s="146"/>
      <c r="AC63" s="146"/>
      <c r="AD63" s="146"/>
      <c r="AE63" s="146"/>
      <c r="AF63" s="146"/>
      <c r="AG63" s="146" t="s">
        <v>139</v>
      </c>
      <c r="AH63" s="146">
        <v>0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53"/>
      <c r="B64" s="154"/>
      <c r="C64" s="185" t="s">
        <v>65</v>
      </c>
      <c r="D64" s="159"/>
      <c r="E64" s="160">
        <v>1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6"/>
      <c r="Z64" s="146"/>
      <c r="AA64" s="146"/>
      <c r="AB64" s="146"/>
      <c r="AC64" s="146"/>
      <c r="AD64" s="146"/>
      <c r="AE64" s="146"/>
      <c r="AF64" s="146"/>
      <c r="AG64" s="146" t="s">
        <v>139</v>
      </c>
      <c r="AH64" s="146">
        <v>0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0">
        <v>14</v>
      </c>
      <c r="B65" s="171" t="s">
        <v>201</v>
      </c>
      <c r="C65" s="184" t="s">
        <v>202</v>
      </c>
      <c r="D65" s="172" t="s">
        <v>193</v>
      </c>
      <c r="E65" s="173">
        <v>400</v>
      </c>
      <c r="F65" s="174"/>
      <c r="G65" s="175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155</v>
      </c>
      <c r="T65" s="157" t="s">
        <v>156</v>
      </c>
      <c r="U65" s="157">
        <v>0</v>
      </c>
      <c r="V65" s="157">
        <f>ROUND(E65*U65,2)</f>
        <v>0</v>
      </c>
      <c r="W65" s="157"/>
      <c r="X65" s="157" t="s">
        <v>144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145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53"/>
      <c r="B66" s="154"/>
      <c r="C66" s="185" t="s">
        <v>203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6"/>
      <c r="Z66" s="146"/>
      <c r="AA66" s="146"/>
      <c r="AB66" s="146"/>
      <c r="AC66" s="146"/>
      <c r="AD66" s="146"/>
      <c r="AE66" s="146"/>
      <c r="AF66" s="146"/>
      <c r="AG66" s="146" t="s">
        <v>139</v>
      </c>
      <c r="AH66" s="146">
        <v>0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53"/>
      <c r="B67" s="154"/>
      <c r="C67" s="185" t="s">
        <v>204</v>
      </c>
      <c r="D67" s="159"/>
      <c r="E67" s="160">
        <v>400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6"/>
      <c r="Z67" s="146"/>
      <c r="AA67" s="146"/>
      <c r="AB67" s="146"/>
      <c r="AC67" s="146"/>
      <c r="AD67" s="146"/>
      <c r="AE67" s="146"/>
      <c r="AF67" s="146"/>
      <c r="AG67" s="146" t="s">
        <v>139</v>
      </c>
      <c r="AH67" s="146">
        <v>0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22.5" outlineLevel="1" x14ac:dyDescent="0.2">
      <c r="A68" s="176">
        <v>15</v>
      </c>
      <c r="B68" s="177" t="s">
        <v>205</v>
      </c>
      <c r="C68" s="186" t="s">
        <v>206</v>
      </c>
      <c r="D68" s="178" t="s">
        <v>207</v>
      </c>
      <c r="E68" s="179">
        <v>150</v>
      </c>
      <c r="F68" s="180"/>
      <c r="G68" s="181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155</v>
      </c>
      <c r="T68" s="157" t="s">
        <v>156</v>
      </c>
      <c r="U68" s="157">
        <v>0</v>
      </c>
      <c r="V68" s="157">
        <f>ROUND(E68*U68,2)</f>
        <v>0</v>
      </c>
      <c r="W68" s="157"/>
      <c r="X68" s="157" t="s">
        <v>144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145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6">
        <v>16</v>
      </c>
      <c r="B69" s="177" t="s">
        <v>208</v>
      </c>
      <c r="C69" s="186" t="s">
        <v>209</v>
      </c>
      <c r="D69" s="178" t="s">
        <v>190</v>
      </c>
      <c r="E69" s="179">
        <v>1</v>
      </c>
      <c r="F69" s="180"/>
      <c r="G69" s="181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155</v>
      </c>
      <c r="T69" s="157" t="s">
        <v>156</v>
      </c>
      <c r="U69" s="157">
        <v>0</v>
      </c>
      <c r="V69" s="157">
        <f>ROUND(E69*U69,2)</f>
        <v>0</v>
      </c>
      <c r="W69" s="157"/>
      <c r="X69" s="157" t="s">
        <v>144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145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ht="22.5" outlineLevel="1" x14ac:dyDescent="0.2">
      <c r="A70" s="176">
        <v>17</v>
      </c>
      <c r="B70" s="177" t="s">
        <v>210</v>
      </c>
      <c r="C70" s="186" t="s">
        <v>211</v>
      </c>
      <c r="D70" s="178" t="s">
        <v>190</v>
      </c>
      <c r="E70" s="179">
        <v>10</v>
      </c>
      <c r="F70" s="180"/>
      <c r="G70" s="181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7"/>
      <c r="S70" s="157" t="s">
        <v>155</v>
      </c>
      <c r="T70" s="157" t="s">
        <v>156</v>
      </c>
      <c r="U70" s="157">
        <v>0</v>
      </c>
      <c r="V70" s="157">
        <f>ROUND(E70*U70,2)</f>
        <v>0</v>
      </c>
      <c r="W70" s="157"/>
      <c r="X70" s="157" t="s">
        <v>144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145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x14ac:dyDescent="0.2">
      <c r="A71" s="163" t="s">
        <v>129</v>
      </c>
      <c r="B71" s="164" t="s">
        <v>77</v>
      </c>
      <c r="C71" s="183" t="s">
        <v>78</v>
      </c>
      <c r="D71" s="165"/>
      <c r="E71" s="166"/>
      <c r="F71" s="167"/>
      <c r="G71" s="168">
        <f>SUMIF(AG72:AG85,"&lt;&gt;NOR",G72:G85)</f>
        <v>0</v>
      </c>
      <c r="H71" s="162"/>
      <c r="I71" s="162">
        <f>SUM(I72:I85)</f>
        <v>0</v>
      </c>
      <c r="J71" s="162"/>
      <c r="K71" s="162">
        <f>SUM(K72:K85)</f>
        <v>0</v>
      </c>
      <c r="L71" s="162"/>
      <c r="M71" s="162">
        <f>SUM(M72:M85)</f>
        <v>0</v>
      </c>
      <c r="N71" s="161"/>
      <c r="O71" s="161">
        <f>SUM(O72:O85)</f>
        <v>0.02</v>
      </c>
      <c r="P71" s="161"/>
      <c r="Q71" s="161">
        <f>SUM(Q72:Q85)</f>
        <v>1.7999999999999998</v>
      </c>
      <c r="R71" s="162"/>
      <c r="S71" s="162"/>
      <c r="T71" s="162"/>
      <c r="U71" s="162"/>
      <c r="V71" s="162">
        <f>SUM(V72:V85)</f>
        <v>26.09</v>
      </c>
      <c r="W71" s="162"/>
      <c r="X71" s="162"/>
      <c r="AG71" t="s">
        <v>130</v>
      </c>
    </row>
    <row r="72" spans="1:60" ht="22.5" outlineLevel="1" x14ac:dyDescent="0.2">
      <c r="A72" s="170">
        <v>18</v>
      </c>
      <c r="B72" s="171" t="s">
        <v>345</v>
      </c>
      <c r="C72" s="184" t="s">
        <v>346</v>
      </c>
      <c r="D72" s="172" t="s">
        <v>133</v>
      </c>
      <c r="E72" s="173">
        <v>59.276000000000003</v>
      </c>
      <c r="F72" s="174"/>
      <c r="G72" s="175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3.3E-4</v>
      </c>
      <c r="O72" s="156">
        <f>ROUND(E72*N72,2)</f>
        <v>0.02</v>
      </c>
      <c r="P72" s="156">
        <v>0</v>
      </c>
      <c r="Q72" s="156">
        <f>ROUND(E72*P72,2)</f>
        <v>0</v>
      </c>
      <c r="R72" s="157"/>
      <c r="S72" s="157" t="s">
        <v>134</v>
      </c>
      <c r="T72" s="157" t="s">
        <v>134</v>
      </c>
      <c r="U72" s="157">
        <v>0.21099999999999999</v>
      </c>
      <c r="V72" s="157">
        <f>ROUND(E72*U72,2)</f>
        <v>12.51</v>
      </c>
      <c r="W72" s="157"/>
      <c r="X72" s="157" t="s">
        <v>144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145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53"/>
      <c r="B73" s="154"/>
      <c r="C73" s="185" t="s">
        <v>347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6"/>
      <c r="Z73" s="146"/>
      <c r="AA73" s="146"/>
      <c r="AB73" s="146"/>
      <c r="AC73" s="146"/>
      <c r="AD73" s="146"/>
      <c r="AE73" s="146"/>
      <c r="AF73" s="146"/>
      <c r="AG73" s="146" t="s">
        <v>139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53"/>
      <c r="B74" s="154"/>
      <c r="C74" s="185" t="s">
        <v>348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46"/>
      <c r="Z74" s="146"/>
      <c r="AA74" s="146"/>
      <c r="AB74" s="146"/>
      <c r="AC74" s="146"/>
      <c r="AD74" s="146"/>
      <c r="AE74" s="146"/>
      <c r="AF74" s="146"/>
      <c r="AG74" s="146" t="s">
        <v>139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53"/>
      <c r="B75" s="154"/>
      <c r="C75" s="185" t="s">
        <v>167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6"/>
      <c r="Z75" s="146"/>
      <c r="AA75" s="146"/>
      <c r="AB75" s="146"/>
      <c r="AC75" s="146"/>
      <c r="AD75" s="146"/>
      <c r="AE75" s="146"/>
      <c r="AF75" s="146"/>
      <c r="AG75" s="146" t="s">
        <v>139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53"/>
      <c r="B76" s="154"/>
      <c r="C76" s="185" t="s">
        <v>349</v>
      </c>
      <c r="D76" s="159"/>
      <c r="E76" s="160">
        <v>29.638000000000002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6"/>
      <c r="Z76" s="146"/>
      <c r="AA76" s="146"/>
      <c r="AB76" s="146"/>
      <c r="AC76" s="146"/>
      <c r="AD76" s="146"/>
      <c r="AE76" s="146"/>
      <c r="AF76" s="146"/>
      <c r="AG76" s="146" t="s">
        <v>139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53"/>
      <c r="B77" s="154"/>
      <c r="C77" s="185" t="s">
        <v>168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6"/>
      <c r="Z77" s="146"/>
      <c r="AA77" s="146"/>
      <c r="AB77" s="146"/>
      <c r="AC77" s="146"/>
      <c r="AD77" s="146"/>
      <c r="AE77" s="146"/>
      <c r="AF77" s="146"/>
      <c r="AG77" s="146" t="s">
        <v>139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53"/>
      <c r="B78" s="154"/>
      <c r="C78" s="185" t="s">
        <v>349</v>
      </c>
      <c r="D78" s="159"/>
      <c r="E78" s="160">
        <v>29.638000000000002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6"/>
      <c r="Z78" s="146"/>
      <c r="AA78" s="146"/>
      <c r="AB78" s="146"/>
      <c r="AC78" s="146"/>
      <c r="AD78" s="146"/>
      <c r="AE78" s="146"/>
      <c r="AF78" s="146"/>
      <c r="AG78" s="146" t="s">
        <v>139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0">
        <v>19</v>
      </c>
      <c r="B79" s="171" t="s">
        <v>212</v>
      </c>
      <c r="C79" s="184" t="s">
        <v>213</v>
      </c>
      <c r="D79" s="172" t="s">
        <v>133</v>
      </c>
      <c r="E79" s="173">
        <v>14</v>
      </c>
      <c r="F79" s="174"/>
      <c r="G79" s="175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6.0999999999999999E-2</v>
      </c>
      <c r="Q79" s="156">
        <f>ROUND(E79*P79,2)</f>
        <v>0.85</v>
      </c>
      <c r="R79" s="157"/>
      <c r="S79" s="157" t="s">
        <v>134</v>
      </c>
      <c r="T79" s="157" t="s">
        <v>134</v>
      </c>
      <c r="U79" s="157">
        <v>0.67</v>
      </c>
      <c r="V79" s="157">
        <f>ROUND(E79*U79,2)</f>
        <v>9.3800000000000008</v>
      </c>
      <c r="W79" s="157"/>
      <c r="X79" s="157" t="s">
        <v>144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145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53"/>
      <c r="B80" s="154"/>
      <c r="C80" s="185" t="s">
        <v>338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46"/>
      <c r="Z80" s="146"/>
      <c r="AA80" s="146"/>
      <c r="AB80" s="146"/>
      <c r="AC80" s="146"/>
      <c r="AD80" s="146"/>
      <c r="AE80" s="146"/>
      <c r="AF80" s="146"/>
      <c r="AG80" s="146" t="s">
        <v>139</v>
      </c>
      <c r="AH80" s="146">
        <v>0</v>
      </c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outlineLevel="1" x14ac:dyDescent="0.2">
      <c r="A81" s="153"/>
      <c r="B81" s="154"/>
      <c r="C81" s="185" t="s">
        <v>167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6"/>
      <c r="Z81" s="146"/>
      <c r="AA81" s="146"/>
      <c r="AB81" s="146"/>
      <c r="AC81" s="146"/>
      <c r="AD81" s="146"/>
      <c r="AE81" s="146"/>
      <c r="AF81" s="146"/>
      <c r="AG81" s="146" t="s">
        <v>139</v>
      </c>
      <c r="AH81" s="146">
        <v>0</v>
      </c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53"/>
      <c r="B82" s="154"/>
      <c r="C82" s="185" t="s">
        <v>169</v>
      </c>
      <c r="D82" s="159"/>
      <c r="E82" s="160">
        <v>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46"/>
      <c r="Z82" s="146"/>
      <c r="AA82" s="146"/>
      <c r="AB82" s="146"/>
      <c r="AC82" s="146"/>
      <c r="AD82" s="146"/>
      <c r="AE82" s="146"/>
      <c r="AF82" s="146"/>
      <c r="AG82" s="146" t="s">
        <v>139</v>
      </c>
      <c r="AH82" s="146">
        <v>0</v>
      </c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53"/>
      <c r="B83" s="154"/>
      <c r="C83" s="185" t="s">
        <v>168</v>
      </c>
      <c r="D83" s="159"/>
      <c r="E83" s="160"/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6"/>
      <c r="Z83" s="146"/>
      <c r="AA83" s="146"/>
      <c r="AB83" s="146"/>
      <c r="AC83" s="146"/>
      <c r="AD83" s="146"/>
      <c r="AE83" s="146"/>
      <c r="AF83" s="146"/>
      <c r="AG83" s="146" t="s">
        <v>139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53"/>
      <c r="B84" s="154"/>
      <c r="C84" s="185" t="s">
        <v>339</v>
      </c>
      <c r="D84" s="159"/>
      <c r="E84" s="160">
        <v>8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46"/>
      <c r="Z84" s="146"/>
      <c r="AA84" s="146"/>
      <c r="AB84" s="146"/>
      <c r="AC84" s="146"/>
      <c r="AD84" s="146"/>
      <c r="AE84" s="146"/>
      <c r="AF84" s="146"/>
      <c r="AG84" s="146" t="s">
        <v>139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6">
        <v>20</v>
      </c>
      <c r="B85" s="177" t="s">
        <v>214</v>
      </c>
      <c r="C85" s="186" t="s">
        <v>215</v>
      </c>
      <c r="D85" s="178" t="s">
        <v>133</v>
      </c>
      <c r="E85" s="179">
        <v>14</v>
      </c>
      <c r="F85" s="180"/>
      <c r="G85" s="181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6.8000000000000005E-2</v>
      </c>
      <c r="Q85" s="156">
        <f>ROUND(E85*P85,2)</f>
        <v>0.95</v>
      </c>
      <c r="R85" s="157"/>
      <c r="S85" s="157" t="s">
        <v>134</v>
      </c>
      <c r="T85" s="157" t="s">
        <v>134</v>
      </c>
      <c r="U85" s="157">
        <v>0.3</v>
      </c>
      <c r="V85" s="157">
        <f>ROUND(E85*U85,2)</f>
        <v>4.2</v>
      </c>
      <c r="W85" s="157"/>
      <c r="X85" s="157" t="s">
        <v>144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145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63" t="s">
        <v>129</v>
      </c>
      <c r="B86" s="164" t="s">
        <v>81</v>
      </c>
      <c r="C86" s="183" t="s">
        <v>82</v>
      </c>
      <c r="D86" s="165"/>
      <c r="E86" s="166"/>
      <c r="F86" s="167"/>
      <c r="G86" s="168">
        <f>SUMIF(AG87:AG93,"&lt;&gt;NOR",G87:G93)</f>
        <v>0</v>
      </c>
      <c r="H86" s="162"/>
      <c r="I86" s="162">
        <f>SUM(I87:I93)</f>
        <v>0</v>
      </c>
      <c r="J86" s="162"/>
      <c r="K86" s="162">
        <f>SUM(K87:K93)</f>
        <v>0</v>
      </c>
      <c r="L86" s="162"/>
      <c r="M86" s="162">
        <f>SUM(M87:M93)</f>
        <v>0</v>
      </c>
      <c r="N86" s="161"/>
      <c r="O86" s="161">
        <f>SUM(O87:O93)</f>
        <v>0</v>
      </c>
      <c r="P86" s="161"/>
      <c r="Q86" s="161">
        <f>SUM(Q87:Q93)</f>
        <v>0</v>
      </c>
      <c r="R86" s="162"/>
      <c r="S86" s="162"/>
      <c r="T86" s="162"/>
      <c r="U86" s="162"/>
      <c r="V86" s="162">
        <f>SUM(V87:V93)</f>
        <v>0</v>
      </c>
      <c r="W86" s="162"/>
      <c r="X86" s="162"/>
      <c r="AG86" t="s">
        <v>130</v>
      </c>
    </row>
    <row r="87" spans="1:60" ht="33.75" outlineLevel="1" x14ac:dyDescent="0.2">
      <c r="A87" s="170">
        <v>21</v>
      </c>
      <c r="B87" s="171" t="s">
        <v>350</v>
      </c>
      <c r="C87" s="184" t="s">
        <v>222</v>
      </c>
      <c r="D87" s="172" t="s">
        <v>223</v>
      </c>
      <c r="E87" s="173">
        <v>16</v>
      </c>
      <c r="F87" s="174"/>
      <c r="G87" s="175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7"/>
      <c r="S87" s="157" t="s">
        <v>155</v>
      </c>
      <c r="T87" s="157" t="s">
        <v>156</v>
      </c>
      <c r="U87" s="157">
        <v>0</v>
      </c>
      <c r="V87" s="157">
        <f>ROUND(E87*U87,2)</f>
        <v>0</v>
      </c>
      <c r="W87" s="157"/>
      <c r="X87" s="157" t="s">
        <v>144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145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 x14ac:dyDescent="0.2">
      <c r="A88" s="153"/>
      <c r="B88" s="154"/>
      <c r="C88" s="185" t="s">
        <v>338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6"/>
      <c r="Z88" s="146"/>
      <c r="AA88" s="146"/>
      <c r="AB88" s="146"/>
      <c r="AC88" s="146"/>
      <c r="AD88" s="146"/>
      <c r="AE88" s="146"/>
      <c r="AF88" s="146"/>
      <c r="AG88" s="146" t="s">
        <v>139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 x14ac:dyDescent="0.2">
      <c r="A89" s="153"/>
      <c r="B89" s="154"/>
      <c r="C89" s="185" t="s">
        <v>167</v>
      </c>
      <c r="D89" s="159"/>
      <c r="E89" s="160"/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46"/>
      <c r="Z89" s="146"/>
      <c r="AA89" s="146"/>
      <c r="AB89" s="146"/>
      <c r="AC89" s="146"/>
      <c r="AD89" s="146"/>
      <c r="AE89" s="146"/>
      <c r="AF89" s="146"/>
      <c r="AG89" s="146" t="s">
        <v>139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 x14ac:dyDescent="0.2">
      <c r="A90" s="153"/>
      <c r="B90" s="154"/>
      <c r="C90" s="185" t="s">
        <v>351</v>
      </c>
      <c r="D90" s="159"/>
      <c r="E90" s="160">
        <v>8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6"/>
      <c r="Z90" s="146"/>
      <c r="AA90" s="146"/>
      <c r="AB90" s="146"/>
      <c r="AC90" s="146"/>
      <c r="AD90" s="146"/>
      <c r="AE90" s="146"/>
      <c r="AF90" s="146"/>
      <c r="AG90" s="146" t="s">
        <v>139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 x14ac:dyDescent="0.2">
      <c r="A91" s="153"/>
      <c r="B91" s="154"/>
      <c r="C91" s="185" t="s">
        <v>168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6"/>
      <c r="Z91" s="146"/>
      <c r="AA91" s="146"/>
      <c r="AB91" s="146"/>
      <c r="AC91" s="146"/>
      <c r="AD91" s="146"/>
      <c r="AE91" s="146"/>
      <c r="AF91" s="146"/>
      <c r="AG91" s="146" t="s">
        <v>139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53"/>
      <c r="B92" s="154"/>
      <c r="C92" s="185" t="s">
        <v>351</v>
      </c>
      <c r="D92" s="159"/>
      <c r="E92" s="160">
        <v>8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46"/>
      <c r="Z92" s="146"/>
      <c r="AA92" s="146"/>
      <c r="AB92" s="146"/>
      <c r="AC92" s="146"/>
      <c r="AD92" s="146"/>
      <c r="AE92" s="146"/>
      <c r="AF92" s="146"/>
      <c r="AG92" s="146" t="s">
        <v>139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53">
        <v>22</v>
      </c>
      <c r="B93" s="154" t="s">
        <v>226</v>
      </c>
      <c r="C93" s="187" t="s">
        <v>227</v>
      </c>
      <c r="D93" s="155" t="s">
        <v>0</v>
      </c>
      <c r="E93" s="182"/>
      <c r="F93" s="158"/>
      <c r="G93" s="157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134</v>
      </c>
      <c r="T93" s="157" t="s">
        <v>134</v>
      </c>
      <c r="U93" s="157">
        <v>0</v>
      </c>
      <c r="V93" s="157">
        <f>ROUND(E93*U93,2)</f>
        <v>0</v>
      </c>
      <c r="W93" s="157"/>
      <c r="X93" s="157" t="s">
        <v>219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220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x14ac:dyDescent="0.2">
      <c r="A94" s="163" t="s">
        <v>129</v>
      </c>
      <c r="B94" s="164" t="s">
        <v>83</v>
      </c>
      <c r="C94" s="183" t="s">
        <v>84</v>
      </c>
      <c r="D94" s="165"/>
      <c r="E94" s="166"/>
      <c r="F94" s="167"/>
      <c r="G94" s="168">
        <f>SUMIF(AG95:AG102,"&lt;&gt;NOR",G95:G102)</f>
        <v>0</v>
      </c>
      <c r="H94" s="162"/>
      <c r="I94" s="162">
        <f>SUM(I95:I102)</f>
        <v>0</v>
      </c>
      <c r="J94" s="162"/>
      <c r="K94" s="162">
        <f>SUM(K95:K102)</f>
        <v>0</v>
      </c>
      <c r="L94" s="162"/>
      <c r="M94" s="162">
        <f>SUM(M95:M102)</f>
        <v>0</v>
      </c>
      <c r="N94" s="161"/>
      <c r="O94" s="161">
        <f>SUM(O95:O102)</f>
        <v>0</v>
      </c>
      <c r="P94" s="161"/>
      <c r="Q94" s="161">
        <f>SUM(Q95:Q102)</f>
        <v>0</v>
      </c>
      <c r="R94" s="162"/>
      <c r="S94" s="162"/>
      <c r="T94" s="162"/>
      <c r="U94" s="162"/>
      <c r="V94" s="162">
        <f>SUM(V95:V102)</f>
        <v>51.57</v>
      </c>
      <c r="W94" s="162"/>
      <c r="X94" s="162"/>
      <c r="AG94" t="s">
        <v>130</v>
      </c>
    </row>
    <row r="95" spans="1:60" outlineLevel="1" x14ac:dyDescent="0.2">
      <c r="A95" s="170">
        <v>23</v>
      </c>
      <c r="B95" s="171" t="s">
        <v>352</v>
      </c>
      <c r="C95" s="184" t="s">
        <v>353</v>
      </c>
      <c r="D95" s="172" t="s">
        <v>133</v>
      </c>
      <c r="E95" s="173">
        <v>59.276000000000003</v>
      </c>
      <c r="F95" s="174"/>
      <c r="G95" s="175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21</v>
      </c>
      <c r="M95" s="157">
        <f>G95*(1+L95/100)</f>
        <v>0</v>
      </c>
      <c r="N95" s="156">
        <v>6.0000000000000002E-5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134</v>
      </c>
      <c r="T95" s="157" t="s">
        <v>134</v>
      </c>
      <c r="U95" s="157">
        <v>0.87</v>
      </c>
      <c r="V95" s="157">
        <f>ROUND(E95*U95,2)</f>
        <v>51.57</v>
      </c>
      <c r="W95" s="157"/>
      <c r="X95" s="157" t="s">
        <v>144</v>
      </c>
      <c r="Y95" s="146"/>
      <c r="Z95" s="146"/>
      <c r="AA95" s="146"/>
      <c r="AB95" s="146"/>
      <c r="AC95" s="146"/>
      <c r="AD95" s="146"/>
      <c r="AE95" s="146"/>
      <c r="AF95" s="146"/>
      <c r="AG95" s="146" t="s">
        <v>145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53"/>
      <c r="B96" s="154"/>
      <c r="C96" s="185" t="s">
        <v>347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6"/>
      <c r="Z96" s="146"/>
      <c r="AA96" s="146"/>
      <c r="AB96" s="146"/>
      <c r="AC96" s="146"/>
      <c r="AD96" s="146"/>
      <c r="AE96" s="146"/>
      <c r="AF96" s="146"/>
      <c r="AG96" s="146" t="s">
        <v>139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53"/>
      <c r="B97" s="154"/>
      <c r="C97" s="185" t="s">
        <v>348</v>
      </c>
      <c r="D97" s="159"/>
      <c r="E97" s="160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6"/>
      <c r="Z97" s="146"/>
      <c r="AA97" s="146"/>
      <c r="AB97" s="146"/>
      <c r="AC97" s="146"/>
      <c r="AD97" s="146"/>
      <c r="AE97" s="146"/>
      <c r="AF97" s="146"/>
      <c r="AG97" s="146" t="s">
        <v>139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outlineLevel="1" x14ac:dyDescent="0.2">
      <c r="A98" s="153"/>
      <c r="B98" s="154"/>
      <c r="C98" s="185" t="s">
        <v>167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6"/>
      <c r="Z98" s="146"/>
      <c r="AA98" s="146"/>
      <c r="AB98" s="146"/>
      <c r="AC98" s="146"/>
      <c r="AD98" s="146"/>
      <c r="AE98" s="146"/>
      <c r="AF98" s="146"/>
      <c r="AG98" s="146" t="s">
        <v>139</v>
      </c>
      <c r="AH98" s="146">
        <v>0</v>
      </c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outlineLevel="1" x14ac:dyDescent="0.2">
      <c r="A99" s="153"/>
      <c r="B99" s="154"/>
      <c r="C99" s="185" t="s">
        <v>349</v>
      </c>
      <c r="D99" s="159"/>
      <c r="E99" s="160">
        <v>29.638000000000002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46"/>
      <c r="Z99" s="146"/>
      <c r="AA99" s="146"/>
      <c r="AB99" s="146"/>
      <c r="AC99" s="146"/>
      <c r="AD99" s="146"/>
      <c r="AE99" s="146"/>
      <c r="AF99" s="146"/>
      <c r="AG99" s="146" t="s">
        <v>139</v>
      </c>
      <c r="AH99" s="146">
        <v>0</v>
      </c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1" x14ac:dyDescent="0.2">
      <c r="A100" s="153"/>
      <c r="B100" s="154"/>
      <c r="C100" s="185" t="s">
        <v>168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139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 x14ac:dyDescent="0.2">
      <c r="A101" s="153"/>
      <c r="B101" s="154"/>
      <c r="C101" s="185" t="s">
        <v>349</v>
      </c>
      <c r="D101" s="159"/>
      <c r="E101" s="160">
        <v>29.638000000000002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139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outlineLevel="1" x14ac:dyDescent="0.2">
      <c r="A102" s="153">
        <v>24</v>
      </c>
      <c r="B102" s="154" t="s">
        <v>354</v>
      </c>
      <c r="C102" s="187" t="s">
        <v>355</v>
      </c>
      <c r="D102" s="155" t="s">
        <v>0</v>
      </c>
      <c r="E102" s="182"/>
      <c r="F102" s="158"/>
      <c r="G102" s="157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0</v>
      </c>
      <c r="O102" s="156">
        <f>ROUND(E102*N102,2)</f>
        <v>0</v>
      </c>
      <c r="P102" s="156">
        <v>0</v>
      </c>
      <c r="Q102" s="156">
        <f>ROUND(E102*P102,2)</f>
        <v>0</v>
      </c>
      <c r="R102" s="157"/>
      <c r="S102" s="157" t="s">
        <v>134</v>
      </c>
      <c r="T102" s="157" t="s">
        <v>134</v>
      </c>
      <c r="U102" s="157">
        <v>0</v>
      </c>
      <c r="V102" s="157">
        <f>ROUND(E102*U102,2)</f>
        <v>0</v>
      </c>
      <c r="W102" s="157"/>
      <c r="X102" s="157" t="s">
        <v>219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220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x14ac:dyDescent="0.2">
      <c r="A103" s="163" t="s">
        <v>129</v>
      </c>
      <c r="B103" s="164" t="s">
        <v>85</v>
      </c>
      <c r="C103" s="183" t="s">
        <v>86</v>
      </c>
      <c r="D103" s="165"/>
      <c r="E103" s="166"/>
      <c r="F103" s="167"/>
      <c r="G103" s="168">
        <f>SUMIF(AG104:AG122,"&lt;&gt;NOR",G104:G122)</f>
        <v>0</v>
      </c>
      <c r="H103" s="162"/>
      <c r="I103" s="162">
        <f>SUM(I104:I122)</f>
        <v>0</v>
      </c>
      <c r="J103" s="162"/>
      <c r="K103" s="162">
        <f>SUM(K104:K122)</f>
        <v>0</v>
      </c>
      <c r="L103" s="162"/>
      <c r="M103" s="162">
        <f>SUM(M104:M122)</f>
        <v>0</v>
      </c>
      <c r="N103" s="161"/>
      <c r="O103" s="161">
        <f>SUM(O104:O122)</f>
        <v>0.14000000000000001</v>
      </c>
      <c r="P103" s="161"/>
      <c r="Q103" s="161">
        <f>SUM(Q104:Q122)</f>
        <v>0.04</v>
      </c>
      <c r="R103" s="162"/>
      <c r="S103" s="162"/>
      <c r="T103" s="162"/>
      <c r="U103" s="162"/>
      <c r="V103" s="162">
        <f>SUM(V104:V122)</f>
        <v>34.83</v>
      </c>
      <c r="W103" s="162"/>
      <c r="X103" s="162"/>
      <c r="AG103" t="s">
        <v>130</v>
      </c>
    </row>
    <row r="104" spans="1:60" outlineLevel="1" x14ac:dyDescent="0.2">
      <c r="A104" s="170">
        <v>25</v>
      </c>
      <c r="B104" s="171" t="s">
        <v>228</v>
      </c>
      <c r="C104" s="184" t="s">
        <v>229</v>
      </c>
      <c r="D104" s="172" t="s">
        <v>230</v>
      </c>
      <c r="E104" s="173">
        <v>53.13</v>
      </c>
      <c r="F104" s="174"/>
      <c r="G104" s="175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8.0000000000000007E-5</v>
      </c>
      <c r="Q104" s="156">
        <f>ROUND(E104*P104,2)</f>
        <v>0</v>
      </c>
      <c r="R104" s="157"/>
      <c r="S104" s="157" t="s">
        <v>134</v>
      </c>
      <c r="T104" s="157" t="s">
        <v>134</v>
      </c>
      <c r="U104" s="157">
        <v>3.5000000000000003E-2</v>
      </c>
      <c r="V104" s="157">
        <f>ROUND(E104*U104,2)</f>
        <v>1.86</v>
      </c>
      <c r="W104" s="157"/>
      <c r="X104" s="157" t="s">
        <v>144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145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53"/>
      <c r="B105" s="154"/>
      <c r="C105" s="185" t="s">
        <v>338</v>
      </c>
      <c r="D105" s="159"/>
      <c r="E105" s="160"/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139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53"/>
      <c r="B106" s="154"/>
      <c r="C106" s="185" t="s">
        <v>167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139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 x14ac:dyDescent="0.2">
      <c r="A107" s="153"/>
      <c r="B107" s="154"/>
      <c r="C107" s="185" t="s">
        <v>356</v>
      </c>
      <c r="D107" s="159"/>
      <c r="E107" s="160">
        <v>26.49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139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53"/>
      <c r="B108" s="154"/>
      <c r="C108" s="185" t="s">
        <v>168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139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53"/>
      <c r="B109" s="154"/>
      <c r="C109" s="185" t="s">
        <v>357</v>
      </c>
      <c r="D109" s="159"/>
      <c r="E109" s="160">
        <v>26.64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139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0">
        <v>26</v>
      </c>
      <c r="B110" s="171" t="s">
        <v>235</v>
      </c>
      <c r="C110" s="184" t="s">
        <v>236</v>
      </c>
      <c r="D110" s="172" t="s">
        <v>133</v>
      </c>
      <c r="E110" s="173">
        <v>42.6</v>
      </c>
      <c r="F110" s="174"/>
      <c r="G110" s="175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</v>
      </c>
      <c r="O110" s="156">
        <f>ROUND(E110*N110,2)</f>
        <v>0</v>
      </c>
      <c r="P110" s="156">
        <v>1E-3</v>
      </c>
      <c r="Q110" s="156">
        <f>ROUND(E110*P110,2)</f>
        <v>0.04</v>
      </c>
      <c r="R110" s="157"/>
      <c r="S110" s="157" t="s">
        <v>134</v>
      </c>
      <c r="T110" s="157" t="s">
        <v>134</v>
      </c>
      <c r="U110" s="157">
        <v>0.105</v>
      </c>
      <c r="V110" s="157">
        <f>ROUND(E110*U110,2)</f>
        <v>4.47</v>
      </c>
      <c r="W110" s="157"/>
      <c r="X110" s="157" t="s">
        <v>144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145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53"/>
      <c r="B111" s="154"/>
      <c r="C111" s="185" t="s">
        <v>338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6"/>
      <c r="Z111" s="146"/>
      <c r="AA111" s="146"/>
      <c r="AB111" s="146"/>
      <c r="AC111" s="146"/>
      <c r="AD111" s="146"/>
      <c r="AE111" s="146"/>
      <c r="AF111" s="146"/>
      <c r="AG111" s="146" t="s">
        <v>139</v>
      </c>
      <c r="AH111" s="146">
        <v>0</v>
      </c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53"/>
      <c r="B112" s="154"/>
      <c r="C112" s="185" t="s">
        <v>167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139</v>
      </c>
      <c r="AH112" s="146">
        <v>0</v>
      </c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53"/>
      <c r="B113" s="154"/>
      <c r="C113" s="185" t="s">
        <v>340</v>
      </c>
      <c r="D113" s="159"/>
      <c r="E113" s="160">
        <v>21.3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139</v>
      </c>
      <c r="AH113" s="146">
        <v>0</v>
      </c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53"/>
      <c r="B114" s="154"/>
      <c r="C114" s="185" t="s">
        <v>168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139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53"/>
      <c r="B115" s="154"/>
      <c r="C115" s="185" t="s">
        <v>340</v>
      </c>
      <c r="D115" s="159"/>
      <c r="E115" s="160">
        <v>21.3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139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33.75" outlineLevel="1" x14ac:dyDescent="0.2">
      <c r="A116" s="170">
        <v>27</v>
      </c>
      <c r="B116" s="171" t="s">
        <v>238</v>
      </c>
      <c r="C116" s="184" t="s">
        <v>239</v>
      </c>
      <c r="D116" s="172" t="s">
        <v>133</v>
      </c>
      <c r="E116" s="173">
        <v>42.6</v>
      </c>
      <c r="F116" s="174"/>
      <c r="G116" s="175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3.2200000000000002E-3</v>
      </c>
      <c r="O116" s="156">
        <f>ROUND(E116*N116,2)</f>
        <v>0.14000000000000001</v>
      </c>
      <c r="P116" s="156">
        <v>0</v>
      </c>
      <c r="Q116" s="156">
        <f>ROUND(E116*P116,2)</f>
        <v>0</v>
      </c>
      <c r="R116" s="157"/>
      <c r="S116" s="157" t="s">
        <v>134</v>
      </c>
      <c r="T116" s="157" t="s">
        <v>135</v>
      </c>
      <c r="U116" s="157">
        <v>0.66893999999999998</v>
      </c>
      <c r="V116" s="157">
        <f>ROUND(E116*U116,2)</f>
        <v>28.5</v>
      </c>
      <c r="W116" s="157"/>
      <c r="X116" s="157" t="s">
        <v>136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137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53"/>
      <c r="B117" s="154"/>
      <c r="C117" s="185" t="s">
        <v>338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139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53"/>
      <c r="B118" s="154"/>
      <c r="C118" s="185" t="s">
        <v>167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139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53"/>
      <c r="B119" s="154"/>
      <c r="C119" s="185" t="s">
        <v>340</v>
      </c>
      <c r="D119" s="159"/>
      <c r="E119" s="160">
        <v>21.3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139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53"/>
      <c r="B120" s="154"/>
      <c r="C120" s="185" t="s">
        <v>168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139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53"/>
      <c r="B121" s="154"/>
      <c r="C121" s="185" t="s">
        <v>340</v>
      </c>
      <c r="D121" s="159"/>
      <c r="E121" s="160">
        <v>21.3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139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53">
        <v>28</v>
      </c>
      <c r="B122" s="154" t="s">
        <v>247</v>
      </c>
      <c r="C122" s="187" t="s">
        <v>248</v>
      </c>
      <c r="D122" s="155" t="s">
        <v>0</v>
      </c>
      <c r="E122" s="182"/>
      <c r="F122" s="158"/>
      <c r="G122" s="157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134</v>
      </c>
      <c r="T122" s="157" t="s">
        <v>134</v>
      </c>
      <c r="U122" s="157">
        <v>0</v>
      </c>
      <c r="V122" s="157">
        <f>ROUND(E122*U122,2)</f>
        <v>0</v>
      </c>
      <c r="W122" s="157"/>
      <c r="X122" s="157" t="s">
        <v>219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220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x14ac:dyDescent="0.2">
      <c r="A123" s="163" t="s">
        <v>129</v>
      </c>
      <c r="B123" s="164" t="s">
        <v>87</v>
      </c>
      <c r="C123" s="183" t="s">
        <v>88</v>
      </c>
      <c r="D123" s="165"/>
      <c r="E123" s="166"/>
      <c r="F123" s="167"/>
      <c r="G123" s="168">
        <f>SUMIF(AG124:AG133,"&lt;&gt;NOR",G124:G133)</f>
        <v>0</v>
      </c>
      <c r="H123" s="162"/>
      <c r="I123" s="162">
        <f>SUM(I124:I133)</f>
        <v>0</v>
      </c>
      <c r="J123" s="162"/>
      <c r="K123" s="162">
        <f>SUM(K124:K133)</f>
        <v>0</v>
      </c>
      <c r="L123" s="162"/>
      <c r="M123" s="162">
        <f>SUM(M124:M133)</f>
        <v>0</v>
      </c>
      <c r="N123" s="161"/>
      <c r="O123" s="161">
        <f>SUM(O124:O133)</f>
        <v>0.26</v>
      </c>
      <c r="P123" s="161"/>
      <c r="Q123" s="161">
        <f>SUM(Q124:Q133)</f>
        <v>0</v>
      </c>
      <c r="R123" s="162"/>
      <c r="S123" s="162"/>
      <c r="T123" s="162"/>
      <c r="U123" s="162"/>
      <c r="V123" s="162">
        <f>SUM(V124:V133)</f>
        <v>16.46</v>
      </c>
      <c r="W123" s="162"/>
      <c r="X123" s="162"/>
      <c r="AG123" t="s">
        <v>130</v>
      </c>
    </row>
    <row r="124" spans="1:60" outlineLevel="1" x14ac:dyDescent="0.2">
      <c r="A124" s="170">
        <v>29</v>
      </c>
      <c r="B124" s="171" t="s">
        <v>249</v>
      </c>
      <c r="C124" s="184" t="s">
        <v>250</v>
      </c>
      <c r="D124" s="172" t="s">
        <v>133</v>
      </c>
      <c r="E124" s="173">
        <v>14</v>
      </c>
      <c r="F124" s="174"/>
      <c r="G124" s="175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2.1000000000000001E-4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134</v>
      </c>
      <c r="T124" s="157" t="s">
        <v>134</v>
      </c>
      <c r="U124" s="157">
        <v>0.05</v>
      </c>
      <c r="V124" s="157">
        <f>ROUND(E124*U124,2)</f>
        <v>0.7</v>
      </c>
      <c r="W124" s="157"/>
      <c r="X124" s="157" t="s">
        <v>144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145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53"/>
      <c r="B125" s="154"/>
      <c r="C125" s="185" t="s">
        <v>338</v>
      </c>
      <c r="D125" s="159"/>
      <c r="E125" s="160"/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139</v>
      </c>
      <c r="AH125" s="146">
        <v>0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53"/>
      <c r="B126" s="154"/>
      <c r="C126" s="185" t="s">
        <v>167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139</v>
      </c>
      <c r="AH126" s="146">
        <v>0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53"/>
      <c r="B127" s="154"/>
      <c r="C127" s="185" t="s">
        <v>169</v>
      </c>
      <c r="D127" s="159"/>
      <c r="E127" s="160">
        <v>6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139</v>
      </c>
      <c r="AH127" s="146">
        <v>0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53"/>
      <c r="B128" s="154"/>
      <c r="C128" s="185" t="s">
        <v>168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139</v>
      </c>
      <c r="AH128" s="146">
        <v>0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53"/>
      <c r="B129" s="154"/>
      <c r="C129" s="185" t="s">
        <v>339</v>
      </c>
      <c r="D129" s="159"/>
      <c r="E129" s="160">
        <v>8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139</v>
      </c>
      <c r="AH129" s="146">
        <v>0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6">
        <v>30</v>
      </c>
      <c r="B130" s="177" t="s">
        <v>251</v>
      </c>
      <c r="C130" s="186" t="s">
        <v>252</v>
      </c>
      <c r="D130" s="178" t="s">
        <v>133</v>
      </c>
      <c r="E130" s="179">
        <v>14</v>
      </c>
      <c r="F130" s="180"/>
      <c r="G130" s="181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4.8700000000000002E-3</v>
      </c>
      <c r="O130" s="156">
        <f>ROUND(E130*N130,2)</f>
        <v>7.0000000000000007E-2</v>
      </c>
      <c r="P130" s="156">
        <v>0</v>
      </c>
      <c r="Q130" s="156">
        <f>ROUND(E130*P130,2)</f>
        <v>0</v>
      </c>
      <c r="R130" s="157"/>
      <c r="S130" s="157" t="s">
        <v>134</v>
      </c>
      <c r="T130" s="157" t="s">
        <v>134</v>
      </c>
      <c r="U130" s="157">
        <v>1.1259999999999999</v>
      </c>
      <c r="V130" s="157">
        <f>ROUND(E130*U130,2)</f>
        <v>15.76</v>
      </c>
      <c r="W130" s="157"/>
      <c r="X130" s="157" t="s">
        <v>144</v>
      </c>
      <c r="Y130" s="146"/>
      <c r="Z130" s="146"/>
      <c r="AA130" s="146"/>
      <c r="AB130" s="146"/>
      <c r="AC130" s="146"/>
      <c r="AD130" s="146"/>
      <c r="AE130" s="146"/>
      <c r="AF130" s="146"/>
      <c r="AG130" s="146" t="s">
        <v>145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0">
        <v>31</v>
      </c>
      <c r="B131" s="171" t="s">
        <v>253</v>
      </c>
      <c r="C131" s="184" t="s">
        <v>617</v>
      </c>
      <c r="D131" s="172" t="s">
        <v>133</v>
      </c>
      <c r="E131" s="173">
        <v>15.4</v>
      </c>
      <c r="F131" s="174"/>
      <c r="G131" s="175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1.2200000000000001E-2</v>
      </c>
      <c r="O131" s="156">
        <f>ROUND(E131*N131,2)</f>
        <v>0.19</v>
      </c>
      <c r="P131" s="156">
        <v>0</v>
      </c>
      <c r="Q131" s="156">
        <f>ROUND(E131*P131,2)</f>
        <v>0</v>
      </c>
      <c r="R131" s="157" t="s">
        <v>255</v>
      </c>
      <c r="S131" s="157" t="s">
        <v>134</v>
      </c>
      <c r="T131" s="157" t="s">
        <v>134</v>
      </c>
      <c r="U131" s="157">
        <v>0</v>
      </c>
      <c r="V131" s="157">
        <f>ROUND(E131*U131,2)</f>
        <v>0</v>
      </c>
      <c r="W131" s="157"/>
      <c r="X131" s="157" t="s">
        <v>256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257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53"/>
      <c r="B132" s="154"/>
      <c r="C132" s="185" t="s">
        <v>358</v>
      </c>
      <c r="D132" s="159"/>
      <c r="E132" s="160">
        <v>15.4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139</v>
      </c>
      <c r="AH132" s="146">
        <v>0</v>
      </c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53">
        <v>32</v>
      </c>
      <c r="B133" s="154" t="s">
        <v>259</v>
      </c>
      <c r="C133" s="187" t="s">
        <v>260</v>
      </c>
      <c r="D133" s="155" t="s">
        <v>0</v>
      </c>
      <c r="E133" s="182"/>
      <c r="F133" s="158"/>
      <c r="G133" s="157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134</v>
      </c>
      <c r="T133" s="157" t="s">
        <v>134</v>
      </c>
      <c r="U133" s="157">
        <v>0</v>
      </c>
      <c r="V133" s="157">
        <f>ROUND(E133*U133,2)</f>
        <v>0</v>
      </c>
      <c r="W133" s="157"/>
      <c r="X133" s="157" t="s">
        <v>219</v>
      </c>
      <c r="Y133" s="146"/>
      <c r="Z133" s="146"/>
      <c r="AA133" s="146"/>
      <c r="AB133" s="146"/>
      <c r="AC133" s="146"/>
      <c r="AD133" s="146"/>
      <c r="AE133" s="146"/>
      <c r="AF133" s="146"/>
      <c r="AG133" s="146" t="s">
        <v>220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x14ac:dyDescent="0.2">
      <c r="A134" s="163" t="s">
        <v>129</v>
      </c>
      <c r="B134" s="164" t="s">
        <v>89</v>
      </c>
      <c r="C134" s="183" t="s">
        <v>90</v>
      </c>
      <c r="D134" s="165"/>
      <c r="E134" s="166"/>
      <c r="F134" s="167"/>
      <c r="G134" s="168">
        <f>SUMIF(AG135:AG140,"&lt;&gt;NOR",G135:G140)</f>
        <v>0</v>
      </c>
      <c r="H134" s="162"/>
      <c r="I134" s="162">
        <f>SUM(I135:I140)</f>
        <v>0</v>
      </c>
      <c r="J134" s="162"/>
      <c r="K134" s="162">
        <f>SUM(K135:K140)</f>
        <v>0</v>
      </c>
      <c r="L134" s="162"/>
      <c r="M134" s="162">
        <f>SUM(M135:M140)</f>
        <v>0</v>
      </c>
      <c r="N134" s="161"/>
      <c r="O134" s="161">
        <f>SUM(O135:O140)</f>
        <v>0.45</v>
      </c>
      <c r="P134" s="161"/>
      <c r="Q134" s="161">
        <f>SUM(Q135:Q140)</f>
        <v>0</v>
      </c>
      <c r="R134" s="162"/>
      <c r="S134" s="162"/>
      <c r="T134" s="162"/>
      <c r="U134" s="162"/>
      <c r="V134" s="162">
        <f>SUM(V135:V140)</f>
        <v>74.42</v>
      </c>
      <c r="W134" s="162"/>
      <c r="X134" s="162"/>
      <c r="AG134" t="s">
        <v>130</v>
      </c>
    </row>
    <row r="135" spans="1:60" outlineLevel="1" x14ac:dyDescent="0.2">
      <c r="A135" s="170">
        <v>33</v>
      </c>
      <c r="B135" s="171" t="s">
        <v>261</v>
      </c>
      <c r="C135" s="184" t="s">
        <v>262</v>
      </c>
      <c r="D135" s="172" t="s">
        <v>133</v>
      </c>
      <c r="E135" s="173">
        <v>287.35500000000002</v>
      </c>
      <c r="F135" s="174"/>
      <c r="G135" s="175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1.56E-3</v>
      </c>
      <c r="O135" s="156">
        <f>ROUND(E135*N135,2)</f>
        <v>0.45</v>
      </c>
      <c r="P135" s="156">
        <v>0</v>
      </c>
      <c r="Q135" s="156">
        <f>ROUND(E135*P135,2)</f>
        <v>0</v>
      </c>
      <c r="R135" s="157"/>
      <c r="S135" s="157" t="s">
        <v>134</v>
      </c>
      <c r="T135" s="157" t="s">
        <v>134</v>
      </c>
      <c r="U135" s="157">
        <v>0.25900000000000001</v>
      </c>
      <c r="V135" s="157">
        <f>ROUND(E135*U135,2)</f>
        <v>74.42</v>
      </c>
      <c r="W135" s="157"/>
      <c r="X135" s="157" t="s">
        <v>144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145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53"/>
      <c r="B136" s="154"/>
      <c r="C136" s="185" t="s">
        <v>338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139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53"/>
      <c r="B137" s="154"/>
      <c r="C137" s="185" t="s">
        <v>167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139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53"/>
      <c r="B138" s="154"/>
      <c r="C138" s="185" t="s">
        <v>359</v>
      </c>
      <c r="D138" s="159"/>
      <c r="E138" s="160">
        <v>143.29499999999999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6"/>
      <c r="Z138" s="146"/>
      <c r="AA138" s="146"/>
      <c r="AB138" s="146"/>
      <c r="AC138" s="146"/>
      <c r="AD138" s="146"/>
      <c r="AE138" s="146"/>
      <c r="AF138" s="146"/>
      <c r="AG138" s="146" t="s">
        <v>139</v>
      </c>
      <c r="AH138" s="146">
        <v>0</v>
      </c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53"/>
      <c r="B139" s="154"/>
      <c r="C139" s="185" t="s">
        <v>168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139</v>
      </c>
      <c r="AH139" s="146">
        <v>0</v>
      </c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53"/>
      <c r="B140" s="154"/>
      <c r="C140" s="185" t="s">
        <v>360</v>
      </c>
      <c r="D140" s="159"/>
      <c r="E140" s="160">
        <v>144.06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6"/>
      <c r="Z140" s="146"/>
      <c r="AA140" s="146"/>
      <c r="AB140" s="146"/>
      <c r="AC140" s="146"/>
      <c r="AD140" s="146"/>
      <c r="AE140" s="146"/>
      <c r="AF140" s="146"/>
      <c r="AG140" s="146" t="s">
        <v>139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x14ac:dyDescent="0.2">
      <c r="A141" s="163" t="s">
        <v>129</v>
      </c>
      <c r="B141" s="164" t="s">
        <v>91</v>
      </c>
      <c r="C141" s="183" t="s">
        <v>92</v>
      </c>
      <c r="D141" s="165"/>
      <c r="E141" s="166"/>
      <c r="F141" s="167"/>
      <c r="G141" s="168">
        <f>SUMIF(AG142:AG162,"&lt;&gt;NOR",G142:G162)</f>
        <v>0</v>
      </c>
      <c r="H141" s="162"/>
      <c r="I141" s="162">
        <f>SUM(I142:I162)</f>
        <v>0</v>
      </c>
      <c r="J141" s="162"/>
      <c r="K141" s="162">
        <f>SUM(K142:K162)</f>
        <v>0</v>
      </c>
      <c r="L141" s="162"/>
      <c r="M141" s="162">
        <f>SUM(M142:M162)</f>
        <v>0</v>
      </c>
      <c r="N141" s="161"/>
      <c r="O141" s="161">
        <f>SUM(O142:O162)</f>
        <v>0.56000000000000005</v>
      </c>
      <c r="P141" s="161"/>
      <c r="Q141" s="161">
        <f>SUM(Q142:Q162)</f>
        <v>0</v>
      </c>
      <c r="R141" s="162"/>
      <c r="S141" s="162"/>
      <c r="T141" s="162"/>
      <c r="U141" s="162"/>
      <c r="V141" s="162">
        <f>SUM(V142:V162)</f>
        <v>377.17</v>
      </c>
      <c r="W141" s="162"/>
      <c r="X141" s="162"/>
      <c r="AG141" t="s">
        <v>130</v>
      </c>
    </row>
    <row r="142" spans="1:60" outlineLevel="1" x14ac:dyDescent="0.2">
      <c r="A142" s="170">
        <v>34</v>
      </c>
      <c r="B142" s="171" t="s">
        <v>266</v>
      </c>
      <c r="C142" s="184" t="s">
        <v>267</v>
      </c>
      <c r="D142" s="172" t="s">
        <v>133</v>
      </c>
      <c r="E142" s="173">
        <v>1543.2936</v>
      </c>
      <c r="F142" s="174"/>
      <c r="G142" s="175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6">
        <v>6.9999999999999994E-5</v>
      </c>
      <c r="O142" s="156">
        <f>ROUND(E142*N142,2)</f>
        <v>0.11</v>
      </c>
      <c r="P142" s="156">
        <v>0</v>
      </c>
      <c r="Q142" s="156">
        <f>ROUND(E142*P142,2)</f>
        <v>0</v>
      </c>
      <c r="R142" s="157"/>
      <c r="S142" s="157" t="s">
        <v>134</v>
      </c>
      <c r="T142" s="157" t="s">
        <v>134</v>
      </c>
      <c r="U142" s="157">
        <v>3.2480000000000002E-2</v>
      </c>
      <c r="V142" s="157">
        <f>ROUND(E142*U142,2)</f>
        <v>50.13</v>
      </c>
      <c r="W142" s="157"/>
      <c r="X142" s="157" t="s">
        <v>144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145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53"/>
      <c r="B143" s="154"/>
      <c r="C143" s="185" t="s">
        <v>338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139</v>
      </c>
      <c r="AH143" s="146">
        <v>0</v>
      </c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53"/>
      <c r="B144" s="154"/>
      <c r="C144" s="185" t="s">
        <v>167</v>
      </c>
      <c r="D144" s="159"/>
      <c r="E144" s="160"/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139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53"/>
      <c r="B145" s="154"/>
      <c r="C145" s="185" t="s">
        <v>271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6"/>
      <c r="Z145" s="146"/>
      <c r="AA145" s="146"/>
      <c r="AB145" s="146"/>
      <c r="AC145" s="146"/>
      <c r="AD145" s="146"/>
      <c r="AE145" s="146"/>
      <c r="AF145" s="146"/>
      <c r="AG145" s="146" t="s">
        <v>139</v>
      </c>
      <c r="AH145" s="146">
        <v>0</v>
      </c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33.75" outlineLevel="1" x14ac:dyDescent="0.2">
      <c r="A146" s="153"/>
      <c r="B146" s="154"/>
      <c r="C146" s="185" t="s">
        <v>341</v>
      </c>
      <c r="D146" s="159"/>
      <c r="E146" s="160">
        <v>298.77999999999997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6"/>
      <c r="Z146" s="146"/>
      <c r="AA146" s="146"/>
      <c r="AB146" s="146"/>
      <c r="AC146" s="146"/>
      <c r="AD146" s="146"/>
      <c r="AE146" s="146"/>
      <c r="AF146" s="146"/>
      <c r="AG146" s="146" t="s">
        <v>139</v>
      </c>
      <c r="AH146" s="146">
        <v>0</v>
      </c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 x14ac:dyDescent="0.2">
      <c r="A147" s="153"/>
      <c r="B147" s="154"/>
      <c r="C147" s="185" t="s">
        <v>269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139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45" outlineLevel="1" x14ac:dyDescent="0.2">
      <c r="A148" s="153"/>
      <c r="B148" s="154"/>
      <c r="C148" s="185" t="s">
        <v>361</v>
      </c>
      <c r="D148" s="159"/>
      <c r="E148" s="160">
        <v>587.84040000000005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6"/>
      <c r="Z148" s="146"/>
      <c r="AA148" s="146"/>
      <c r="AB148" s="146"/>
      <c r="AC148" s="146"/>
      <c r="AD148" s="146"/>
      <c r="AE148" s="146"/>
      <c r="AF148" s="146"/>
      <c r="AG148" s="146" t="s">
        <v>139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 x14ac:dyDescent="0.2">
      <c r="A149" s="153"/>
      <c r="B149" s="154"/>
      <c r="C149" s="185" t="s">
        <v>168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139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 x14ac:dyDescent="0.2">
      <c r="A150" s="153"/>
      <c r="B150" s="154"/>
      <c r="C150" s="185" t="s">
        <v>271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6"/>
      <c r="Z150" s="146"/>
      <c r="AA150" s="146"/>
      <c r="AB150" s="146"/>
      <c r="AC150" s="146"/>
      <c r="AD150" s="146"/>
      <c r="AE150" s="146"/>
      <c r="AF150" s="146"/>
      <c r="AG150" s="146" t="s">
        <v>139</v>
      </c>
      <c r="AH150" s="146">
        <v>0</v>
      </c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22.5" outlineLevel="1" x14ac:dyDescent="0.2">
      <c r="A151" s="153"/>
      <c r="B151" s="154"/>
      <c r="C151" s="185" t="s">
        <v>342</v>
      </c>
      <c r="D151" s="159"/>
      <c r="E151" s="160">
        <v>246.14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139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outlineLevel="1" x14ac:dyDescent="0.2">
      <c r="A152" s="153"/>
      <c r="B152" s="154"/>
      <c r="C152" s="185" t="s">
        <v>269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46"/>
      <c r="Z152" s="146"/>
      <c r="AA152" s="146"/>
      <c r="AB152" s="146"/>
      <c r="AC152" s="146"/>
      <c r="AD152" s="146"/>
      <c r="AE152" s="146"/>
      <c r="AF152" s="146"/>
      <c r="AG152" s="146" t="s">
        <v>139</v>
      </c>
      <c r="AH152" s="146">
        <v>0</v>
      </c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33.75" outlineLevel="1" x14ac:dyDescent="0.2">
      <c r="A153" s="153"/>
      <c r="B153" s="154"/>
      <c r="C153" s="185" t="s">
        <v>362</v>
      </c>
      <c r="D153" s="159"/>
      <c r="E153" s="160">
        <v>410.53320000000002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6"/>
      <c r="Z153" s="146"/>
      <c r="AA153" s="146"/>
      <c r="AB153" s="146"/>
      <c r="AC153" s="146"/>
      <c r="AD153" s="146"/>
      <c r="AE153" s="146"/>
      <c r="AF153" s="146"/>
      <c r="AG153" s="146" t="s">
        <v>139</v>
      </c>
      <c r="AH153" s="146">
        <v>0</v>
      </c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outlineLevel="1" x14ac:dyDescent="0.2">
      <c r="A154" s="176">
        <v>35</v>
      </c>
      <c r="B154" s="177" t="s">
        <v>275</v>
      </c>
      <c r="C154" s="186" t="s">
        <v>276</v>
      </c>
      <c r="D154" s="178" t="s">
        <v>133</v>
      </c>
      <c r="E154" s="179">
        <v>1543.2936</v>
      </c>
      <c r="F154" s="180"/>
      <c r="G154" s="181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2.9E-4</v>
      </c>
      <c r="O154" s="156">
        <f>ROUND(E154*N154,2)</f>
        <v>0.45</v>
      </c>
      <c r="P154" s="156">
        <v>0</v>
      </c>
      <c r="Q154" s="156">
        <f>ROUND(E154*P154,2)</f>
        <v>0</v>
      </c>
      <c r="R154" s="157"/>
      <c r="S154" s="157" t="s">
        <v>134</v>
      </c>
      <c r="T154" s="157" t="s">
        <v>134</v>
      </c>
      <c r="U154" s="157">
        <v>0.10191</v>
      </c>
      <c r="V154" s="157">
        <f>ROUND(E154*U154,2)</f>
        <v>157.28</v>
      </c>
      <c r="W154" s="157"/>
      <c r="X154" s="157" t="s">
        <v>144</v>
      </c>
      <c r="Y154" s="146"/>
      <c r="Z154" s="146"/>
      <c r="AA154" s="146"/>
      <c r="AB154" s="146"/>
      <c r="AC154" s="146"/>
      <c r="AD154" s="146"/>
      <c r="AE154" s="146"/>
      <c r="AF154" s="146"/>
      <c r="AG154" s="146" t="s">
        <v>145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 x14ac:dyDescent="0.2">
      <c r="A155" s="170">
        <v>36</v>
      </c>
      <c r="B155" s="171" t="s">
        <v>277</v>
      </c>
      <c r="C155" s="184" t="s">
        <v>278</v>
      </c>
      <c r="D155" s="172" t="s">
        <v>193</v>
      </c>
      <c r="E155" s="173">
        <v>141.09479999999999</v>
      </c>
      <c r="F155" s="174"/>
      <c r="G155" s="175">
        <f>ROUND(E155*F155,2)</f>
        <v>0</v>
      </c>
      <c r="H155" s="158"/>
      <c r="I155" s="157">
        <f>ROUND(E155*H155,2)</f>
        <v>0</v>
      </c>
      <c r="J155" s="158"/>
      <c r="K155" s="157">
        <f>ROUND(E155*J155,2)</f>
        <v>0</v>
      </c>
      <c r="L155" s="157">
        <v>21</v>
      </c>
      <c r="M155" s="157">
        <f>G155*(1+L155/100)</f>
        <v>0</v>
      </c>
      <c r="N155" s="156">
        <v>0</v>
      </c>
      <c r="O155" s="156">
        <f>ROUND(E155*N155,2)</f>
        <v>0</v>
      </c>
      <c r="P155" s="156">
        <v>0</v>
      </c>
      <c r="Q155" s="156">
        <f>ROUND(E155*P155,2)</f>
        <v>0</v>
      </c>
      <c r="R155" s="157"/>
      <c r="S155" s="157" t="s">
        <v>155</v>
      </c>
      <c r="T155" s="157" t="s">
        <v>156</v>
      </c>
      <c r="U155" s="157">
        <v>0</v>
      </c>
      <c r="V155" s="157">
        <f>ROUND(E155*U155,2)</f>
        <v>0</v>
      </c>
      <c r="W155" s="157"/>
      <c r="X155" s="157" t="s">
        <v>144</v>
      </c>
      <c r="Y155" s="146"/>
      <c r="Z155" s="146"/>
      <c r="AA155" s="146"/>
      <c r="AB155" s="146"/>
      <c r="AC155" s="146"/>
      <c r="AD155" s="146"/>
      <c r="AE155" s="146"/>
      <c r="AF155" s="146"/>
      <c r="AG155" s="146" t="s">
        <v>145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outlineLevel="1" x14ac:dyDescent="0.2">
      <c r="A156" s="153"/>
      <c r="B156" s="154"/>
      <c r="C156" s="185" t="s">
        <v>338</v>
      </c>
      <c r="D156" s="159"/>
      <c r="E156" s="160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139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 x14ac:dyDescent="0.2">
      <c r="A157" s="153"/>
      <c r="B157" s="154"/>
      <c r="C157" s="185" t="s">
        <v>167</v>
      </c>
      <c r="D157" s="159"/>
      <c r="E157" s="160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139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 x14ac:dyDescent="0.2">
      <c r="A158" s="153"/>
      <c r="B158" s="154"/>
      <c r="C158" s="185" t="s">
        <v>363</v>
      </c>
      <c r="D158" s="159"/>
      <c r="E158" s="160">
        <v>44.478000000000002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139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 x14ac:dyDescent="0.2">
      <c r="A159" s="153"/>
      <c r="B159" s="154"/>
      <c r="C159" s="185" t="s">
        <v>168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139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 x14ac:dyDescent="0.2">
      <c r="A160" s="153"/>
      <c r="B160" s="154"/>
      <c r="C160" s="185" t="s">
        <v>364</v>
      </c>
      <c r="D160" s="159"/>
      <c r="E160" s="160">
        <v>96.616799999999998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139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 x14ac:dyDescent="0.2">
      <c r="A161" s="176">
        <v>37</v>
      </c>
      <c r="B161" s="177" t="s">
        <v>281</v>
      </c>
      <c r="C161" s="186" t="s">
        <v>282</v>
      </c>
      <c r="D161" s="178" t="s">
        <v>133</v>
      </c>
      <c r="E161" s="179">
        <v>1543.2936</v>
      </c>
      <c r="F161" s="180"/>
      <c r="G161" s="181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0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134</v>
      </c>
      <c r="T161" s="157" t="s">
        <v>134</v>
      </c>
      <c r="U161" s="157">
        <v>7.0000000000000007E-2</v>
      </c>
      <c r="V161" s="157">
        <f>ROUND(E161*U161,2)</f>
        <v>108.03</v>
      </c>
      <c r="W161" s="157"/>
      <c r="X161" s="157" t="s">
        <v>144</v>
      </c>
      <c r="Y161" s="146"/>
      <c r="Z161" s="146"/>
      <c r="AA161" s="146"/>
      <c r="AB161" s="146"/>
      <c r="AC161" s="146"/>
      <c r="AD161" s="146"/>
      <c r="AE161" s="146"/>
      <c r="AF161" s="146"/>
      <c r="AG161" s="146" t="s">
        <v>283</v>
      </c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 x14ac:dyDescent="0.2">
      <c r="A162" s="176">
        <v>38</v>
      </c>
      <c r="B162" s="177" t="s">
        <v>284</v>
      </c>
      <c r="C162" s="186" t="s">
        <v>285</v>
      </c>
      <c r="D162" s="178" t="s">
        <v>133</v>
      </c>
      <c r="E162" s="179">
        <v>1543.2936</v>
      </c>
      <c r="F162" s="180"/>
      <c r="G162" s="181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0</v>
      </c>
      <c r="O162" s="156">
        <f>ROUND(E162*N162,2)</f>
        <v>0</v>
      </c>
      <c r="P162" s="156">
        <v>0</v>
      </c>
      <c r="Q162" s="156">
        <f>ROUND(E162*P162,2)</f>
        <v>0</v>
      </c>
      <c r="R162" s="157"/>
      <c r="S162" s="157" t="s">
        <v>134</v>
      </c>
      <c r="T162" s="157" t="s">
        <v>134</v>
      </c>
      <c r="U162" s="157">
        <v>0.04</v>
      </c>
      <c r="V162" s="157">
        <f>ROUND(E162*U162,2)</f>
        <v>61.73</v>
      </c>
      <c r="W162" s="157"/>
      <c r="X162" s="157" t="s">
        <v>144</v>
      </c>
      <c r="Y162" s="146"/>
      <c r="Z162" s="146"/>
      <c r="AA162" s="146"/>
      <c r="AB162" s="146"/>
      <c r="AC162" s="146"/>
      <c r="AD162" s="146"/>
      <c r="AE162" s="146"/>
      <c r="AF162" s="146"/>
      <c r="AG162" s="146" t="s">
        <v>283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163" t="s">
        <v>129</v>
      </c>
      <c r="B163" s="164" t="s">
        <v>95</v>
      </c>
      <c r="C163" s="183" t="s">
        <v>96</v>
      </c>
      <c r="D163" s="165"/>
      <c r="E163" s="166"/>
      <c r="F163" s="167"/>
      <c r="G163" s="168">
        <f>SUMIF(AG164:AG167,"&lt;&gt;NOR",G164:G167)</f>
        <v>0</v>
      </c>
      <c r="H163" s="162"/>
      <c r="I163" s="162">
        <f>SUM(I164:I167)</f>
        <v>0</v>
      </c>
      <c r="J163" s="162"/>
      <c r="K163" s="162">
        <f>SUM(K164:K167)</f>
        <v>0</v>
      </c>
      <c r="L163" s="162"/>
      <c r="M163" s="162">
        <f>SUM(M164:M167)</f>
        <v>0</v>
      </c>
      <c r="N163" s="161"/>
      <c r="O163" s="161">
        <f>SUM(O164:O167)</f>
        <v>0</v>
      </c>
      <c r="P163" s="161"/>
      <c r="Q163" s="161">
        <f>SUM(Q164:Q167)</f>
        <v>0</v>
      </c>
      <c r="R163" s="162"/>
      <c r="S163" s="162"/>
      <c r="T163" s="162"/>
      <c r="U163" s="162"/>
      <c r="V163" s="162">
        <f>SUM(V164:V167)</f>
        <v>0</v>
      </c>
      <c r="W163" s="162"/>
      <c r="X163" s="162"/>
      <c r="AG163" t="s">
        <v>130</v>
      </c>
    </row>
    <row r="164" spans="1:60" ht="22.5" outlineLevel="1" x14ac:dyDescent="0.2">
      <c r="A164" s="176">
        <v>39</v>
      </c>
      <c r="B164" s="177" t="s">
        <v>289</v>
      </c>
      <c r="C164" s="186" t="s">
        <v>290</v>
      </c>
      <c r="D164" s="178" t="s">
        <v>190</v>
      </c>
      <c r="E164" s="179">
        <v>1</v>
      </c>
      <c r="F164" s="180">
        <f>'Elektroinstalace C'!J36</f>
        <v>0</v>
      </c>
      <c r="G164" s="181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155</v>
      </c>
      <c r="T164" s="157" t="s">
        <v>156</v>
      </c>
      <c r="U164" s="157">
        <v>0</v>
      </c>
      <c r="V164" s="157">
        <f>ROUND(E164*U164,2)</f>
        <v>0</v>
      </c>
      <c r="W164" s="157"/>
      <c r="X164" s="157" t="s">
        <v>144</v>
      </c>
      <c r="Y164" s="146"/>
      <c r="Z164" s="146"/>
      <c r="AA164" s="146"/>
      <c r="AB164" s="146"/>
      <c r="AC164" s="146"/>
      <c r="AD164" s="146"/>
      <c r="AE164" s="146"/>
      <c r="AF164" s="146"/>
      <c r="AG164" s="146" t="s">
        <v>291</v>
      </c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ht="22.5" outlineLevel="1" x14ac:dyDescent="0.2">
      <c r="A165" s="176">
        <v>40</v>
      </c>
      <c r="B165" s="177" t="s">
        <v>292</v>
      </c>
      <c r="C165" s="186" t="s">
        <v>293</v>
      </c>
      <c r="D165" s="178" t="s">
        <v>190</v>
      </c>
      <c r="E165" s="179">
        <v>1</v>
      </c>
      <c r="F165" s="180"/>
      <c r="G165" s="181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155</v>
      </c>
      <c r="T165" s="157" t="s">
        <v>156</v>
      </c>
      <c r="U165" s="157">
        <v>0</v>
      </c>
      <c r="V165" s="157">
        <f>ROUND(E165*U165,2)</f>
        <v>0</v>
      </c>
      <c r="W165" s="157"/>
      <c r="X165" s="157" t="s">
        <v>144</v>
      </c>
      <c r="Y165" s="146"/>
      <c r="Z165" s="146"/>
      <c r="AA165" s="146"/>
      <c r="AB165" s="146"/>
      <c r="AC165" s="146"/>
      <c r="AD165" s="146"/>
      <c r="AE165" s="146"/>
      <c r="AF165" s="146"/>
      <c r="AG165" s="146" t="s">
        <v>145</v>
      </c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 x14ac:dyDescent="0.2">
      <c r="A166" s="176">
        <v>41</v>
      </c>
      <c r="B166" s="177" t="s">
        <v>294</v>
      </c>
      <c r="C166" s="186" t="s">
        <v>295</v>
      </c>
      <c r="D166" s="178" t="s">
        <v>190</v>
      </c>
      <c r="E166" s="179">
        <v>1</v>
      </c>
      <c r="F166" s="180"/>
      <c r="G166" s="181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155</v>
      </c>
      <c r="T166" s="157" t="s">
        <v>156</v>
      </c>
      <c r="U166" s="157">
        <v>0</v>
      </c>
      <c r="V166" s="157">
        <f>ROUND(E166*U166,2)</f>
        <v>0</v>
      </c>
      <c r="W166" s="157"/>
      <c r="X166" s="157" t="s">
        <v>144</v>
      </c>
      <c r="Y166" s="146"/>
      <c r="Z166" s="146"/>
      <c r="AA166" s="146"/>
      <c r="AB166" s="146"/>
      <c r="AC166" s="146"/>
      <c r="AD166" s="146"/>
      <c r="AE166" s="146"/>
      <c r="AF166" s="146"/>
      <c r="AG166" s="146" t="s">
        <v>145</v>
      </c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 x14ac:dyDescent="0.2">
      <c r="A167" s="176">
        <v>42</v>
      </c>
      <c r="B167" s="177" t="s">
        <v>296</v>
      </c>
      <c r="C167" s="186" t="s">
        <v>297</v>
      </c>
      <c r="D167" s="178" t="s">
        <v>0</v>
      </c>
      <c r="E167" s="182"/>
      <c r="F167" s="180"/>
      <c r="G167" s="181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0</v>
      </c>
      <c r="O167" s="156">
        <f>ROUND(E167*N167,2)</f>
        <v>0</v>
      </c>
      <c r="P167" s="156">
        <v>0</v>
      </c>
      <c r="Q167" s="156">
        <f>ROUND(E167*P167,2)</f>
        <v>0</v>
      </c>
      <c r="R167" s="157"/>
      <c r="S167" s="157" t="s">
        <v>155</v>
      </c>
      <c r="T167" s="157" t="s">
        <v>156</v>
      </c>
      <c r="U167" s="157">
        <v>0</v>
      </c>
      <c r="V167" s="157">
        <f>ROUND(E167*U167,2)</f>
        <v>0</v>
      </c>
      <c r="W167" s="157"/>
      <c r="X167" s="157" t="s">
        <v>144</v>
      </c>
      <c r="Y167" s="146"/>
      <c r="Z167" s="146"/>
      <c r="AA167" s="146"/>
      <c r="AB167" s="146"/>
      <c r="AC167" s="146"/>
      <c r="AD167" s="146"/>
      <c r="AE167" s="146"/>
      <c r="AF167" s="146"/>
      <c r="AG167" s="146" t="s">
        <v>145</v>
      </c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x14ac:dyDescent="0.2">
      <c r="A168" s="163" t="s">
        <v>129</v>
      </c>
      <c r="B168" s="164" t="s">
        <v>99</v>
      </c>
      <c r="C168" s="183" t="s">
        <v>100</v>
      </c>
      <c r="D168" s="165"/>
      <c r="E168" s="166"/>
      <c r="F168" s="167"/>
      <c r="G168" s="168">
        <f>SUMIF(AG169:AG178,"&lt;&gt;NOR",G169:G178)</f>
        <v>0</v>
      </c>
      <c r="H168" s="162"/>
      <c r="I168" s="162">
        <f>SUM(I169:I178)</f>
        <v>0</v>
      </c>
      <c r="J168" s="162"/>
      <c r="K168" s="162">
        <f>SUM(K169:K178)</f>
        <v>0</v>
      </c>
      <c r="L168" s="162"/>
      <c r="M168" s="162">
        <f>SUM(M169:M178)</f>
        <v>0</v>
      </c>
      <c r="N168" s="161"/>
      <c r="O168" s="161">
        <f>SUM(O169:O178)</f>
        <v>0</v>
      </c>
      <c r="P168" s="161"/>
      <c r="Q168" s="161">
        <f>SUM(Q169:Q178)</f>
        <v>0</v>
      </c>
      <c r="R168" s="162"/>
      <c r="S168" s="162"/>
      <c r="T168" s="162"/>
      <c r="U168" s="162"/>
      <c r="V168" s="162">
        <f>SUM(V169:V178)</f>
        <v>6.7799999999999994</v>
      </c>
      <c r="W168" s="162"/>
      <c r="X168" s="162"/>
      <c r="AG168" t="s">
        <v>130</v>
      </c>
    </row>
    <row r="169" spans="1:60" ht="22.5" outlineLevel="1" x14ac:dyDescent="0.2">
      <c r="A169" s="170">
        <v>43</v>
      </c>
      <c r="B169" s="171" t="s">
        <v>303</v>
      </c>
      <c r="C169" s="184" t="s">
        <v>304</v>
      </c>
      <c r="D169" s="172" t="s">
        <v>218</v>
      </c>
      <c r="E169" s="173">
        <v>0.85399999999999998</v>
      </c>
      <c r="F169" s="174"/>
      <c r="G169" s="175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134</v>
      </c>
      <c r="T169" s="157" t="s">
        <v>134</v>
      </c>
      <c r="U169" s="157">
        <v>0</v>
      </c>
      <c r="V169" s="157">
        <f>ROUND(E169*U169,2)</f>
        <v>0</v>
      </c>
      <c r="W169" s="157"/>
      <c r="X169" s="157" t="s">
        <v>144</v>
      </c>
      <c r="Y169" s="146"/>
      <c r="Z169" s="146"/>
      <c r="AA169" s="146"/>
      <c r="AB169" s="146"/>
      <c r="AC169" s="146"/>
      <c r="AD169" s="146"/>
      <c r="AE169" s="146"/>
      <c r="AF169" s="146"/>
      <c r="AG169" s="146" t="s">
        <v>145</v>
      </c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 x14ac:dyDescent="0.2">
      <c r="A170" s="153"/>
      <c r="B170" s="154"/>
      <c r="C170" s="185" t="s">
        <v>365</v>
      </c>
      <c r="D170" s="159"/>
      <c r="E170" s="160">
        <v>0.85399999999999998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6"/>
      <c r="Z170" s="146"/>
      <c r="AA170" s="146"/>
      <c r="AB170" s="146"/>
      <c r="AC170" s="146"/>
      <c r="AD170" s="146"/>
      <c r="AE170" s="146"/>
      <c r="AF170" s="146"/>
      <c r="AG170" s="146" t="s">
        <v>139</v>
      </c>
      <c r="AH170" s="146">
        <v>7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ht="22.5" outlineLevel="1" x14ac:dyDescent="0.2">
      <c r="A171" s="170">
        <v>44</v>
      </c>
      <c r="B171" s="171" t="s">
        <v>306</v>
      </c>
      <c r="C171" s="184" t="s">
        <v>307</v>
      </c>
      <c r="D171" s="172" t="s">
        <v>218</v>
      </c>
      <c r="E171" s="173">
        <v>0.95199999999999996</v>
      </c>
      <c r="F171" s="174"/>
      <c r="G171" s="175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0</v>
      </c>
      <c r="O171" s="156">
        <f>ROUND(E171*N171,2)</f>
        <v>0</v>
      </c>
      <c r="P171" s="156">
        <v>0</v>
      </c>
      <c r="Q171" s="156">
        <f>ROUND(E171*P171,2)</f>
        <v>0</v>
      </c>
      <c r="R171" s="157"/>
      <c r="S171" s="157" t="s">
        <v>134</v>
      </c>
      <c r="T171" s="157" t="s">
        <v>134</v>
      </c>
      <c r="U171" s="157">
        <v>0</v>
      </c>
      <c r="V171" s="157">
        <f>ROUND(E171*U171,2)</f>
        <v>0</v>
      </c>
      <c r="W171" s="157"/>
      <c r="X171" s="157" t="s">
        <v>144</v>
      </c>
      <c r="Y171" s="146"/>
      <c r="Z171" s="146"/>
      <c r="AA171" s="146"/>
      <c r="AB171" s="146"/>
      <c r="AC171" s="146"/>
      <c r="AD171" s="146"/>
      <c r="AE171" s="146"/>
      <c r="AF171" s="146"/>
      <c r="AG171" s="146" t="s">
        <v>145</v>
      </c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 x14ac:dyDescent="0.2">
      <c r="A172" s="153"/>
      <c r="B172" s="154"/>
      <c r="C172" s="185" t="s">
        <v>366</v>
      </c>
      <c r="D172" s="159"/>
      <c r="E172" s="160">
        <v>0.95199999999999996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6"/>
      <c r="Z172" s="146"/>
      <c r="AA172" s="146"/>
      <c r="AB172" s="146"/>
      <c r="AC172" s="146"/>
      <c r="AD172" s="146"/>
      <c r="AE172" s="146"/>
      <c r="AF172" s="146"/>
      <c r="AG172" s="146" t="s">
        <v>139</v>
      </c>
      <c r="AH172" s="146">
        <v>7</v>
      </c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 x14ac:dyDescent="0.2">
      <c r="A173" s="176">
        <v>45</v>
      </c>
      <c r="B173" s="177" t="s">
        <v>313</v>
      </c>
      <c r="C173" s="186" t="s">
        <v>314</v>
      </c>
      <c r="D173" s="178" t="s">
        <v>218</v>
      </c>
      <c r="E173" s="179">
        <v>1.8528500000000001</v>
      </c>
      <c r="F173" s="180"/>
      <c r="G173" s="181">
        <f t="shared" ref="G173:G178" si="0">ROUND(E173*F173,2)</f>
        <v>0</v>
      </c>
      <c r="H173" s="158"/>
      <c r="I173" s="157">
        <f t="shared" ref="I173:I178" si="1">ROUND(E173*H173,2)</f>
        <v>0</v>
      </c>
      <c r="J173" s="158"/>
      <c r="K173" s="157">
        <f t="shared" ref="K173:K178" si="2">ROUND(E173*J173,2)</f>
        <v>0</v>
      </c>
      <c r="L173" s="157">
        <v>21</v>
      </c>
      <c r="M173" s="157">
        <f t="shared" ref="M173:M178" si="3">G173*(1+L173/100)</f>
        <v>0</v>
      </c>
      <c r="N173" s="156">
        <v>0</v>
      </c>
      <c r="O173" s="156">
        <f t="shared" ref="O173:O178" si="4">ROUND(E173*N173,2)</f>
        <v>0</v>
      </c>
      <c r="P173" s="156">
        <v>0</v>
      </c>
      <c r="Q173" s="156">
        <f t="shared" ref="Q173:Q178" si="5">ROUND(E173*P173,2)</f>
        <v>0</v>
      </c>
      <c r="R173" s="157"/>
      <c r="S173" s="157" t="s">
        <v>134</v>
      </c>
      <c r="T173" s="157" t="s">
        <v>134</v>
      </c>
      <c r="U173" s="157">
        <v>2.0089999999999999</v>
      </c>
      <c r="V173" s="157">
        <f t="shared" ref="V173:V178" si="6">ROUND(E173*U173,2)</f>
        <v>3.72</v>
      </c>
      <c r="W173" s="157"/>
      <c r="X173" s="157" t="s">
        <v>315</v>
      </c>
      <c r="Y173" s="146"/>
      <c r="Z173" s="146"/>
      <c r="AA173" s="146"/>
      <c r="AB173" s="146"/>
      <c r="AC173" s="146"/>
      <c r="AD173" s="146"/>
      <c r="AE173" s="146"/>
      <c r="AF173" s="146"/>
      <c r="AG173" s="146" t="s">
        <v>316</v>
      </c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 x14ac:dyDescent="0.2">
      <c r="A174" s="176">
        <v>46</v>
      </c>
      <c r="B174" s="177" t="s">
        <v>317</v>
      </c>
      <c r="C174" s="186" t="s">
        <v>318</v>
      </c>
      <c r="D174" s="178" t="s">
        <v>218</v>
      </c>
      <c r="E174" s="179">
        <v>1.8528500000000001</v>
      </c>
      <c r="F174" s="180"/>
      <c r="G174" s="181">
        <f t="shared" si="0"/>
        <v>0</v>
      </c>
      <c r="H174" s="158"/>
      <c r="I174" s="157">
        <f t="shared" si="1"/>
        <v>0</v>
      </c>
      <c r="J174" s="158"/>
      <c r="K174" s="157">
        <f t="shared" si="2"/>
        <v>0</v>
      </c>
      <c r="L174" s="157">
        <v>21</v>
      </c>
      <c r="M174" s="157">
        <f t="shared" si="3"/>
        <v>0</v>
      </c>
      <c r="N174" s="156">
        <v>0</v>
      </c>
      <c r="O174" s="156">
        <f t="shared" si="4"/>
        <v>0</v>
      </c>
      <c r="P174" s="156">
        <v>0</v>
      </c>
      <c r="Q174" s="156">
        <f t="shared" si="5"/>
        <v>0</v>
      </c>
      <c r="R174" s="157"/>
      <c r="S174" s="157" t="s">
        <v>134</v>
      </c>
      <c r="T174" s="157" t="s">
        <v>134</v>
      </c>
      <c r="U174" s="157">
        <v>0.49</v>
      </c>
      <c r="V174" s="157">
        <f t="shared" si="6"/>
        <v>0.91</v>
      </c>
      <c r="W174" s="157"/>
      <c r="X174" s="157" t="s">
        <v>315</v>
      </c>
      <c r="Y174" s="146"/>
      <c r="Z174" s="146"/>
      <c r="AA174" s="146"/>
      <c r="AB174" s="146"/>
      <c r="AC174" s="146"/>
      <c r="AD174" s="146"/>
      <c r="AE174" s="146"/>
      <c r="AF174" s="146"/>
      <c r="AG174" s="146" t="s">
        <v>316</v>
      </c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 x14ac:dyDescent="0.2">
      <c r="A175" s="176">
        <v>47</v>
      </c>
      <c r="B175" s="177" t="s">
        <v>319</v>
      </c>
      <c r="C175" s="186" t="s">
        <v>320</v>
      </c>
      <c r="D175" s="178" t="s">
        <v>218</v>
      </c>
      <c r="E175" s="179">
        <v>35.204160000000002</v>
      </c>
      <c r="F175" s="180"/>
      <c r="G175" s="181">
        <f t="shared" si="0"/>
        <v>0</v>
      </c>
      <c r="H175" s="158"/>
      <c r="I175" s="157">
        <f t="shared" si="1"/>
        <v>0</v>
      </c>
      <c r="J175" s="158"/>
      <c r="K175" s="157">
        <f t="shared" si="2"/>
        <v>0</v>
      </c>
      <c r="L175" s="157">
        <v>21</v>
      </c>
      <c r="M175" s="157">
        <f t="shared" si="3"/>
        <v>0</v>
      </c>
      <c r="N175" s="156">
        <v>0</v>
      </c>
      <c r="O175" s="156">
        <f t="shared" si="4"/>
        <v>0</v>
      </c>
      <c r="P175" s="156">
        <v>0</v>
      </c>
      <c r="Q175" s="156">
        <f t="shared" si="5"/>
        <v>0</v>
      </c>
      <c r="R175" s="157"/>
      <c r="S175" s="157" t="s">
        <v>134</v>
      </c>
      <c r="T175" s="157" t="s">
        <v>134</v>
      </c>
      <c r="U175" s="157">
        <v>0</v>
      </c>
      <c r="V175" s="157">
        <f t="shared" si="6"/>
        <v>0</v>
      </c>
      <c r="W175" s="157"/>
      <c r="X175" s="157" t="s">
        <v>315</v>
      </c>
      <c r="Y175" s="146"/>
      <c r="Z175" s="146"/>
      <c r="AA175" s="146"/>
      <c r="AB175" s="146"/>
      <c r="AC175" s="146"/>
      <c r="AD175" s="146"/>
      <c r="AE175" s="146"/>
      <c r="AF175" s="146"/>
      <c r="AG175" s="146" t="s">
        <v>316</v>
      </c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 x14ac:dyDescent="0.2">
      <c r="A176" s="176">
        <v>48</v>
      </c>
      <c r="B176" s="177" t="s">
        <v>321</v>
      </c>
      <c r="C176" s="186" t="s">
        <v>322</v>
      </c>
      <c r="D176" s="178" t="s">
        <v>218</v>
      </c>
      <c r="E176" s="179">
        <v>1.8528500000000001</v>
      </c>
      <c r="F176" s="180"/>
      <c r="G176" s="181">
        <f t="shared" si="0"/>
        <v>0</v>
      </c>
      <c r="H176" s="158"/>
      <c r="I176" s="157">
        <f t="shared" si="1"/>
        <v>0</v>
      </c>
      <c r="J176" s="158"/>
      <c r="K176" s="157">
        <f t="shared" si="2"/>
        <v>0</v>
      </c>
      <c r="L176" s="157">
        <v>21</v>
      </c>
      <c r="M176" s="157">
        <f t="shared" si="3"/>
        <v>0</v>
      </c>
      <c r="N176" s="156">
        <v>0</v>
      </c>
      <c r="O176" s="156">
        <f t="shared" si="4"/>
        <v>0</v>
      </c>
      <c r="P176" s="156">
        <v>0</v>
      </c>
      <c r="Q176" s="156">
        <f t="shared" si="5"/>
        <v>0</v>
      </c>
      <c r="R176" s="157"/>
      <c r="S176" s="157" t="s">
        <v>134</v>
      </c>
      <c r="T176" s="157" t="s">
        <v>134</v>
      </c>
      <c r="U176" s="157">
        <v>0.94199999999999995</v>
      </c>
      <c r="V176" s="157">
        <f t="shared" si="6"/>
        <v>1.75</v>
      </c>
      <c r="W176" s="157"/>
      <c r="X176" s="157" t="s">
        <v>315</v>
      </c>
      <c r="Y176" s="146"/>
      <c r="Z176" s="146"/>
      <c r="AA176" s="146"/>
      <c r="AB176" s="146"/>
      <c r="AC176" s="146"/>
      <c r="AD176" s="146"/>
      <c r="AE176" s="146"/>
      <c r="AF176" s="146"/>
      <c r="AG176" s="146" t="s">
        <v>316</v>
      </c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 x14ac:dyDescent="0.2">
      <c r="A177" s="176">
        <v>49</v>
      </c>
      <c r="B177" s="177" t="s">
        <v>323</v>
      </c>
      <c r="C177" s="186" t="s">
        <v>324</v>
      </c>
      <c r="D177" s="178" t="s">
        <v>218</v>
      </c>
      <c r="E177" s="179">
        <v>3.7057000000000002</v>
      </c>
      <c r="F177" s="180"/>
      <c r="G177" s="181">
        <f t="shared" si="0"/>
        <v>0</v>
      </c>
      <c r="H177" s="158"/>
      <c r="I177" s="157">
        <f t="shared" si="1"/>
        <v>0</v>
      </c>
      <c r="J177" s="158"/>
      <c r="K177" s="157">
        <f t="shared" si="2"/>
        <v>0</v>
      </c>
      <c r="L177" s="157">
        <v>21</v>
      </c>
      <c r="M177" s="157">
        <f t="shared" si="3"/>
        <v>0</v>
      </c>
      <c r="N177" s="156">
        <v>0</v>
      </c>
      <c r="O177" s="156">
        <f t="shared" si="4"/>
        <v>0</v>
      </c>
      <c r="P177" s="156">
        <v>0</v>
      </c>
      <c r="Q177" s="156">
        <f t="shared" si="5"/>
        <v>0</v>
      </c>
      <c r="R177" s="157"/>
      <c r="S177" s="157" t="s">
        <v>134</v>
      </c>
      <c r="T177" s="157" t="s">
        <v>134</v>
      </c>
      <c r="U177" s="157">
        <v>0.105</v>
      </c>
      <c r="V177" s="157">
        <f t="shared" si="6"/>
        <v>0.39</v>
      </c>
      <c r="W177" s="157"/>
      <c r="X177" s="157" t="s">
        <v>315</v>
      </c>
      <c r="Y177" s="146"/>
      <c r="Z177" s="146"/>
      <c r="AA177" s="146"/>
      <c r="AB177" s="146"/>
      <c r="AC177" s="146"/>
      <c r="AD177" s="146"/>
      <c r="AE177" s="146"/>
      <c r="AF177" s="146"/>
      <c r="AG177" s="146" t="s">
        <v>316</v>
      </c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 x14ac:dyDescent="0.2">
      <c r="A178" s="176">
        <v>50</v>
      </c>
      <c r="B178" s="177" t="s">
        <v>325</v>
      </c>
      <c r="C178" s="186" t="s">
        <v>326</v>
      </c>
      <c r="D178" s="178" t="s">
        <v>218</v>
      </c>
      <c r="E178" s="179">
        <v>1.8528500000000001</v>
      </c>
      <c r="F178" s="180"/>
      <c r="G178" s="181">
        <f t="shared" si="0"/>
        <v>0</v>
      </c>
      <c r="H178" s="158"/>
      <c r="I178" s="157">
        <f t="shared" si="1"/>
        <v>0</v>
      </c>
      <c r="J178" s="158"/>
      <c r="K178" s="157">
        <f t="shared" si="2"/>
        <v>0</v>
      </c>
      <c r="L178" s="157">
        <v>21</v>
      </c>
      <c r="M178" s="157">
        <f t="shared" si="3"/>
        <v>0</v>
      </c>
      <c r="N178" s="156">
        <v>0</v>
      </c>
      <c r="O178" s="156">
        <f t="shared" si="4"/>
        <v>0</v>
      </c>
      <c r="P178" s="156">
        <v>0</v>
      </c>
      <c r="Q178" s="156">
        <f t="shared" si="5"/>
        <v>0</v>
      </c>
      <c r="R178" s="157"/>
      <c r="S178" s="157" t="s">
        <v>134</v>
      </c>
      <c r="T178" s="157" t="s">
        <v>134</v>
      </c>
      <c r="U178" s="157">
        <v>6.0000000000000001E-3</v>
      </c>
      <c r="V178" s="157">
        <f t="shared" si="6"/>
        <v>0.01</v>
      </c>
      <c r="W178" s="157"/>
      <c r="X178" s="157" t="s">
        <v>315</v>
      </c>
      <c r="Y178" s="146"/>
      <c r="Z178" s="146"/>
      <c r="AA178" s="146"/>
      <c r="AB178" s="146"/>
      <c r="AC178" s="146"/>
      <c r="AD178" s="146"/>
      <c r="AE178" s="146"/>
      <c r="AF178" s="146"/>
      <c r="AG178" s="146" t="s">
        <v>316</v>
      </c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x14ac:dyDescent="0.2">
      <c r="A179" s="163" t="s">
        <v>129</v>
      </c>
      <c r="B179" s="164" t="s">
        <v>102</v>
      </c>
      <c r="C179" s="183" t="s">
        <v>29</v>
      </c>
      <c r="D179" s="165"/>
      <c r="E179" s="166"/>
      <c r="F179" s="167"/>
      <c r="G179" s="168">
        <f>SUMIF(AG180:AG181,"&lt;&gt;NOR",G180:G181)</f>
        <v>0</v>
      </c>
      <c r="H179" s="162"/>
      <c r="I179" s="162">
        <f>SUM(I180:I181)</f>
        <v>0</v>
      </c>
      <c r="J179" s="162"/>
      <c r="K179" s="162">
        <f>SUM(K180:K181)</f>
        <v>0</v>
      </c>
      <c r="L179" s="162"/>
      <c r="M179" s="162">
        <f>SUM(M180:M181)</f>
        <v>0</v>
      </c>
      <c r="N179" s="161"/>
      <c r="O179" s="161">
        <f>SUM(O180:O181)</f>
        <v>0</v>
      </c>
      <c r="P179" s="161"/>
      <c r="Q179" s="161">
        <f>SUM(Q180:Q181)</f>
        <v>0</v>
      </c>
      <c r="R179" s="162"/>
      <c r="S179" s="162"/>
      <c r="T179" s="162"/>
      <c r="U179" s="162"/>
      <c r="V179" s="162">
        <f>SUM(V180:V181)</f>
        <v>0</v>
      </c>
      <c r="W179" s="162"/>
      <c r="X179" s="162"/>
      <c r="AG179" t="s">
        <v>130</v>
      </c>
    </row>
    <row r="180" spans="1:60" outlineLevel="1" x14ac:dyDescent="0.2">
      <c r="A180" s="176">
        <v>51</v>
      </c>
      <c r="B180" s="177" t="s">
        <v>327</v>
      </c>
      <c r="C180" s="186" t="s">
        <v>328</v>
      </c>
      <c r="D180" s="178" t="s">
        <v>329</v>
      </c>
      <c r="E180" s="179">
        <v>1</v>
      </c>
      <c r="F180" s="180"/>
      <c r="G180" s="181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134</v>
      </c>
      <c r="T180" s="157" t="s">
        <v>156</v>
      </c>
      <c r="U180" s="157">
        <v>0</v>
      </c>
      <c r="V180" s="157">
        <f>ROUND(E180*U180,2)</f>
        <v>0</v>
      </c>
      <c r="W180" s="157"/>
      <c r="X180" s="157" t="s">
        <v>330</v>
      </c>
      <c r="Y180" s="146"/>
      <c r="Z180" s="146"/>
      <c r="AA180" s="146"/>
      <c r="AB180" s="146"/>
      <c r="AC180" s="146"/>
      <c r="AD180" s="146"/>
      <c r="AE180" s="146"/>
      <c r="AF180" s="146"/>
      <c r="AG180" s="146" t="s">
        <v>331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 x14ac:dyDescent="0.2">
      <c r="A181" s="170">
        <v>52</v>
      </c>
      <c r="B181" s="171" t="s">
        <v>332</v>
      </c>
      <c r="C181" s="184" t="s">
        <v>333</v>
      </c>
      <c r="D181" s="172" t="s">
        <v>329</v>
      </c>
      <c r="E181" s="173">
        <v>1</v>
      </c>
      <c r="F181" s="174"/>
      <c r="G181" s="175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134</v>
      </c>
      <c r="T181" s="157" t="s">
        <v>156</v>
      </c>
      <c r="U181" s="157">
        <v>0</v>
      </c>
      <c r="V181" s="157">
        <f>ROUND(E181*U181,2)</f>
        <v>0</v>
      </c>
      <c r="W181" s="157"/>
      <c r="X181" s="157" t="s">
        <v>330</v>
      </c>
      <c r="Y181" s="146"/>
      <c r="Z181" s="146"/>
      <c r="AA181" s="146"/>
      <c r="AB181" s="146"/>
      <c r="AC181" s="146"/>
      <c r="AD181" s="146"/>
      <c r="AE181" s="146"/>
      <c r="AF181" s="146"/>
      <c r="AG181" s="146" t="s">
        <v>331</v>
      </c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 x14ac:dyDescent="0.2">
      <c r="A182" s="3"/>
      <c r="B182" s="4"/>
      <c r="C182" s="188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v>15</v>
      </c>
      <c r="AF182">
        <v>21</v>
      </c>
      <c r="AG182" t="s">
        <v>116</v>
      </c>
    </row>
    <row r="183" spans="1:60" x14ac:dyDescent="0.2">
      <c r="A183" s="149"/>
      <c r="B183" s="150" t="s">
        <v>31</v>
      </c>
      <c r="C183" s="189"/>
      <c r="D183" s="151"/>
      <c r="E183" s="152"/>
      <c r="F183" s="152"/>
      <c r="G183" s="169">
        <f>G8+G15+G19+G31+G38+G71+G86+G94+G103+G123+G134+G141+G163+G168+G179</f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AE183">
        <f>SUMIF(L7:L181,AE182,G7:G181)</f>
        <v>0</v>
      </c>
      <c r="AF183">
        <f>SUMIF(L7:L181,AF182,G7:G181)</f>
        <v>0</v>
      </c>
      <c r="AG183" t="s">
        <v>334</v>
      </c>
    </row>
    <row r="184" spans="1:60" x14ac:dyDescent="0.2">
      <c r="A184" s="3"/>
      <c r="B184" s="4"/>
      <c r="C184" s="188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60" x14ac:dyDescent="0.2">
      <c r="A185" s="3"/>
      <c r="B185" s="4"/>
      <c r="C185" s="18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60" x14ac:dyDescent="0.2">
      <c r="A186" s="358" t="s">
        <v>335</v>
      </c>
      <c r="B186" s="358"/>
      <c r="C186" s="359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60" x14ac:dyDescent="0.2">
      <c r="A187" s="339"/>
      <c r="B187" s="340"/>
      <c r="C187" s="341"/>
      <c r="D187" s="340"/>
      <c r="E187" s="340"/>
      <c r="F187" s="340"/>
      <c r="G187" s="34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G187" t="s">
        <v>336</v>
      </c>
    </row>
    <row r="188" spans="1:60" x14ac:dyDescent="0.2">
      <c r="A188" s="343"/>
      <c r="B188" s="344"/>
      <c r="C188" s="345"/>
      <c r="D188" s="344"/>
      <c r="E188" s="344"/>
      <c r="F188" s="344"/>
      <c r="G188" s="34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343"/>
      <c r="B189" s="344"/>
      <c r="C189" s="345"/>
      <c r="D189" s="344"/>
      <c r="E189" s="344"/>
      <c r="F189" s="344"/>
      <c r="G189" s="34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343"/>
      <c r="B190" s="344"/>
      <c r="C190" s="345"/>
      <c r="D190" s="344"/>
      <c r="E190" s="344"/>
      <c r="F190" s="344"/>
      <c r="G190" s="34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">
      <c r="A191" s="347"/>
      <c r="B191" s="348"/>
      <c r="C191" s="349"/>
      <c r="D191" s="348"/>
      <c r="E191" s="348"/>
      <c r="F191" s="348"/>
      <c r="G191" s="35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A192" s="3"/>
      <c r="B192" s="4"/>
      <c r="C192" s="188"/>
      <c r="D192" s="6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3:33" x14ac:dyDescent="0.2">
      <c r="C193" s="190"/>
      <c r="D193" s="10"/>
      <c r="AG193" t="s">
        <v>337</v>
      </c>
    </row>
    <row r="194" spans="3:33" x14ac:dyDescent="0.2">
      <c r="D194" s="10"/>
    </row>
    <row r="195" spans="3:33" x14ac:dyDescent="0.2">
      <c r="D195" s="10"/>
    </row>
    <row r="196" spans="3:33" x14ac:dyDescent="0.2">
      <c r="D196" s="10"/>
    </row>
    <row r="197" spans="3:33" x14ac:dyDescent="0.2">
      <c r="D197" s="10"/>
    </row>
    <row r="198" spans="3:33" x14ac:dyDescent="0.2">
      <c r="D198" s="10"/>
    </row>
    <row r="199" spans="3:33" x14ac:dyDescent="0.2">
      <c r="D199" s="10"/>
    </row>
    <row r="200" spans="3:33" x14ac:dyDescent="0.2">
      <c r="D200" s="10"/>
    </row>
    <row r="201" spans="3:33" x14ac:dyDescent="0.2">
      <c r="D201" s="10"/>
    </row>
    <row r="202" spans="3:33" x14ac:dyDescent="0.2">
      <c r="D202" s="10"/>
    </row>
    <row r="203" spans="3:33" x14ac:dyDescent="0.2">
      <c r="D203" s="10"/>
    </row>
    <row r="204" spans="3:33" x14ac:dyDescent="0.2">
      <c r="D204" s="10"/>
    </row>
    <row r="205" spans="3:33" x14ac:dyDescent="0.2">
      <c r="D205" s="10"/>
    </row>
    <row r="206" spans="3:33" x14ac:dyDescent="0.2">
      <c r="D206" s="10"/>
    </row>
    <row r="207" spans="3:33" x14ac:dyDescent="0.2">
      <c r="D207" s="10"/>
    </row>
    <row r="208" spans="3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mK/1rntJY9Cgha5QGleMTMNhWtP8yO0Ock6s0Zhk8Oyof2kjLO2h7QCMIYcmd25lMbxXuSapYrGYp6l8AEodg==" saltValue="2FYZguE7C4ZHbCFdKBgK1g==" spinCount="100000" sheet="1" objects="1" scenarios="1"/>
  <mergeCells count="6">
    <mergeCell ref="A187:G191"/>
    <mergeCell ref="A1:G1"/>
    <mergeCell ref="C2:G2"/>
    <mergeCell ref="C3:G3"/>
    <mergeCell ref="C4:G4"/>
    <mergeCell ref="A186:C18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0ADB7-F047-439E-AF20-5F65738AA973}">
  <dimension ref="A1:IS65536"/>
  <sheetViews>
    <sheetView showGridLines="0" view="pageBreakPreview" topLeftCell="A75" zoomScaleNormal="120" zoomScaleSheetLayoutView="100" workbookViewId="0">
      <selection activeCell="H88" sqref="H88"/>
    </sheetView>
  </sheetViews>
  <sheetFormatPr defaultColWidth="8.85546875" defaultRowHeight="14.25" customHeight="1" x14ac:dyDescent="0.2"/>
  <cols>
    <col min="1" max="1" width="3.140625" style="191" customWidth="1"/>
    <col min="2" max="2" width="7.140625" style="191" customWidth="1"/>
    <col min="3" max="3" width="8.42578125" style="191" customWidth="1"/>
    <col min="4" max="4" width="33.5703125" style="191" customWidth="1"/>
    <col min="5" max="5" width="31.85546875" style="191" customWidth="1"/>
    <col min="6" max="6" width="14" style="191" customWidth="1"/>
    <col min="7" max="7" width="10.5703125" style="191" customWidth="1"/>
    <col min="8" max="8" width="11.7109375" style="191" customWidth="1"/>
    <col min="9" max="9" width="13.85546875" style="191" customWidth="1"/>
    <col min="10" max="10" width="20" style="194" customWidth="1"/>
    <col min="11" max="11" width="25.42578125" style="191" hidden="1" customWidth="1"/>
    <col min="12" max="12" width="13.85546875" style="191" hidden="1" customWidth="1"/>
    <col min="13" max="13" width="10.42578125" style="191" hidden="1" customWidth="1"/>
    <col min="14" max="14" width="13.85546875" style="191" hidden="1" customWidth="1"/>
    <col min="15" max="15" width="10.42578125" style="191" hidden="1" customWidth="1"/>
    <col min="16" max="16" width="12.7109375" style="191" hidden="1" customWidth="1"/>
    <col min="17" max="17" width="9.28515625" style="191" hidden="1" customWidth="1"/>
    <col min="18" max="18" width="5.28515625" style="191" customWidth="1"/>
    <col min="19" max="19" width="9.28515625" style="191" customWidth="1"/>
    <col min="20" max="20" width="12.7109375" style="191" hidden="1" customWidth="1"/>
    <col min="21" max="21" width="13.85546875" style="191" hidden="1" customWidth="1"/>
    <col min="22" max="42" width="8.85546875" style="191" hidden="1" customWidth="1"/>
    <col min="43" max="45" width="8.85546875" style="191" customWidth="1"/>
    <col min="46" max="56" width="8.85546875" style="191" hidden="1" customWidth="1"/>
    <col min="57" max="253" width="8.85546875" style="191" customWidth="1"/>
    <col min="254" max="256" width="8.85546875" style="197"/>
    <col min="257" max="257" width="3.140625" style="197" customWidth="1"/>
    <col min="258" max="258" width="7.140625" style="197" customWidth="1"/>
    <col min="259" max="259" width="8.42578125" style="197" customWidth="1"/>
    <col min="260" max="260" width="33.5703125" style="197" customWidth="1"/>
    <col min="261" max="261" width="31.85546875" style="197" customWidth="1"/>
    <col min="262" max="262" width="14" style="197" customWidth="1"/>
    <col min="263" max="263" width="10.5703125" style="197" customWidth="1"/>
    <col min="264" max="264" width="11.7109375" style="197" customWidth="1"/>
    <col min="265" max="265" width="13.85546875" style="197" customWidth="1"/>
    <col min="266" max="266" width="20" style="197" customWidth="1"/>
    <col min="267" max="273" width="0" style="197" hidden="1" customWidth="1"/>
    <col min="274" max="274" width="5.28515625" style="197" customWidth="1"/>
    <col min="275" max="275" width="9.28515625" style="197" customWidth="1"/>
    <col min="276" max="298" width="0" style="197" hidden="1" customWidth="1"/>
    <col min="299" max="301" width="8.85546875" style="197"/>
    <col min="302" max="312" width="0" style="197" hidden="1" customWidth="1"/>
    <col min="313" max="512" width="8.85546875" style="197"/>
    <col min="513" max="513" width="3.140625" style="197" customWidth="1"/>
    <col min="514" max="514" width="7.140625" style="197" customWidth="1"/>
    <col min="515" max="515" width="8.42578125" style="197" customWidth="1"/>
    <col min="516" max="516" width="33.5703125" style="197" customWidth="1"/>
    <col min="517" max="517" width="31.85546875" style="197" customWidth="1"/>
    <col min="518" max="518" width="14" style="197" customWidth="1"/>
    <col min="519" max="519" width="10.5703125" style="197" customWidth="1"/>
    <col min="520" max="520" width="11.7109375" style="197" customWidth="1"/>
    <col min="521" max="521" width="13.85546875" style="197" customWidth="1"/>
    <col min="522" max="522" width="20" style="197" customWidth="1"/>
    <col min="523" max="529" width="0" style="197" hidden="1" customWidth="1"/>
    <col min="530" max="530" width="5.28515625" style="197" customWidth="1"/>
    <col min="531" max="531" width="9.28515625" style="197" customWidth="1"/>
    <col min="532" max="554" width="0" style="197" hidden="1" customWidth="1"/>
    <col min="555" max="557" width="8.85546875" style="197"/>
    <col min="558" max="568" width="0" style="197" hidden="1" customWidth="1"/>
    <col min="569" max="768" width="8.85546875" style="197"/>
    <col min="769" max="769" width="3.140625" style="197" customWidth="1"/>
    <col min="770" max="770" width="7.140625" style="197" customWidth="1"/>
    <col min="771" max="771" width="8.42578125" style="197" customWidth="1"/>
    <col min="772" max="772" width="33.5703125" style="197" customWidth="1"/>
    <col min="773" max="773" width="31.85546875" style="197" customWidth="1"/>
    <col min="774" max="774" width="14" style="197" customWidth="1"/>
    <col min="775" max="775" width="10.5703125" style="197" customWidth="1"/>
    <col min="776" max="776" width="11.7109375" style="197" customWidth="1"/>
    <col min="777" max="777" width="13.85546875" style="197" customWidth="1"/>
    <col min="778" max="778" width="20" style="197" customWidth="1"/>
    <col min="779" max="785" width="0" style="197" hidden="1" customWidth="1"/>
    <col min="786" max="786" width="5.28515625" style="197" customWidth="1"/>
    <col min="787" max="787" width="9.28515625" style="197" customWidth="1"/>
    <col min="788" max="810" width="0" style="197" hidden="1" customWidth="1"/>
    <col min="811" max="813" width="8.85546875" style="197"/>
    <col min="814" max="824" width="0" style="197" hidden="1" customWidth="1"/>
    <col min="825" max="1024" width="8.85546875" style="197"/>
    <col min="1025" max="1025" width="3.140625" style="197" customWidth="1"/>
    <col min="1026" max="1026" width="7.140625" style="197" customWidth="1"/>
    <col min="1027" max="1027" width="8.42578125" style="197" customWidth="1"/>
    <col min="1028" max="1028" width="33.5703125" style="197" customWidth="1"/>
    <col min="1029" max="1029" width="31.85546875" style="197" customWidth="1"/>
    <col min="1030" max="1030" width="14" style="197" customWidth="1"/>
    <col min="1031" max="1031" width="10.5703125" style="197" customWidth="1"/>
    <col min="1032" max="1032" width="11.7109375" style="197" customWidth="1"/>
    <col min="1033" max="1033" width="13.85546875" style="197" customWidth="1"/>
    <col min="1034" max="1034" width="20" style="197" customWidth="1"/>
    <col min="1035" max="1041" width="0" style="197" hidden="1" customWidth="1"/>
    <col min="1042" max="1042" width="5.28515625" style="197" customWidth="1"/>
    <col min="1043" max="1043" width="9.28515625" style="197" customWidth="1"/>
    <col min="1044" max="1066" width="0" style="197" hidden="1" customWidth="1"/>
    <col min="1067" max="1069" width="8.85546875" style="197"/>
    <col min="1070" max="1080" width="0" style="197" hidden="1" customWidth="1"/>
    <col min="1081" max="1280" width="8.85546875" style="197"/>
    <col min="1281" max="1281" width="3.140625" style="197" customWidth="1"/>
    <col min="1282" max="1282" width="7.140625" style="197" customWidth="1"/>
    <col min="1283" max="1283" width="8.42578125" style="197" customWidth="1"/>
    <col min="1284" max="1284" width="33.5703125" style="197" customWidth="1"/>
    <col min="1285" max="1285" width="31.85546875" style="197" customWidth="1"/>
    <col min="1286" max="1286" width="14" style="197" customWidth="1"/>
    <col min="1287" max="1287" width="10.5703125" style="197" customWidth="1"/>
    <col min="1288" max="1288" width="11.7109375" style="197" customWidth="1"/>
    <col min="1289" max="1289" width="13.85546875" style="197" customWidth="1"/>
    <col min="1290" max="1290" width="20" style="197" customWidth="1"/>
    <col min="1291" max="1297" width="0" style="197" hidden="1" customWidth="1"/>
    <col min="1298" max="1298" width="5.28515625" style="197" customWidth="1"/>
    <col min="1299" max="1299" width="9.28515625" style="197" customWidth="1"/>
    <col min="1300" max="1322" width="0" style="197" hidden="1" customWidth="1"/>
    <col min="1323" max="1325" width="8.85546875" style="197"/>
    <col min="1326" max="1336" width="0" style="197" hidden="1" customWidth="1"/>
    <col min="1337" max="1536" width="8.85546875" style="197"/>
    <col min="1537" max="1537" width="3.140625" style="197" customWidth="1"/>
    <col min="1538" max="1538" width="7.140625" style="197" customWidth="1"/>
    <col min="1539" max="1539" width="8.42578125" style="197" customWidth="1"/>
    <col min="1540" max="1540" width="33.5703125" style="197" customWidth="1"/>
    <col min="1541" max="1541" width="31.85546875" style="197" customWidth="1"/>
    <col min="1542" max="1542" width="14" style="197" customWidth="1"/>
    <col min="1543" max="1543" width="10.5703125" style="197" customWidth="1"/>
    <col min="1544" max="1544" width="11.7109375" style="197" customWidth="1"/>
    <col min="1545" max="1545" width="13.85546875" style="197" customWidth="1"/>
    <col min="1546" max="1546" width="20" style="197" customWidth="1"/>
    <col min="1547" max="1553" width="0" style="197" hidden="1" customWidth="1"/>
    <col min="1554" max="1554" width="5.28515625" style="197" customWidth="1"/>
    <col min="1555" max="1555" width="9.28515625" style="197" customWidth="1"/>
    <col min="1556" max="1578" width="0" style="197" hidden="1" customWidth="1"/>
    <col min="1579" max="1581" width="8.85546875" style="197"/>
    <col min="1582" max="1592" width="0" style="197" hidden="1" customWidth="1"/>
    <col min="1593" max="1792" width="8.85546875" style="197"/>
    <col min="1793" max="1793" width="3.140625" style="197" customWidth="1"/>
    <col min="1794" max="1794" width="7.140625" style="197" customWidth="1"/>
    <col min="1795" max="1795" width="8.42578125" style="197" customWidth="1"/>
    <col min="1796" max="1796" width="33.5703125" style="197" customWidth="1"/>
    <col min="1797" max="1797" width="31.85546875" style="197" customWidth="1"/>
    <col min="1798" max="1798" width="14" style="197" customWidth="1"/>
    <col min="1799" max="1799" width="10.5703125" style="197" customWidth="1"/>
    <col min="1800" max="1800" width="11.7109375" style="197" customWidth="1"/>
    <col min="1801" max="1801" width="13.85546875" style="197" customWidth="1"/>
    <col min="1802" max="1802" width="20" style="197" customWidth="1"/>
    <col min="1803" max="1809" width="0" style="197" hidden="1" customWidth="1"/>
    <col min="1810" max="1810" width="5.28515625" style="197" customWidth="1"/>
    <col min="1811" max="1811" width="9.28515625" style="197" customWidth="1"/>
    <col min="1812" max="1834" width="0" style="197" hidden="1" customWidth="1"/>
    <col min="1835" max="1837" width="8.85546875" style="197"/>
    <col min="1838" max="1848" width="0" style="197" hidden="1" customWidth="1"/>
    <col min="1849" max="2048" width="8.85546875" style="197"/>
    <col min="2049" max="2049" width="3.140625" style="197" customWidth="1"/>
    <col min="2050" max="2050" width="7.140625" style="197" customWidth="1"/>
    <col min="2051" max="2051" width="8.42578125" style="197" customWidth="1"/>
    <col min="2052" max="2052" width="33.5703125" style="197" customWidth="1"/>
    <col min="2053" max="2053" width="31.85546875" style="197" customWidth="1"/>
    <col min="2054" max="2054" width="14" style="197" customWidth="1"/>
    <col min="2055" max="2055" width="10.5703125" style="197" customWidth="1"/>
    <col min="2056" max="2056" width="11.7109375" style="197" customWidth="1"/>
    <col min="2057" max="2057" width="13.85546875" style="197" customWidth="1"/>
    <col min="2058" max="2058" width="20" style="197" customWidth="1"/>
    <col min="2059" max="2065" width="0" style="197" hidden="1" customWidth="1"/>
    <col min="2066" max="2066" width="5.28515625" style="197" customWidth="1"/>
    <col min="2067" max="2067" width="9.28515625" style="197" customWidth="1"/>
    <col min="2068" max="2090" width="0" style="197" hidden="1" customWidth="1"/>
    <col min="2091" max="2093" width="8.85546875" style="197"/>
    <col min="2094" max="2104" width="0" style="197" hidden="1" customWidth="1"/>
    <col min="2105" max="2304" width="8.85546875" style="197"/>
    <col min="2305" max="2305" width="3.140625" style="197" customWidth="1"/>
    <col min="2306" max="2306" width="7.140625" style="197" customWidth="1"/>
    <col min="2307" max="2307" width="8.42578125" style="197" customWidth="1"/>
    <col min="2308" max="2308" width="33.5703125" style="197" customWidth="1"/>
    <col min="2309" max="2309" width="31.85546875" style="197" customWidth="1"/>
    <col min="2310" max="2310" width="14" style="197" customWidth="1"/>
    <col min="2311" max="2311" width="10.5703125" style="197" customWidth="1"/>
    <col min="2312" max="2312" width="11.7109375" style="197" customWidth="1"/>
    <col min="2313" max="2313" width="13.85546875" style="197" customWidth="1"/>
    <col min="2314" max="2314" width="20" style="197" customWidth="1"/>
    <col min="2315" max="2321" width="0" style="197" hidden="1" customWidth="1"/>
    <col min="2322" max="2322" width="5.28515625" style="197" customWidth="1"/>
    <col min="2323" max="2323" width="9.28515625" style="197" customWidth="1"/>
    <col min="2324" max="2346" width="0" style="197" hidden="1" customWidth="1"/>
    <col min="2347" max="2349" width="8.85546875" style="197"/>
    <col min="2350" max="2360" width="0" style="197" hidden="1" customWidth="1"/>
    <col min="2361" max="2560" width="8.85546875" style="197"/>
    <col min="2561" max="2561" width="3.140625" style="197" customWidth="1"/>
    <col min="2562" max="2562" width="7.140625" style="197" customWidth="1"/>
    <col min="2563" max="2563" width="8.42578125" style="197" customWidth="1"/>
    <col min="2564" max="2564" width="33.5703125" style="197" customWidth="1"/>
    <col min="2565" max="2565" width="31.85546875" style="197" customWidth="1"/>
    <col min="2566" max="2566" width="14" style="197" customWidth="1"/>
    <col min="2567" max="2567" width="10.5703125" style="197" customWidth="1"/>
    <col min="2568" max="2568" width="11.7109375" style="197" customWidth="1"/>
    <col min="2569" max="2569" width="13.85546875" style="197" customWidth="1"/>
    <col min="2570" max="2570" width="20" style="197" customWidth="1"/>
    <col min="2571" max="2577" width="0" style="197" hidden="1" customWidth="1"/>
    <col min="2578" max="2578" width="5.28515625" style="197" customWidth="1"/>
    <col min="2579" max="2579" width="9.28515625" style="197" customWidth="1"/>
    <col min="2580" max="2602" width="0" style="197" hidden="1" customWidth="1"/>
    <col min="2603" max="2605" width="8.85546875" style="197"/>
    <col min="2606" max="2616" width="0" style="197" hidden="1" customWidth="1"/>
    <col min="2617" max="2816" width="8.85546875" style="197"/>
    <col min="2817" max="2817" width="3.140625" style="197" customWidth="1"/>
    <col min="2818" max="2818" width="7.140625" style="197" customWidth="1"/>
    <col min="2819" max="2819" width="8.42578125" style="197" customWidth="1"/>
    <col min="2820" max="2820" width="33.5703125" style="197" customWidth="1"/>
    <col min="2821" max="2821" width="31.85546875" style="197" customWidth="1"/>
    <col min="2822" max="2822" width="14" style="197" customWidth="1"/>
    <col min="2823" max="2823" width="10.5703125" style="197" customWidth="1"/>
    <col min="2824" max="2824" width="11.7109375" style="197" customWidth="1"/>
    <col min="2825" max="2825" width="13.85546875" style="197" customWidth="1"/>
    <col min="2826" max="2826" width="20" style="197" customWidth="1"/>
    <col min="2827" max="2833" width="0" style="197" hidden="1" customWidth="1"/>
    <col min="2834" max="2834" width="5.28515625" style="197" customWidth="1"/>
    <col min="2835" max="2835" width="9.28515625" style="197" customWidth="1"/>
    <col min="2836" max="2858" width="0" style="197" hidden="1" customWidth="1"/>
    <col min="2859" max="2861" width="8.85546875" style="197"/>
    <col min="2862" max="2872" width="0" style="197" hidden="1" customWidth="1"/>
    <col min="2873" max="3072" width="8.85546875" style="197"/>
    <col min="3073" max="3073" width="3.140625" style="197" customWidth="1"/>
    <col min="3074" max="3074" width="7.140625" style="197" customWidth="1"/>
    <col min="3075" max="3075" width="8.42578125" style="197" customWidth="1"/>
    <col min="3076" max="3076" width="33.5703125" style="197" customWidth="1"/>
    <col min="3077" max="3077" width="31.85546875" style="197" customWidth="1"/>
    <col min="3078" max="3078" width="14" style="197" customWidth="1"/>
    <col min="3079" max="3079" width="10.5703125" style="197" customWidth="1"/>
    <col min="3080" max="3080" width="11.7109375" style="197" customWidth="1"/>
    <col min="3081" max="3081" width="13.85546875" style="197" customWidth="1"/>
    <col min="3082" max="3082" width="20" style="197" customWidth="1"/>
    <col min="3083" max="3089" width="0" style="197" hidden="1" customWidth="1"/>
    <col min="3090" max="3090" width="5.28515625" style="197" customWidth="1"/>
    <col min="3091" max="3091" width="9.28515625" style="197" customWidth="1"/>
    <col min="3092" max="3114" width="0" style="197" hidden="1" customWidth="1"/>
    <col min="3115" max="3117" width="8.85546875" style="197"/>
    <col min="3118" max="3128" width="0" style="197" hidden="1" customWidth="1"/>
    <col min="3129" max="3328" width="8.85546875" style="197"/>
    <col min="3329" max="3329" width="3.140625" style="197" customWidth="1"/>
    <col min="3330" max="3330" width="7.140625" style="197" customWidth="1"/>
    <col min="3331" max="3331" width="8.42578125" style="197" customWidth="1"/>
    <col min="3332" max="3332" width="33.5703125" style="197" customWidth="1"/>
    <col min="3333" max="3333" width="31.85546875" style="197" customWidth="1"/>
    <col min="3334" max="3334" width="14" style="197" customWidth="1"/>
    <col min="3335" max="3335" width="10.5703125" style="197" customWidth="1"/>
    <col min="3336" max="3336" width="11.7109375" style="197" customWidth="1"/>
    <col min="3337" max="3337" width="13.85546875" style="197" customWidth="1"/>
    <col min="3338" max="3338" width="20" style="197" customWidth="1"/>
    <col min="3339" max="3345" width="0" style="197" hidden="1" customWidth="1"/>
    <col min="3346" max="3346" width="5.28515625" style="197" customWidth="1"/>
    <col min="3347" max="3347" width="9.28515625" style="197" customWidth="1"/>
    <col min="3348" max="3370" width="0" style="197" hidden="1" customWidth="1"/>
    <col min="3371" max="3373" width="8.85546875" style="197"/>
    <col min="3374" max="3384" width="0" style="197" hidden="1" customWidth="1"/>
    <col min="3385" max="3584" width="8.85546875" style="197"/>
    <col min="3585" max="3585" width="3.140625" style="197" customWidth="1"/>
    <col min="3586" max="3586" width="7.140625" style="197" customWidth="1"/>
    <col min="3587" max="3587" width="8.42578125" style="197" customWidth="1"/>
    <col min="3588" max="3588" width="33.5703125" style="197" customWidth="1"/>
    <col min="3589" max="3589" width="31.85546875" style="197" customWidth="1"/>
    <col min="3590" max="3590" width="14" style="197" customWidth="1"/>
    <col min="3591" max="3591" width="10.5703125" style="197" customWidth="1"/>
    <col min="3592" max="3592" width="11.7109375" style="197" customWidth="1"/>
    <col min="3593" max="3593" width="13.85546875" style="197" customWidth="1"/>
    <col min="3594" max="3594" width="20" style="197" customWidth="1"/>
    <col min="3595" max="3601" width="0" style="197" hidden="1" customWidth="1"/>
    <col min="3602" max="3602" width="5.28515625" style="197" customWidth="1"/>
    <col min="3603" max="3603" width="9.28515625" style="197" customWidth="1"/>
    <col min="3604" max="3626" width="0" style="197" hidden="1" customWidth="1"/>
    <col min="3627" max="3629" width="8.85546875" style="197"/>
    <col min="3630" max="3640" width="0" style="197" hidden="1" customWidth="1"/>
    <col min="3641" max="3840" width="8.85546875" style="197"/>
    <col min="3841" max="3841" width="3.140625" style="197" customWidth="1"/>
    <col min="3842" max="3842" width="7.140625" style="197" customWidth="1"/>
    <col min="3843" max="3843" width="8.42578125" style="197" customWidth="1"/>
    <col min="3844" max="3844" width="33.5703125" style="197" customWidth="1"/>
    <col min="3845" max="3845" width="31.85546875" style="197" customWidth="1"/>
    <col min="3846" max="3846" width="14" style="197" customWidth="1"/>
    <col min="3847" max="3847" width="10.5703125" style="197" customWidth="1"/>
    <col min="3848" max="3848" width="11.7109375" style="197" customWidth="1"/>
    <col min="3849" max="3849" width="13.85546875" style="197" customWidth="1"/>
    <col min="3850" max="3850" width="20" style="197" customWidth="1"/>
    <col min="3851" max="3857" width="0" style="197" hidden="1" customWidth="1"/>
    <col min="3858" max="3858" width="5.28515625" style="197" customWidth="1"/>
    <col min="3859" max="3859" width="9.28515625" style="197" customWidth="1"/>
    <col min="3860" max="3882" width="0" style="197" hidden="1" customWidth="1"/>
    <col min="3883" max="3885" width="8.85546875" style="197"/>
    <col min="3886" max="3896" width="0" style="197" hidden="1" customWidth="1"/>
    <col min="3897" max="4096" width="8.85546875" style="197"/>
    <col min="4097" max="4097" width="3.140625" style="197" customWidth="1"/>
    <col min="4098" max="4098" width="7.140625" style="197" customWidth="1"/>
    <col min="4099" max="4099" width="8.42578125" style="197" customWidth="1"/>
    <col min="4100" max="4100" width="33.5703125" style="197" customWidth="1"/>
    <col min="4101" max="4101" width="31.85546875" style="197" customWidth="1"/>
    <col min="4102" max="4102" width="14" style="197" customWidth="1"/>
    <col min="4103" max="4103" width="10.5703125" style="197" customWidth="1"/>
    <col min="4104" max="4104" width="11.7109375" style="197" customWidth="1"/>
    <col min="4105" max="4105" width="13.85546875" style="197" customWidth="1"/>
    <col min="4106" max="4106" width="20" style="197" customWidth="1"/>
    <col min="4107" max="4113" width="0" style="197" hidden="1" customWidth="1"/>
    <col min="4114" max="4114" width="5.28515625" style="197" customWidth="1"/>
    <col min="4115" max="4115" width="9.28515625" style="197" customWidth="1"/>
    <col min="4116" max="4138" width="0" style="197" hidden="1" customWidth="1"/>
    <col min="4139" max="4141" width="8.85546875" style="197"/>
    <col min="4142" max="4152" width="0" style="197" hidden="1" customWidth="1"/>
    <col min="4153" max="4352" width="8.85546875" style="197"/>
    <col min="4353" max="4353" width="3.140625" style="197" customWidth="1"/>
    <col min="4354" max="4354" width="7.140625" style="197" customWidth="1"/>
    <col min="4355" max="4355" width="8.42578125" style="197" customWidth="1"/>
    <col min="4356" max="4356" width="33.5703125" style="197" customWidth="1"/>
    <col min="4357" max="4357" width="31.85546875" style="197" customWidth="1"/>
    <col min="4358" max="4358" width="14" style="197" customWidth="1"/>
    <col min="4359" max="4359" width="10.5703125" style="197" customWidth="1"/>
    <col min="4360" max="4360" width="11.7109375" style="197" customWidth="1"/>
    <col min="4361" max="4361" width="13.85546875" style="197" customWidth="1"/>
    <col min="4362" max="4362" width="20" style="197" customWidth="1"/>
    <col min="4363" max="4369" width="0" style="197" hidden="1" customWidth="1"/>
    <col min="4370" max="4370" width="5.28515625" style="197" customWidth="1"/>
    <col min="4371" max="4371" width="9.28515625" style="197" customWidth="1"/>
    <col min="4372" max="4394" width="0" style="197" hidden="1" customWidth="1"/>
    <col min="4395" max="4397" width="8.85546875" style="197"/>
    <col min="4398" max="4408" width="0" style="197" hidden="1" customWidth="1"/>
    <col min="4409" max="4608" width="8.85546875" style="197"/>
    <col min="4609" max="4609" width="3.140625" style="197" customWidth="1"/>
    <col min="4610" max="4610" width="7.140625" style="197" customWidth="1"/>
    <col min="4611" max="4611" width="8.42578125" style="197" customWidth="1"/>
    <col min="4612" max="4612" width="33.5703125" style="197" customWidth="1"/>
    <col min="4613" max="4613" width="31.85546875" style="197" customWidth="1"/>
    <col min="4614" max="4614" width="14" style="197" customWidth="1"/>
    <col min="4615" max="4615" width="10.5703125" style="197" customWidth="1"/>
    <col min="4616" max="4616" width="11.7109375" style="197" customWidth="1"/>
    <col min="4617" max="4617" width="13.85546875" style="197" customWidth="1"/>
    <col min="4618" max="4618" width="20" style="197" customWidth="1"/>
    <col min="4619" max="4625" width="0" style="197" hidden="1" customWidth="1"/>
    <col min="4626" max="4626" width="5.28515625" style="197" customWidth="1"/>
    <col min="4627" max="4627" width="9.28515625" style="197" customWidth="1"/>
    <col min="4628" max="4650" width="0" style="197" hidden="1" customWidth="1"/>
    <col min="4651" max="4653" width="8.85546875" style="197"/>
    <col min="4654" max="4664" width="0" style="197" hidden="1" customWidth="1"/>
    <col min="4665" max="4864" width="8.85546875" style="197"/>
    <col min="4865" max="4865" width="3.140625" style="197" customWidth="1"/>
    <col min="4866" max="4866" width="7.140625" style="197" customWidth="1"/>
    <col min="4867" max="4867" width="8.42578125" style="197" customWidth="1"/>
    <col min="4868" max="4868" width="33.5703125" style="197" customWidth="1"/>
    <col min="4869" max="4869" width="31.85546875" style="197" customWidth="1"/>
    <col min="4870" max="4870" width="14" style="197" customWidth="1"/>
    <col min="4871" max="4871" width="10.5703125" style="197" customWidth="1"/>
    <col min="4872" max="4872" width="11.7109375" style="197" customWidth="1"/>
    <col min="4873" max="4873" width="13.85546875" style="197" customWidth="1"/>
    <col min="4874" max="4874" width="20" style="197" customWidth="1"/>
    <col min="4875" max="4881" width="0" style="197" hidden="1" customWidth="1"/>
    <col min="4882" max="4882" width="5.28515625" style="197" customWidth="1"/>
    <col min="4883" max="4883" width="9.28515625" style="197" customWidth="1"/>
    <col min="4884" max="4906" width="0" style="197" hidden="1" customWidth="1"/>
    <col min="4907" max="4909" width="8.85546875" style="197"/>
    <col min="4910" max="4920" width="0" style="197" hidden="1" customWidth="1"/>
    <col min="4921" max="5120" width="8.85546875" style="197"/>
    <col min="5121" max="5121" width="3.140625" style="197" customWidth="1"/>
    <col min="5122" max="5122" width="7.140625" style="197" customWidth="1"/>
    <col min="5123" max="5123" width="8.42578125" style="197" customWidth="1"/>
    <col min="5124" max="5124" width="33.5703125" style="197" customWidth="1"/>
    <col min="5125" max="5125" width="31.85546875" style="197" customWidth="1"/>
    <col min="5126" max="5126" width="14" style="197" customWidth="1"/>
    <col min="5127" max="5127" width="10.5703125" style="197" customWidth="1"/>
    <col min="5128" max="5128" width="11.7109375" style="197" customWidth="1"/>
    <col min="5129" max="5129" width="13.85546875" style="197" customWidth="1"/>
    <col min="5130" max="5130" width="20" style="197" customWidth="1"/>
    <col min="5131" max="5137" width="0" style="197" hidden="1" customWidth="1"/>
    <col min="5138" max="5138" width="5.28515625" style="197" customWidth="1"/>
    <col min="5139" max="5139" width="9.28515625" style="197" customWidth="1"/>
    <col min="5140" max="5162" width="0" style="197" hidden="1" customWidth="1"/>
    <col min="5163" max="5165" width="8.85546875" style="197"/>
    <col min="5166" max="5176" width="0" style="197" hidden="1" customWidth="1"/>
    <col min="5177" max="5376" width="8.85546875" style="197"/>
    <col min="5377" max="5377" width="3.140625" style="197" customWidth="1"/>
    <col min="5378" max="5378" width="7.140625" style="197" customWidth="1"/>
    <col min="5379" max="5379" width="8.42578125" style="197" customWidth="1"/>
    <col min="5380" max="5380" width="33.5703125" style="197" customWidth="1"/>
    <col min="5381" max="5381" width="31.85546875" style="197" customWidth="1"/>
    <col min="5382" max="5382" width="14" style="197" customWidth="1"/>
    <col min="5383" max="5383" width="10.5703125" style="197" customWidth="1"/>
    <col min="5384" max="5384" width="11.7109375" style="197" customWidth="1"/>
    <col min="5385" max="5385" width="13.85546875" style="197" customWidth="1"/>
    <col min="5386" max="5386" width="20" style="197" customWidth="1"/>
    <col min="5387" max="5393" width="0" style="197" hidden="1" customWidth="1"/>
    <col min="5394" max="5394" width="5.28515625" style="197" customWidth="1"/>
    <col min="5395" max="5395" width="9.28515625" style="197" customWidth="1"/>
    <col min="5396" max="5418" width="0" style="197" hidden="1" customWidth="1"/>
    <col min="5419" max="5421" width="8.85546875" style="197"/>
    <col min="5422" max="5432" width="0" style="197" hidden="1" customWidth="1"/>
    <col min="5433" max="5632" width="8.85546875" style="197"/>
    <col min="5633" max="5633" width="3.140625" style="197" customWidth="1"/>
    <col min="5634" max="5634" width="7.140625" style="197" customWidth="1"/>
    <col min="5635" max="5635" width="8.42578125" style="197" customWidth="1"/>
    <col min="5636" max="5636" width="33.5703125" style="197" customWidth="1"/>
    <col min="5637" max="5637" width="31.85546875" style="197" customWidth="1"/>
    <col min="5638" max="5638" width="14" style="197" customWidth="1"/>
    <col min="5639" max="5639" width="10.5703125" style="197" customWidth="1"/>
    <col min="5640" max="5640" width="11.7109375" style="197" customWidth="1"/>
    <col min="5641" max="5641" width="13.85546875" style="197" customWidth="1"/>
    <col min="5642" max="5642" width="20" style="197" customWidth="1"/>
    <col min="5643" max="5649" width="0" style="197" hidden="1" customWidth="1"/>
    <col min="5650" max="5650" width="5.28515625" style="197" customWidth="1"/>
    <col min="5651" max="5651" width="9.28515625" style="197" customWidth="1"/>
    <col min="5652" max="5674" width="0" style="197" hidden="1" customWidth="1"/>
    <col min="5675" max="5677" width="8.85546875" style="197"/>
    <col min="5678" max="5688" width="0" style="197" hidden="1" customWidth="1"/>
    <col min="5689" max="5888" width="8.85546875" style="197"/>
    <col min="5889" max="5889" width="3.140625" style="197" customWidth="1"/>
    <col min="5890" max="5890" width="7.140625" style="197" customWidth="1"/>
    <col min="5891" max="5891" width="8.42578125" style="197" customWidth="1"/>
    <col min="5892" max="5892" width="33.5703125" style="197" customWidth="1"/>
    <col min="5893" max="5893" width="31.85546875" style="197" customWidth="1"/>
    <col min="5894" max="5894" width="14" style="197" customWidth="1"/>
    <col min="5895" max="5895" width="10.5703125" style="197" customWidth="1"/>
    <col min="5896" max="5896" width="11.7109375" style="197" customWidth="1"/>
    <col min="5897" max="5897" width="13.85546875" style="197" customWidth="1"/>
    <col min="5898" max="5898" width="20" style="197" customWidth="1"/>
    <col min="5899" max="5905" width="0" style="197" hidden="1" customWidth="1"/>
    <col min="5906" max="5906" width="5.28515625" style="197" customWidth="1"/>
    <col min="5907" max="5907" width="9.28515625" style="197" customWidth="1"/>
    <col min="5908" max="5930" width="0" style="197" hidden="1" customWidth="1"/>
    <col min="5931" max="5933" width="8.85546875" style="197"/>
    <col min="5934" max="5944" width="0" style="197" hidden="1" customWidth="1"/>
    <col min="5945" max="6144" width="8.85546875" style="197"/>
    <col min="6145" max="6145" width="3.140625" style="197" customWidth="1"/>
    <col min="6146" max="6146" width="7.140625" style="197" customWidth="1"/>
    <col min="6147" max="6147" width="8.42578125" style="197" customWidth="1"/>
    <col min="6148" max="6148" width="33.5703125" style="197" customWidth="1"/>
    <col min="6149" max="6149" width="31.85546875" style="197" customWidth="1"/>
    <col min="6150" max="6150" width="14" style="197" customWidth="1"/>
    <col min="6151" max="6151" width="10.5703125" style="197" customWidth="1"/>
    <col min="6152" max="6152" width="11.7109375" style="197" customWidth="1"/>
    <col min="6153" max="6153" width="13.85546875" style="197" customWidth="1"/>
    <col min="6154" max="6154" width="20" style="197" customWidth="1"/>
    <col min="6155" max="6161" width="0" style="197" hidden="1" customWidth="1"/>
    <col min="6162" max="6162" width="5.28515625" style="197" customWidth="1"/>
    <col min="6163" max="6163" width="9.28515625" style="197" customWidth="1"/>
    <col min="6164" max="6186" width="0" style="197" hidden="1" customWidth="1"/>
    <col min="6187" max="6189" width="8.85546875" style="197"/>
    <col min="6190" max="6200" width="0" style="197" hidden="1" customWidth="1"/>
    <col min="6201" max="6400" width="8.85546875" style="197"/>
    <col min="6401" max="6401" width="3.140625" style="197" customWidth="1"/>
    <col min="6402" max="6402" width="7.140625" style="197" customWidth="1"/>
    <col min="6403" max="6403" width="8.42578125" style="197" customWidth="1"/>
    <col min="6404" max="6404" width="33.5703125" style="197" customWidth="1"/>
    <col min="6405" max="6405" width="31.85546875" style="197" customWidth="1"/>
    <col min="6406" max="6406" width="14" style="197" customWidth="1"/>
    <col min="6407" max="6407" width="10.5703125" style="197" customWidth="1"/>
    <col min="6408" max="6408" width="11.7109375" style="197" customWidth="1"/>
    <col min="6409" max="6409" width="13.85546875" style="197" customWidth="1"/>
    <col min="6410" max="6410" width="20" style="197" customWidth="1"/>
    <col min="6411" max="6417" width="0" style="197" hidden="1" customWidth="1"/>
    <col min="6418" max="6418" width="5.28515625" style="197" customWidth="1"/>
    <col min="6419" max="6419" width="9.28515625" style="197" customWidth="1"/>
    <col min="6420" max="6442" width="0" style="197" hidden="1" customWidth="1"/>
    <col min="6443" max="6445" width="8.85546875" style="197"/>
    <col min="6446" max="6456" width="0" style="197" hidden="1" customWidth="1"/>
    <col min="6457" max="6656" width="8.85546875" style="197"/>
    <col min="6657" max="6657" width="3.140625" style="197" customWidth="1"/>
    <col min="6658" max="6658" width="7.140625" style="197" customWidth="1"/>
    <col min="6659" max="6659" width="8.42578125" style="197" customWidth="1"/>
    <col min="6660" max="6660" width="33.5703125" style="197" customWidth="1"/>
    <col min="6661" max="6661" width="31.85546875" style="197" customWidth="1"/>
    <col min="6662" max="6662" width="14" style="197" customWidth="1"/>
    <col min="6663" max="6663" width="10.5703125" style="197" customWidth="1"/>
    <col min="6664" max="6664" width="11.7109375" style="197" customWidth="1"/>
    <col min="6665" max="6665" width="13.85546875" style="197" customWidth="1"/>
    <col min="6666" max="6666" width="20" style="197" customWidth="1"/>
    <col min="6667" max="6673" width="0" style="197" hidden="1" customWidth="1"/>
    <col min="6674" max="6674" width="5.28515625" style="197" customWidth="1"/>
    <col min="6675" max="6675" width="9.28515625" style="197" customWidth="1"/>
    <col min="6676" max="6698" width="0" style="197" hidden="1" customWidth="1"/>
    <col min="6699" max="6701" width="8.85546875" style="197"/>
    <col min="6702" max="6712" width="0" style="197" hidden="1" customWidth="1"/>
    <col min="6713" max="6912" width="8.85546875" style="197"/>
    <col min="6913" max="6913" width="3.140625" style="197" customWidth="1"/>
    <col min="6914" max="6914" width="7.140625" style="197" customWidth="1"/>
    <col min="6915" max="6915" width="8.42578125" style="197" customWidth="1"/>
    <col min="6916" max="6916" width="33.5703125" style="197" customWidth="1"/>
    <col min="6917" max="6917" width="31.85546875" style="197" customWidth="1"/>
    <col min="6918" max="6918" width="14" style="197" customWidth="1"/>
    <col min="6919" max="6919" width="10.5703125" style="197" customWidth="1"/>
    <col min="6920" max="6920" width="11.7109375" style="197" customWidth="1"/>
    <col min="6921" max="6921" width="13.85546875" style="197" customWidth="1"/>
    <col min="6922" max="6922" width="20" style="197" customWidth="1"/>
    <col min="6923" max="6929" width="0" style="197" hidden="1" customWidth="1"/>
    <col min="6930" max="6930" width="5.28515625" style="197" customWidth="1"/>
    <col min="6931" max="6931" width="9.28515625" style="197" customWidth="1"/>
    <col min="6932" max="6954" width="0" style="197" hidden="1" customWidth="1"/>
    <col min="6955" max="6957" width="8.85546875" style="197"/>
    <col min="6958" max="6968" width="0" style="197" hidden="1" customWidth="1"/>
    <col min="6969" max="7168" width="8.85546875" style="197"/>
    <col min="7169" max="7169" width="3.140625" style="197" customWidth="1"/>
    <col min="7170" max="7170" width="7.140625" style="197" customWidth="1"/>
    <col min="7171" max="7171" width="8.42578125" style="197" customWidth="1"/>
    <col min="7172" max="7172" width="33.5703125" style="197" customWidth="1"/>
    <col min="7173" max="7173" width="31.85546875" style="197" customWidth="1"/>
    <col min="7174" max="7174" width="14" style="197" customWidth="1"/>
    <col min="7175" max="7175" width="10.5703125" style="197" customWidth="1"/>
    <col min="7176" max="7176" width="11.7109375" style="197" customWidth="1"/>
    <col min="7177" max="7177" width="13.85546875" style="197" customWidth="1"/>
    <col min="7178" max="7178" width="20" style="197" customWidth="1"/>
    <col min="7179" max="7185" width="0" style="197" hidden="1" customWidth="1"/>
    <col min="7186" max="7186" width="5.28515625" style="197" customWidth="1"/>
    <col min="7187" max="7187" width="9.28515625" style="197" customWidth="1"/>
    <col min="7188" max="7210" width="0" style="197" hidden="1" customWidth="1"/>
    <col min="7211" max="7213" width="8.85546875" style="197"/>
    <col min="7214" max="7224" width="0" style="197" hidden="1" customWidth="1"/>
    <col min="7225" max="7424" width="8.85546875" style="197"/>
    <col min="7425" max="7425" width="3.140625" style="197" customWidth="1"/>
    <col min="7426" max="7426" width="7.140625" style="197" customWidth="1"/>
    <col min="7427" max="7427" width="8.42578125" style="197" customWidth="1"/>
    <col min="7428" max="7428" width="33.5703125" style="197" customWidth="1"/>
    <col min="7429" max="7429" width="31.85546875" style="197" customWidth="1"/>
    <col min="7430" max="7430" width="14" style="197" customWidth="1"/>
    <col min="7431" max="7431" width="10.5703125" style="197" customWidth="1"/>
    <col min="7432" max="7432" width="11.7109375" style="197" customWidth="1"/>
    <col min="7433" max="7433" width="13.85546875" style="197" customWidth="1"/>
    <col min="7434" max="7434" width="20" style="197" customWidth="1"/>
    <col min="7435" max="7441" width="0" style="197" hidden="1" customWidth="1"/>
    <col min="7442" max="7442" width="5.28515625" style="197" customWidth="1"/>
    <col min="7443" max="7443" width="9.28515625" style="197" customWidth="1"/>
    <col min="7444" max="7466" width="0" style="197" hidden="1" customWidth="1"/>
    <col min="7467" max="7469" width="8.85546875" style="197"/>
    <col min="7470" max="7480" width="0" style="197" hidden="1" customWidth="1"/>
    <col min="7481" max="7680" width="8.85546875" style="197"/>
    <col min="7681" max="7681" width="3.140625" style="197" customWidth="1"/>
    <col min="7682" max="7682" width="7.140625" style="197" customWidth="1"/>
    <col min="7683" max="7683" width="8.42578125" style="197" customWidth="1"/>
    <col min="7684" max="7684" width="33.5703125" style="197" customWidth="1"/>
    <col min="7685" max="7685" width="31.85546875" style="197" customWidth="1"/>
    <col min="7686" max="7686" width="14" style="197" customWidth="1"/>
    <col min="7687" max="7687" width="10.5703125" style="197" customWidth="1"/>
    <col min="7688" max="7688" width="11.7109375" style="197" customWidth="1"/>
    <col min="7689" max="7689" width="13.85546875" style="197" customWidth="1"/>
    <col min="7690" max="7690" width="20" style="197" customWidth="1"/>
    <col min="7691" max="7697" width="0" style="197" hidden="1" customWidth="1"/>
    <col min="7698" max="7698" width="5.28515625" style="197" customWidth="1"/>
    <col min="7699" max="7699" width="9.28515625" style="197" customWidth="1"/>
    <col min="7700" max="7722" width="0" style="197" hidden="1" customWidth="1"/>
    <col min="7723" max="7725" width="8.85546875" style="197"/>
    <col min="7726" max="7736" width="0" style="197" hidden="1" customWidth="1"/>
    <col min="7737" max="7936" width="8.85546875" style="197"/>
    <col min="7937" max="7937" width="3.140625" style="197" customWidth="1"/>
    <col min="7938" max="7938" width="7.140625" style="197" customWidth="1"/>
    <col min="7939" max="7939" width="8.42578125" style="197" customWidth="1"/>
    <col min="7940" max="7940" width="33.5703125" style="197" customWidth="1"/>
    <col min="7941" max="7941" width="31.85546875" style="197" customWidth="1"/>
    <col min="7942" max="7942" width="14" style="197" customWidth="1"/>
    <col min="7943" max="7943" width="10.5703125" style="197" customWidth="1"/>
    <col min="7944" max="7944" width="11.7109375" style="197" customWidth="1"/>
    <col min="7945" max="7945" width="13.85546875" style="197" customWidth="1"/>
    <col min="7946" max="7946" width="20" style="197" customWidth="1"/>
    <col min="7947" max="7953" width="0" style="197" hidden="1" customWidth="1"/>
    <col min="7954" max="7954" width="5.28515625" style="197" customWidth="1"/>
    <col min="7955" max="7955" width="9.28515625" style="197" customWidth="1"/>
    <col min="7956" max="7978" width="0" style="197" hidden="1" customWidth="1"/>
    <col min="7979" max="7981" width="8.85546875" style="197"/>
    <col min="7982" max="7992" width="0" style="197" hidden="1" customWidth="1"/>
    <col min="7993" max="8192" width="8.85546875" style="197"/>
    <col min="8193" max="8193" width="3.140625" style="197" customWidth="1"/>
    <col min="8194" max="8194" width="7.140625" style="197" customWidth="1"/>
    <col min="8195" max="8195" width="8.42578125" style="197" customWidth="1"/>
    <col min="8196" max="8196" width="33.5703125" style="197" customWidth="1"/>
    <col min="8197" max="8197" width="31.85546875" style="197" customWidth="1"/>
    <col min="8198" max="8198" width="14" style="197" customWidth="1"/>
    <col min="8199" max="8199" width="10.5703125" style="197" customWidth="1"/>
    <col min="8200" max="8200" width="11.7109375" style="197" customWidth="1"/>
    <col min="8201" max="8201" width="13.85546875" style="197" customWidth="1"/>
    <col min="8202" max="8202" width="20" style="197" customWidth="1"/>
    <col min="8203" max="8209" width="0" style="197" hidden="1" customWidth="1"/>
    <col min="8210" max="8210" width="5.28515625" style="197" customWidth="1"/>
    <col min="8211" max="8211" width="9.28515625" style="197" customWidth="1"/>
    <col min="8212" max="8234" width="0" style="197" hidden="1" customWidth="1"/>
    <col min="8235" max="8237" width="8.85546875" style="197"/>
    <col min="8238" max="8248" width="0" style="197" hidden="1" customWidth="1"/>
    <col min="8249" max="8448" width="8.85546875" style="197"/>
    <col min="8449" max="8449" width="3.140625" style="197" customWidth="1"/>
    <col min="8450" max="8450" width="7.140625" style="197" customWidth="1"/>
    <col min="8451" max="8451" width="8.42578125" style="197" customWidth="1"/>
    <col min="8452" max="8452" width="33.5703125" style="197" customWidth="1"/>
    <col min="8453" max="8453" width="31.85546875" style="197" customWidth="1"/>
    <col min="8454" max="8454" width="14" style="197" customWidth="1"/>
    <col min="8455" max="8455" width="10.5703125" style="197" customWidth="1"/>
    <col min="8456" max="8456" width="11.7109375" style="197" customWidth="1"/>
    <col min="8457" max="8457" width="13.85546875" style="197" customWidth="1"/>
    <col min="8458" max="8458" width="20" style="197" customWidth="1"/>
    <col min="8459" max="8465" width="0" style="197" hidden="1" customWidth="1"/>
    <col min="8466" max="8466" width="5.28515625" style="197" customWidth="1"/>
    <col min="8467" max="8467" width="9.28515625" style="197" customWidth="1"/>
    <col min="8468" max="8490" width="0" style="197" hidden="1" customWidth="1"/>
    <col min="8491" max="8493" width="8.85546875" style="197"/>
    <col min="8494" max="8504" width="0" style="197" hidden="1" customWidth="1"/>
    <col min="8505" max="8704" width="8.85546875" style="197"/>
    <col min="8705" max="8705" width="3.140625" style="197" customWidth="1"/>
    <col min="8706" max="8706" width="7.140625" style="197" customWidth="1"/>
    <col min="8707" max="8707" width="8.42578125" style="197" customWidth="1"/>
    <col min="8708" max="8708" width="33.5703125" style="197" customWidth="1"/>
    <col min="8709" max="8709" width="31.85546875" style="197" customWidth="1"/>
    <col min="8710" max="8710" width="14" style="197" customWidth="1"/>
    <col min="8711" max="8711" width="10.5703125" style="197" customWidth="1"/>
    <col min="8712" max="8712" width="11.7109375" style="197" customWidth="1"/>
    <col min="8713" max="8713" width="13.85546875" style="197" customWidth="1"/>
    <col min="8714" max="8714" width="20" style="197" customWidth="1"/>
    <col min="8715" max="8721" width="0" style="197" hidden="1" customWidth="1"/>
    <col min="8722" max="8722" width="5.28515625" style="197" customWidth="1"/>
    <col min="8723" max="8723" width="9.28515625" style="197" customWidth="1"/>
    <col min="8724" max="8746" width="0" style="197" hidden="1" customWidth="1"/>
    <col min="8747" max="8749" width="8.85546875" style="197"/>
    <col min="8750" max="8760" width="0" style="197" hidden="1" customWidth="1"/>
    <col min="8761" max="8960" width="8.85546875" style="197"/>
    <col min="8961" max="8961" width="3.140625" style="197" customWidth="1"/>
    <col min="8962" max="8962" width="7.140625" style="197" customWidth="1"/>
    <col min="8963" max="8963" width="8.42578125" style="197" customWidth="1"/>
    <col min="8964" max="8964" width="33.5703125" style="197" customWidth="1"/>
    <col min="8965" max="8965" width="31.85546875" style="197" customWidth="1"/>
    <col min="8966" max="8966" width="14" style="197" customWidth="1"/>
    <col min="8967" max="8967" width="10.5703125" style="197" customWidth="1"/>
    <col min="8968" max="8968" width="11.7109375" style="197" customWidth="1"/>
    <col min="8969" max="8969" width="13.85546875" style="197" customWidth="1"/>
    <col min="8970" max="8970" width="20" style="197" customWidth="1"/>
    <col min="8971" max="8977" width="0" style="197" hidden="1" customWidth="1"/>
    <col min="8978" max="8978" width="5.28515625" style="197" customWidth="1"/>
    <col min="8979" max="8979" width="9.28515625" style="197" customWidth="1"/>
    <col min="8980" max="9002" width="0" style="197" hidden="1" customWidth="1"/>
    <col min="9003" max="9005" width="8.85546875" style="197"/>
    <col min="9006" max="9016" width="0" style="197" hidden="1" customWidth="1"/>
    <col min="9017" max="9216" width="8.85546875" style="197"/>
    <col min="9217" max="9217" width="3.140625" style="197" customWidth="1"/>
    <col min="9218" max="9218" width="7.140625" style="197" customWidth="1"/>
    <col min="9219" max="9219" width="8.42578125" style="197" customWidth="1"/>
    <col min="9220" max="9220" width="33.5703125" style="197" customWidth="1"/>
    <col min="9221" max="9221" width="31.85546875" style="197" customWidth="1"/>
    <col min="9222" max="9222" width="14" style="197" customWidth="1"/>
    <col min="9223" max="9223" width="10.5703125" style="197" customWidth="1"/>
    <col min="9224" max="9224" width="11.7109375" style="197" customWidth="1"/>
    <col min="9225" max="9225" width="13.85546875" style="197" customWidth="1"/>
    <col min="9226" max="9226" width="20" style="197" customWidth="1"/>
    <col min="9227" max="9233" width="0" style="197" hidden="1" customWidth="1"/>
    <col min="9234" max="9234" width="5.28515625" style="197" customWidth="1"/>
    <col min="9235" max="9235" width="9.28515625" style="197" customWidth="1"/>
    <col min="9236" max="9258" width="0" style="197" hidden="1" customWidth="1"/>
    <col min="9259" max="9261" width="8.85546875" style="197"/>
    <col min="9262" max="9272" width="0" style="197" hidden="1" customWidth="1"/>
    <col min="9273" max="9472" width="8.85546875" style="197"/>
    <col min="9473" max="9473" width="3.140625" style="197" customWidth="1"/>
    <col min="9474" max="9474" width="7.140625" style="197" customWidth="1"/>
    <col min="9475" max="9475" width="8.42578125" style="197" customWidth="1"/>
    <col min="9476" max="9476" width="33.5703125" style="197" customWidth="1"/>
    <col min="9477" max="9477" width="31.85546875" style="197" customWidth="1"/>
    <col min="9478" max="9478" width="14" style="197" customWidth="1"/>
    <col min="9479" max="9479" width="10.5703125" style="197" customWidth="1"/>
    <col min="9480" max="9480" width="11.7109375" style="197" customWidth="1"/>
    <col min="9481" max="9481" width="13.85546875" style="197" customWidth="1"/>
    <col min="9482" max="9482" width="20" style="197" customWidth="1"/>
    <col min="9483" max="9489" width="0" style="197" hidden="1" customWidth="1"/>
    <col min="9490" max="9490" width="5.28515625" style="197" customWidth="1"/>
    <col min="9491" max="9491" width="9.28515625" style="197" customWidth="1"/>
    <col min="9492" max="9514" width="0" style="197" hidden="1" customWidth="1"/>
    <col min="9515" max="9517" width="8.85546875" style="197"/>
    <col min="9518" max="9528" width="0" style="197" hidden="1" customWidth="1"/>
    <col min="9529" max="9728" width="8.85546875" style="197"/>
    <col min="9729" max="9729" width="3.140625" style="197" customWidth="1"/>
    <col min="9730" max="9730" width="7.140625" style="197" customWidth="1"/>
    <col min="9731" max="9731" width="8.42578125" style="197" customWidth="1"/>
    <col min="9732" max="9732" width="33.5703125" style="197" customWidth="1"/>
    <col min="9733" max="9733" width="31.85546875" style="197" customWidth="1"/>
    <col min="9734" max="9734" width="14" style="197" customWidth="1"/>
    <col min="9735" max="9735" width="10.5703125" style="197" customWidth="1"/>
    <col min="9736" max="9736" width="11.7109375" style="197" customWidth="1"/>
    <col min="9737" max="9737" width="13.85546875" style="197" customWidth="1"/>
    <col min="9738" max="9738" width="20" style="197" customWidth="1"/>
    <col min="9739" max="9745" width="0" style="197" hidden="1" customWidth="1"/>
    <col min="9746" max="9746" width="5.28515625" style="197" customWidth="1"/>
    <col min="9747" max="9747" width="9.28515625" style="197" customWidth="1"/>
    <col min="9748" max="9770" width="0" style="197" hidden="1" customWidth="1"/>
    <col min="9771" max="9773" width="8.85546875" style="197"/>
    <col min="9774" max="9784" width="0" style="197" hidden="1" customWidth="1"/>
    <col min="9785" max="9984" width="8.85546875" style="197"/>
    <col min="9985" max="9985" width="3.140625" style="197" customWidth="1"/>
    <col min="9986" max="9986" width="7.140625" style="197" customWidth="1"/>
    <col min="9987" max="9987" width="8.42578125" style="197" customWidth="1"/>
    <col min="9988" max="9988" width="33.5703125" style="197" customWidth="1"/>
    <col min="9989" max="9989" width="31.85546875" style="197" customWidth="1"/>
    <col min="9990" max="9990" width="14" style="197" customWidth="1"/>
    <col min="9991" max="9991" width="10.5703125" style="197" customWidth="1"/>
    <col min="9992" max="9992" width="11.7109375" style="197" customWidth="1"/>
    <col min="9993" max="9993" width="13.85546875" style="197" customWidth="1"/>
    <col min="9994" max="9994" width="20" style="197" customWidth="1"/>
    <col min="9995" max="10001" width="0" style="197" hidden="1" customWidth="1"/>
    <col min="10002" max="10002" width="5.28515625" style="197" customWidth="1"/>
    <col min="10003" max="10003" width="9.28515625" style="197" customWidth="1"/>
    <col min="10004" max="10026" width="0" style="197" hidden="1" customWidth="1"/>
    <col min="10027" max="10029" width="8.85546875" style="197"/>
    <col min="10030" max="10040" width="0" style="197" hidden="1" customWidth="1"/>
    <col min="10041" max="10240" width="8.85546875" style="197"/>
    <col min="10241" max="10241" width="3.140625" style="197" customWidth="1"/>
    <col min="10242" max="10242" width="7.140625" style="197" customWidth="1"/>
    <col min="10243" max="10243" width="8.42578125" style="197" customWidth="1"/>
    <col min="10244" max="10244" width="33.5703125" style="197" customWidth="1"/>
    <col min="10245" max="10245" width="31.85546875" style="197" customWidth="1"/>
    <col min="10246" max="10246" width="14" style="197" customWidth="1"/>
    <col min="10247" max="10247" width="10.5703125" style="197" customWidth="1"/>
    <col min="10248" max="10248" width="11.7109375" style="197" customWidth="1"/>
    <col min="10249" max="10249" width="13.85546875" style="197" customWidth="1"/>
    <col min="10250" max="10250" width="20" style="197" customWidth="1"/>
    <col min="10251" max="10257" width="0" style="197" hidden="1" customWidth="1"/>
    <col min="10258" max="10258" width="5.28515625" style="197" customWidth="1"/>
    <col min="10259" max="10259" width="9.28515625" style="197" customWidth="1"/>
    <col min="10260" max="10282" width="0" style="197" hidden="1" customWidth="1"/>
    <col min="10283" max="10285" width="8.85546875" style="197"/>
    <col min="10286" max="10296" width="0" style="197" hidden="1" customWidth="1"/>
    <col min="10297" max="10496" width="8.85546875" style="197"/>
    <col min="10497" max="10497" width="3.140625" style="197" customWidth="1"/>
    <col min="10498" max="10498" width="7.140625" style="197" customWidth="1"/>
    <col min="10499" max="10499" width="8.42578125" style="197" customWidth="1"/>
    <col min="10500" max="10500" width="33.5703125" style="197" customWidth="1"/>
    <col min="10501" max="10501" width="31.85546875" style="197" customWidth="1"/>
    <col min="10502" max="10502" width="14" style="197" customWidth="1"/>
    <col min="10503" max="10503" width="10.5703125" style="197" customWidth="1"/>
    <col min="10504" max="10504" width="11.7109375" style="197" customWidth="1"/>
    <col min="10505" max="10505" width="13.85546875" style="197" customWidth="1"/>
    <col min="10506" max="10506" width="20" style="197" customWidth="1"/>
    <col min="10507" max="10513" width="0" style="197" hidden="1" customWidth="1"/>
    <col min="10514" max="10514" width="5.28515625" style="197" customWidth="1"/>
    <col min="10515" max="10515" width="9.28515625" style="197" customWidth="1"/>
    <col min="10516" max="10538" width="0" style="197" hidden="1" customWidth="1"/>
    <col min="10539" max="10541" width="8.85546875" style="197"/>
    <col min="10542" max="10552" width="0" style="197" hidden="1" customWidth="1"/>
    <col min="10553" max="10752" width="8.85546875" style="197"/>
    <col min="10753" max="10753" width="3.140625" style="197" customWidth="1"/>
    <col min="10754" max="10754" width="7.140625" style="197" customWidth="1"/>
    <col min="10755" max="10755" width="8.42578125" style="197" customWidth="1"/>
    <col min="10756" max="10756" width="33.5703125" style="197" customWidth="1"/>
    <col min="10757" max="10757" width="31.85546875" style="197" customWidth="1"/>
    <col min="10758" max="10758" width="14" style="197" customWidth="1"/>
    <col min="10759" max="10759" width="10.5703125" style="197" customWidth="1"/>
    <col min="10760" max="10760" width="11.7109375" style="197" customWidth="1"/>
    <col min="10761" max="10761" width="13.85546875" style="197" customWidth="1"/>
    <col min="10762" max="10762" width="20" style="197" customWidth="1"/>
    <col min="10763" max="10769" width="0" style="197" hidden="1" customWidth="1"/>
    <col min="10770" max="10770" width="5.28515625" style="197" customWidth="1"/>
    <col min="10771" max="10771" width="9.28515625" style="197" customWidth="1"/>
    <col min="10772" max="10794" width="0" style="197" hidden="1" customWidth="1"/>
    <col min="10795" max="10797" width="8.85546875" style="197"/>
    <col min="10798" max="10808" width="0" style="197" hidden="1" customWidth="1"/>
    <col min="10809" max="11008" width="8.85546875" style="197"/>
    <col min="11009" max="11009" width="3.140625" style="197" customWidth="1"/>
    <col min="11010" max="11010" width="7.140625" style="197" customWidth="1"/>
    <col min="11011" max="11011" width="8.42578125" style="197" customWidth="1"/>
    <col min="11012" max="11012" width="33.5703125" style="197" customWidth="1"/>
    <col min="11013" max="11013" width="31.85546875" style="197" customWidth="1"/>
    <col min="11014" max="11014" width="14" style="197" customWidth="1"/>
    <col min="11015" max="11015" width="10.5703125" style="197" customWidth="1"/>
    <col min="11016" max="11016" width="11.7109375" style="197" customWidth="1"/>
    <col min="11017" max="11017" width="13.85546875" style="197" customWidth="1"/>
    <col min="11018" max="11018" width="20" style="197" customWidth="1"/>
    <col min="11019" max="11025" width="0" style="197" hidden="1" customWidth="1"/>
    <col min="11026" max="11026" width="5.28515625" style="197" customWidth="1"/>
    <col min="11027" max="11027" width="9.28515625" style="197" customWidth="1"/>
    <col min="11028" max="11050" width="0" style="197" hidden="1" customWidth="1"/>
    <col min="11051" max="11053" width="8.85546875" style="197"/>
    <col min="11054" max="11064" width="0" style="197" hidden="1" customWidth="1"/>
    <col min="11065" max="11264" width="8.85546875" style="197"/>
    <col min="11265" max="11265" width="3.140625" style="197" customWidth="1"/>
    <col min="11266" max="11266" width="7.140625" style="197" customWidth="1"/>
    <col min="11267" max="11267" width="8.42578125" style="197" customWidth="1"/>
    <col min="11268" max="11268" width="33.5703125" style="197" customWidth="1"/>
    <col min="11269" max="11269" width="31.85546875" style="197" customWidth="1"/>
    <col min="11270" max="11270" width="14" style="197" customWidth="1"/>
    <col min="11271" max="11271" width="10.5703125" style="197" customWidth="1"/>
    <col min="11272" max="11272" width="11.7109375" style="197" customWidth="1"/>
    <col min="11273" max="11273" width="13.85546875" style="197" customWidth="1"/>
    <col min="11274" max="11274" width="20" style="197" customWidth="1"/>
    <col min="11275" max="11281" width="0" style="197" hidden="1" customWidth="1"/>
    <col min="11282" max="11282" width="5.28515625" style="197" customWidth="1"/>
    <col min="11283" max="11283" width="9.28515625" style="197" customWidth="1"/>
    <col min="11284" max="11306" width="0" style="197" hidden="1" customWidth="1"/>
    <col min="11307" max="11309" width="8.85546875" style="197"/>
    <col min="11310" max="11320" width="0" style="197" hidden="1" customWidth="1"/>
    <col min="11321" max="11520" width="8.85546875" style="197"/>
    <col min="11521" max="11521" width="3.140625" style="197" customWidth="1"/>
    <col min="11522" max="11522" width="7.140625" style="197" customWidth="1"/>
    <col min="11523" max="11523" width="8.42578125" style="197" customWidth="1"/>
    <col min="11524" max="11524" width="33.5703125" style="197" customWidth="1"/>
    <col min="11525" max="11525" width="31.85546875" style="197" customWidth="1"/>
    <col min="11526" max="11526" width="14" style="197" customWidth="1"/>
    <col min="11527" max="11527" width="10.5703125" style="197" customWidth="1"/>
    <col min="11528" max="11528" width="11.7109375" style="197" customWidth="1"/>
    <col min="11529" max="11529" width="13.85546875" style="197" customWidth="1"/>
    <col min="11530" max="11530" width="20" style="197" customWidth="1"/>
    <col min="11531" max="11537" width="0" style="197" hidden="1" customWidth="1"/>
    <col min="11538" max="11538" width="5.28515625" style="197" customWidth="1"/>
    <col min="11539" max="11539" width="9.28515625" style="197" customWidth="1"/>
    <col min="11540" max="11562" width="0" style="197" hidden="1" customWidth="1"/>
    <col min="11563" max="11565" width="8.85546875" style="197"/>
    <col min="11566" max="11576" width="0" style="197" hidden="1" customWidth="1"/>
    <col min="11577" max="11776" width="8.85546875" style="197"/>
    <col min="11777" max="11777" width="3.140625" style="197" customWidth="1"/>
    <col min="11778" max="11778" width="7.140625" style="197" customWidth="1"/>
    <col min="11779" max="11779" width="8.42578125" style="197" customWidth="1"/>
    <col min="11780" max="11780" width="33.5703125" style="197" customWidth="1"/>
    <col min="11781" max="11781" width="31.85546875" style="197" customWidth="1"/>
    <col min="11782" max="11782" width="14" style="197" customWidth="1"/>
    <col min="11783" max="11783" width="10.5703125" style="197" customWidth="1"/>
    <col min="11784" max="11784" width="11.7109375" style="197" customWidth="1"/>
    <col min="11785" max="11785" width="13.85546875" style="197" customWidth="1"/>
    <col min="11786" max="11786" width="20" style="197" customWidth="1"/>
    <col min="11787" max="11793" width="0" style="197" hidden="1" customWidth="1"/>
    <col min="11794" max="11794" width="5.28515625" style="197" customWidth="1"/>
    <col min="11795" max="11795" width="9.28515625" style="197" customWidth="1"/>
    <col min="11796" max="11818" width="0" style="197" hidden="1" customWidth="1"/>
    <col min="11819" max="11821" width="8.85546875" style="197"/>
    <col min="11822" max="11832" width="0" style="197" hidden="1" customWidth="1"/>
    <col min="11833" max="12032" width="8.85546875" style="197"/>
    <col min="12033" max="12033" width="3.140625" style="197" customWidth="1"/>
    <col min="12034" max="12034" width="7.140625" style="197" customWidth="1"/>
    <col min="12035" max="12035" width="8.42578125" style="197" customWidth="1"/>
    <col min="12036" max="12036" width="33.5703125" style="197" customWidth="1"/>
    <col min="12037" max="12037" width="31.85546875" style="197" customWidth="1"/>
    <col min="12038" max="12038" width="14" style="197" customWidth="1"/>
    <col min="12039" max="12039" width="10.5703125" style="197" customWidth="1"/>
    <col min="12040" max="12040" width="11.7109375" style="197" customWidth="1"/>
    <col min="12041" max="12041" width="13.85546875" style="197" customWidth="1"/>
    <col min="12042" max="12042" width="20" style="197" customWidth="1"/>
    <col min="12043" max="12049" width="0" style="197" hidden="1" customWidth="1"/>
    <col min="12050" max="12050" width="5.28515625" style="197" customWidth="1"/>
    <col min="12051" max="12051" width="9.28515625" style="197" customWidth="1"/>
    <col min="12052" max="12074" width="0" style="197" hidden="1" customWidth="1"/>
    <col min="12075" max="12077" width="8.85546875" style="197"/>
    <col min="12078" max="12088" width="0" style="197" hidden="1" customWidth="1"/>
    <col min="12089" max="12288" width="8.85546875" style="197"/>
    <col min="12289" max="12289" width="3.140625" style="197" customWidth="1"/>
    <col min="12290" max="12290" width="7.140625" style="197" customWidth="1"/>
    <col min="12291" max="12291" width="8.42578125" style="197" customWidth="1"/>
    <col min="12292" max="12292" width="33.5703125" style="197" customWidth="1"/>
    <col min="12293" max="12293" width="31.85546875" style="197" customWidth="1"/>
    <col min="12294" max="12294" width="14" style="197" customWidth="1"/>
    <col min="12295" max="12295" width="10.5703125" style="197" customWidth="1"/>
    <col min="12296" max="12296" width="11.7109375" style="197" customWidth="1"/>
    <col min="12297" max="12297" width="13.85546875" style="197" customWidth="1"/>
    <col min="12298" max="12298" width="20" style="197" customWidth="1"/>
    <col min="12299" max="12305" width="0" style="197" hidden="1" customWidth="1"/>
    <col min="12306" max="12306" width="5.28515625" style="197" customWidth="1"/>
    <col min="12307" max="12307" width="9.28515625" style="197" customWidth="1"/>
    <col min="12308" max="12330" width="0" style="197" hidden="1" customWidth="1"/>
    <col min="12331" max="12333" width="8.85546875" style="197"/>
    <col min="12334" max="12344" width="0" style="197" hidden="1" customWidth="1"/>
    <col min="12345" max="12544" width="8.85546875" style="197"/>
    <col min="12545" max="12545" width="3.140625" style="197" customWidth="1"/>
    <col min="12546" max="12546" width="7.140625" style="197" customWidth="1"/>
    <col min="12547" max="12547" width="8.42578125" style="197" customWidth="1"/>
    <col min="12548" max="12548" width="33.5703125" style="197" customWidth="1"/>
    <col min="12549" max="12549" width="31.85546875" style="197" customWidth="1"/>
    <col min="12550" max="12550" width="14" style="197" customWidth="1"/>
    <col min="12551" max="12551" width="10.5703125" style="197" customWidth="1"/>
    <col min="12552" max="12552" width="11.7109375" style="197" customWidth="1"/>
    <col min="12553" max="12553" width="13.85546875" style="197" customWidth="1"/>
    <col min="12554" max="12554" width="20" style="197" customWidth="1"/>
    <col min="12555" max="12561" width="0" style="197" hidden="1" customWidth="1"/>
    <col min="12562" max="12562" width="5.28515625" style="197" customWidth="1"/>
    <col min="12563" max="12563" width="9.28515625" style="197" customWidth="1"/>
    <col min="12564" max="12586" width="0" style="197" hidden="1" customWidth="1"/>
    <col min="12587" max="12589" width="8.85546875" style="197"/>
    <col min="12590" max="12600" width="0" style="197" hidden="1" customWidth="1"/>
    <col min="12601" max="12800" width="8.85546875" style="197"/>
    <col min="12801" max="12801" width="3.140625" style="197" customWidth="1"/>
    <col min="12802" max="12802" width="7.140625" style="197" customWidth="1"/>
    <col min="12803" max="12803" width="8.42578125" style="197" customWidth="1"/>
    <col min="12804" max="12804" width="33.5703125" style="197" customWidth="1"/>
    <col min="12805" max="12805" width="31.85546875" style="197" customWidth="1"/>
    <col min="12806" max="12806" width="14" style="197" customWidth="1"/>
    <col min="12807" max="12807" width="10.5703125" style="197" customWidth="1"/>
    <col min="12808" max="12808" width="11.7109375" style="197" customWidth="1"/>
    <col min="12809" max="12809" width="13.85546875" style="197" customWidth="1"/>
    <col min="12810" max="12810" width="20" style="197" customWidth="1"/>
    <col min="12811" max="12817" width="0" style="197" hidden="1" customWidth="1"/>
    <col min="12818" max="12818" width="5.28515625" style="197" customWidth="1"/>
    <col min="12819" max="12819" width="9.28515625" style="197" customWidth="1"/>
    <col min="12820" max="12842" width="0" style="197" hidden="1" customWidth="1"/>
    <col min="12843" max="12845" width="8.85546875" style="197"/>
    <col min="12846" max="12856" width="0" style="197" hidden="1" customWidth="1"/>
    <col min="12857" max="13056" width="8.85546875" style="197"/>
    <col min="13057" max="13057" width="3.140625" style="197" customWidth="1"/>
    <col min="13058" max="13058" width="7.140625" style="197" customWidth="1"/>
    <col min="13059" max="13059" width="8.42578125" style="197" customWidth="1"/>
    <col min="13060" max="13060" width="33.5703125" style="197" customWidth="1"/>
    <col min="13061" max="13061" width="31.85546875" style="197" customWidth="1"/>
    <col min="13062" max="13062" width="14" style="197" customWidth="1"/>
    <col min="13063" max="13063" width="10.5703125" style="197" customWidth="1"/>
    <col min="13064" max="13064" width="11.7109375" style="197" customWidth="1"/>
    <col min="13065" max="13065" width="13.85546875" style="197" customWidth="1"/>
    <col min="13066" max="13066" width="20" style="197" customWidth="1"/>
    <col min="13067" max="13073" width="0" style="197" hidden="1" customWidth="1"/>
    <col min="13074" max="13074" width="5.28515625" style="197" customWidth="1"/>
    <col min="13075" max="13075" width="9.28515625" style="197" customWidth="1"/>
    <col min="13076" max="13098" width="0" style="197" hidden="1" customWidth="1"/>
    <col min="13099" max="13101" width="8.85546875" style="197"/>
    <col min="13102" max="13112" width="0" style="197" hidden="1" customWidth="1"/>
    <col min="13113" max="13312" width="8.85546875" style="197"/>
    <col min="13313" max="13313" width="3.140625" style="197" customWidth="1"/>
    <col min="13314" max="13314" width="7.140625" style="197" customWidth="1"/>
    <col min="13315" max="13315" width="8.42578125" style="197" customWidth="1"/>
    <col min="13316" max="13316" width="33.5703125" style="197" customWidth="1"/>
    <col min="13317" max="13317" width="31.85546875" style="197" customWidth="1"/>
    <col min="13318" max="13318" width="14" style="197" customWidth="1"/>
    <col min="13319" max="13319" width="10.5703125" style="197" customWidth="1"/>
    <col min="13320" max="13320" width="11.7109375" style="197" customWidth="1"/>
    <col min="13321" max="13321" width="13.85546875" style="197" customWidth="1"/>
    <col min="13322" max="13322" width="20" style="197" customWidth="1"/>
    <col min="13323" max="13329" width="0" style="197" hidden="1" customWidth="1"/>
    <col min="13330" max="13330" width="5.28515625" style="197" customWidth="1"/>
    <col min="13331" max="13331" width="9.28515625" style="197" customWidth="1"/>
    <col min="13332" max="13354" width="0" style="197" hidden="1" customWidth="1"/>
    <col min="13355" max="13357" width="8.85546875" style="197"/>
    <col min="13358" max="13368" width="0" style="197" hidden="1" customWidth="1"/>
    <col min="13369" max="13568" width="8.85546875" style="197"/>
    <col min="13569" max="13569" width="3.140625" style="197" customWidth="1"/>
    <col min="13570" max="13570" width="7.140625" style="197" customWidth="1"/>
    <col min="13571" max="13571" width="8.42578125" style="197" customWidth="1"/>
    <col min="13572" max="13572" width="33.5703125" style="197" customWidth="1"/>
    <col min="13573" max="13573" width="31.85546875" style="197" customWidth="1"/>
    <col min="13574" max="13574" width="14" style="197" customWidth="1"/>
    <col min="13575" max="13575" width="10.5703125" style="197" customWidth="1"/>
    <col min="13576" max="13576" width="11.7109375" style="197" customWidth="1"/>
    <col min="13577" max="13577" width="13.85546875" style="197" customWidth="1"/>
    <col min="13578" max="13578" width="20" style="197" customWidth="1"/>
    <col min="13579" max="13585" width="0" style="197" hidden="1" customWidth="1"/>
    <col min="13586" max="13586" width="5.28515625" style="197" customWidth="1"/>
    <col min="13587" max="13587" width="9.28515625" style="197" customWidth="1"/>
    <col min="13588" max="13610" width="0" style="197" hidden="1" customWidth="1"/>
    <col min="13611" max="13613" width="8.85546875" style="197"/>
    <col min="13614" max="13624" width="0" style="197" hidden="1" customWidth="1"/>
    <col min="13625" max="13824" width="8.85546875" style="197"/>
    <col min="13825" max="13825" width="3.140625" style="197" customWidth="1"/>
    <col min="13826" max="13826" width="7.140625" style="197" customWidth="1"/>
    <col min="13827" max="13827" width="8.42578125" style="197" customWidth="1"/>
    <col min="13828" max="13828" width="33.5703125" style="197" customWidth="1"/>
    <col min="13829" max="13829" width="31.85546875" style="197" customWidth="1"/>
    <col min="13830" max="13830" width="14" style="197" customWidth="1"/>
    <col min="13831" max="13831" width="10.5703125" style="197" customWidth="1"/>
    <col min="13832" max="13832" width="11.7109375" style="197" customWidth="1"/>
    <col min="13833" max="13833" width="13.85546875" style="197" customWidth="1"/>
    <col min="13834" max="13834" width="20" style="197" customWidth="1"/>
    <col min="13835" max="13841" width="0" style="197" hidden="1" customWidth="1"/>
    <col min="13842" max="13842" width="5.28515625" style="197" customWidth="1"/>
    <col min="13843" max="13843" width="9.28515625" style="197" customWidth="1"/>
    <col min="13844" max="13866" width="0" style="197" hidden="1" customWidth="1"/>
    <col min="13867" max="13869" width="8.85546875" style="197"/>
    <col min="13870" max="13880" width="0" style="197" hidden="1" customWidth="1"/>
    <col min="13881" max="14080" width="8.85546875" style="197"/>
    <col min="14081" max="14081" width="3.140625" style="197" customWidth="1"/>
    <col min="14082" max="14082" width="7.140625" style="197" customWidth="1"/>
    <col min="14083" max="14083" width="8.42578125" style="197" customWidth="1"/>
    <col min="14084" max="14084" width="33.5703125" style="197" customWidth="1"/>
    <col min="14085" max="14085" width="31.85546875" style="197" customWidth="1"/>
    <col min="14086" max="14086" width="14" style="197" customWidth="1"/>
    <col min="14087" max="14087" width="10.5703125" style="197" customWidth="1"/>
    <col min="14088" max="14088" width="11.7109375" style="197" customWidth="1"/>
    <col min="14089" max="14089" width="13.85546875" style="197" customWidth="1"/>
    <col min="14090" max="14090" width="20" style="197" customWidth="1"/>
    <col min="14091" max="14097" width="0" style="197" hidden="1" customWidth="1"/>
    <col min="14098" max="14098" width="5.28515625" style="197" customWidth="1"/>
    <col min="14099" max="14099" width="9.28515625" style="197" customWidth="1"/>
    <col min="14100" max="14122" width="0" style="197" hidden="1" customWidth="1"/>
    <col min="14123" max="14125" width="8.85546875" style="197"/>
    <col min="14126" max="14136" width="0" style="197" hidden="1" customWidth="1"/>
    <col min="14137" max="14336" width="8.85546875" style="197"/>
    <col min="14337" max="14337" width="3.140625" style="197" customWidth="1"/>
    <col min="14338" max="14338" width="7.140625" style="197" customWidth="1"/>
    <col min="14339" max="14339" width="8.42578125" style="197" customWidth="1"/>
    <col min="14340" max="14340" width="33.5703125" style="197" customWidth="1"/>
    <col min="14341" max="14341" width="31.85546875" style="197" customWidth="1"/>
    <col min="14342" max="14342" width="14" style="197" customWidth="1"/>
    <col min="14343" max="14343" width="10.5703125" style="197" customWidth="1"/>
    <col min="14344" max="14344" width="11.7109375" style="197" customWidth="1"/>
    <col min="14345" max="14345" width="13.85546875" style="197" customWidth="1"/>
    <col min="14346" max="14346" width="20" style="197" customWidth="1"/>
    <col min="14347" max="14353" width="0" style="197" hidden="1" customWidth="1"/>
    <col min="14354" max="14354" width="5.28515625" style="197" customWidth="1"/>
    <col min="14355" max="14355" width="9.28515625" style="197" customWidth="1"/>
    <col min="14356" max="14378" width="0" style="197" hidden="1" customWidth="1"/>
    <col min="14379" max="14381" width="8.85546875" style="197"/>
    <col min="14382" max="14392" width="0" style="197" hidden="1" customWidth="1"/>
    <col min="14393" max="14592" width="8.85546875" style="197"/>
    <col min="14593" max="14593" width="3.140625" style="197" customWidth="1"/>
    <col min="14594" max="14594" width="7.140625" style="197" customWidth="1"/>
    <col min="14595" max="14595" width="8.42578125" style="197" customWidth="1"/>
    <col min="14596" max="14596" width="33.5703125" style="197" customWidth="1"/>
    <col min="14597" max="14597" width="31.85546875" style="197" customWidth="1"/>
    <col min="14598" max="14598" width="14" style="197" customWidth="1"/>
    <col min="14599" max="14599" width="10.5703125" style="197" customWidth="1"/>
    <col min="14600" max="14600" width="11.7109375" style="197" customWidth="1"/>
    <col min="14601" max="14601" width="13.85546875" style="197" customWidth="1"/>
    <col min="14602" max="14602" width="20" style="197" customWidth="1"/>
    <col min="14603" max="14609" width="0" style="197" hidden="1" customWidth="1"/>
    <col min="14610" max="14610" width="5.28515625" style="197" customWidth="1"/>
    <col min="14611" max="14611" width="9.28515625" style="197" customWidth="1"/>
    <col min="14612" max="14634" width="0" style="197" hidden="1" customWidth="1"/>
    <col min="14635" max="14637" width="8.85546875" style="197"/>
    <col min="14638" max="14648" width="0" style="197" hidden="1" customWidth="1"/>
    <col min="14649" max="14848" width="8.85546875" style="197"/>
    <col min="14849" max="14849" width="3.140625" style="197" customWidth="1"/>
    <col min="14850" max="14850" width="7.140625" style="197" customWidth="1"/>
    <col min="14851" max="14851" width="8.42578125" style="197" customWidth="1"/>
    <col min="14852" max="14852" width="33.5703125" style="197" customWidth="1"/>
    <col min="14853" max="14853" width="31.85546875" style="197" customWidth="1"/>
    <col min="14854" max="14854" width="14" style="197" customWidth="1"/>
    <col min="14855" max="14855" width="10.5703125" style="197" customWidth="1"/>
    <col min="14856" max="14856" width="11.7109375" style="197" customWidth="1"/>
    <col min="14857" max="14857" width="13.85546875" style="197" customWidth="1"/>
    <col min="14858" max="14858" width="20" style="197" customWidth="1"/>
    <col min="14859" max="14865" width="0" style="197" hidden="1" customWidth="1"/>
    <col min="14866" max="14866" width="5.28515625" style="197" customWidth="1"/>
    <col min="14867" max="14867" width="9.28515625" style="197" customWidth="1"/>
    <col min="14868" max="14890" width="0" style="197" hidden="1" customWidth="1"/>
    <col min="14891" max="14893" width="8.85546875" style="197"/>
    <col min="14894" max="14904" width="0" style="197" hidden="1" customWidth="1"/>
    <col min="14905" max="15104" width="8.85546875" style="197"/>
    <col min="15105" max="15105" width="3.140625" style="197" customWidth="1"/>
    <col min="15106" max="15106" width="7.140625" style="197" customWidth="1"/>
    <col min="15107" max="15107" width="8.42578125" style="197" customWidth="1"/>
    <col min="15108" max="15108" width="33.5703125" style="197" customWidth="1"/>
    <col min="15109" max="15109" width="31.85546875" style="197" customWidth="1"/>
    <col min="15110" max="15110" width="14" style="197" customWidth="1"/>
    <col min="15111" max="15111" width="10.5703125" style="197" customWidth="1"/>
    <col min="15112" max="15112" width="11.7109375" style="197" customWidth="1"/>
    <col min="15113" max="15113" width="13.85546875" style="197" customWidth="1"/>
    <col min="15114" max="15114" width="20" style="197" customWidth="1"/>
    <col min="15115" max="15121" width="0" style="197" hidden="1" customWidth="1"/>
    <col min="15122" max="15122" width="5.28515625" style="197" customWidth="1"/>
    <col min="15123" max="15123" width="9.28515625" style="197" customWidth="1"/>
    <col min="15124" max="15146" width="0" style="197" hidden="1" customWidth="1"/>
    <col min="15147" max="15149" width="8.85546875" style="197"/>
    <col min="15150" max="15160" width="0" style="197" hidden="1" customWidth="1"/>
    <col min="15161" max="15360" width="8.85546875" style="197"/>
    <col min="15361" max="15361" width="3.140625" style="197" customWidth="1"/>
    <col min="15362" max="15362" width="7.140625" style="197" customWidth="1"/>
    <col min="15363" max="15363" width="8.42578125" style="197" customWidth="1"/>
    <col min="15364" max="15364" width="33.5703125" style="197" customWidth="1"/>
    <col min="15365" max="15365" width="31.85546875" style="197" customWidth="1"/>
    <col min="15366" max="15366" width="14" style="197" customWidth="1"/>
    <col min="15367" max="15367" width="10.5703125" style="197" customWidth="1"/>
    <col min="15368" max="15368" width="11.7109375" style="197" customWidth="1"/>
    <col min="15369" max="15369" width="13.85546875" style="197" customWidth="1"/>
    <col min="15370" max="15370" width="20" style="197" customWidth="1"/>
    <col min="15371" max="15377" width="0" style="197" hidden="1" customWidth="1"/>
    <col min="15378" max="15378" width="5.28515625" style="197" customWidth="1"/>
    <col min="15379" max="15379" width="9.28515625" style="197" customWidth="1"/>
    <col min="15380" max="15402" width="0" style="197" hidden="1" customWidth="1"/>
    <col min="15403" max="15405" width="8.85546875" style="197"/>
    <col min="15406" max="15416" width="0" style="197" hidden="1" customWidth="1"/>
    <col min="15417" max="15616" width="8.85546875" style="197"/>
    <col min="15617" max="15617" width="3.140625" style="197" customWidth="1"/>
    <col min="15618" max="15618" width="7.140625" style="197" customWidth="1"/>
    <col min="15619" max="15619" width="8.42578125" style="197" customWidth="1"/>
    <col min="15620" max="15620" width="33.5703125" style="197" customWidth="1"/>
    <col min="15621" max="15621" width="31.85546875" style="197" customWidth="1"/>
    <col min="15622" max="15622" width="14" style="197" customWidth="1"/>
    <col min="15623" max="15623" width="10.5703125" style="197" customWidth="1"/>
    <col min="15624" max="15624" width="11.7109375" style="197" customWidth="1"/>
    <col min="15625" max="15625" width="13.85546875" style="197" customWidth="1"/>
    <col min="15626" max="15626" width="20" style="197" customWidth="1"/>
    <col min="15627" max="15633" width="0" style="197" hidden="1" customWidth="1"/>
    <col min="15634" max="15634" width="5.28515625" style="197" customWidth="1"/>
    <col min="15635" max="15635" width="9.28515625" style="197" customWidth="1"/>
    <col min="15636" max="15658" width="0" style="197" hidden="1" customWidth="1"/>
    <col min="15659" max="15661" width="8.85546875" style="197"/>
    <col min="15662" max="15672" width="0" style="197" hidden="1" customWidth="1"/>
    <col min="15673" max="15872" width="8.85546875" style="197"/>
    <col min="15873" max="15873" width="3.140625" style="197" customWidth="1"/>
    <col min="15874" max="15874" width="7.140625" style="197" customWidth="1"/>
    <col min="15875" max="15875" width="8.42578125" style="197" customWidth="1"/>
    <col min="15876" max="15876" width="33.5703125" style="197" customWidth="1"/>
    <col min="15877" max="15877" width="31.85546875" style="197" customWidth="1"/>
    <col min="15878" max="15878" width="14" style="197" customWidth="1"/>
    <col min="15879" max="15879" width="10.5703125" style="197" customWidth="1"/>
    <col min="15880" max="15880" width="11.7109375" style="197" customWidth="1"/>
    <col min="15881" max="15881" width="13.85546875" style="197" customWidth="1"/>
    <col min="15882" max="15882" width="20" style="197" customWidth="1"/>
    <col min="15883" max="15889" width="0" style="197" hidden="1" customWidth="1"/>
    <col min="15890" max="15890" width="5.28515625" style="197" customWidth="1"/>
    <col min="15891" max="15891" width="9.28515625" style="197" customWidth="1"/>
    <col min="15892" max="15914" width="0" style="197" hidden="1" customWidth="1"/>
    <col min="15915" max="15917" width="8.85546875" style="197"/>
    <col min="15918" max="15928" width="0" style="197" hidden="1" customWidth="1"/>
    <col min="15929" max="16128" width="8.85546875" style="197"/>
    <col min="16129" max="16129" width="3.140625" style="197" customWidth="1"/>
    <col min="16130" max="16130" width="7.140625" style="197" customWidth="1"/>
    <col min="16131" max="16131" width="8.42578125" style="197" customWidth="1"/>
    <col min="16132" max="16132" width="33.5703125" style="197" customWidth="1"/>
    <col min="16133" max="16133" width="31.85546875" style="197" customWidth="1"/>
    <col min="16134" max="16134" width="14" style="197" customWidth="1"/>
    <col min="16135" max="16135" width="10.5703125" style="197" customWidth="1"/>
    <col min="16136" max="16136" width="11.7109375" style="197" customWidth="1"/>
    <col min="16137" max="16137" width="13.85546875" style="197" customWidth="1"/>
    <col min="16138" max="16138" width="20" style="197" customWidth="1"/>
    <col min="16139" max="16145" width="0" style="197" hidden="1" customWidth="1"/>
    <col min="16146" max="16146" width="5.28515625" style="197" customWidth="1"/>
    <col min="16147" max="16147" width="9.28515625" style="197" customWidth="1"/>
    <col min="16148" max="16170" width="0" style="197" hidden="1" customWidth="1"/>
    <col min="16171" max="16173" width="8.85546875" style="197"/>
    <col min="16174" max="16184" width="0" style="197" hidden="1" customWidth="1"/>
    <col min="16185" max="16384" width="8.85546875" style="197"/>
  </cols>
  <sheetData>
    <row r="1" spans="2:11" s="191" customFormat="1" ht="12.75" customHeight="1" x14ac:dyDescent="0.2">
      <c r="B1" s="360" t="s">
        <v>367</v>
      </c>
      <c r="C1" s="360"/>
      <c r="D1" s="360"/>
      <c r="E1" s="360"/>
      <c r="F1" s="360"/>
      <c r="G1" s="360"/>
      <c r="H1" s="360"/>
      <c r="I1" s="360"/>
      <c r="J1" s="360"/>
      <c r="K1" s="193" t="s">
        <v>368</v>
      </c>
    </row>
    <row r="2" spans="2:11" s="191" customFormat="1" ht="12.75" customHeight="1" x14ac:dyDescent="0.2">
      <c r="B2" s="192"/>
      <c r="J2" s="194"/>
      <c r="K2" s="193"/>
    </row>
    <row r="3" spans="2:11" s="191" customFormat="1" ht="12.75" customHeight="1" x14ac:dyDescent="0.2">
      <c r="C3" s="195" t="s">
        <v>24</v>
      </c>
      <c r="E3" s="193" t="s">
        <v>369</v>
      </c>
      <c r="F3" s="193"/>
      <c r="G3" s="193"/>
      <c r="H3" s="193"/>
      <c r="I3" s="193"/>
      <c r="J3" s="196"/>
    </row>
    <row r="4" spans="2:11" s="193" customFormat="1" ht="12.75" customHeight="1" x14ac:dyDescent="0.2">
      <c r="C4" s="195"/>
      <c r="E4" s="195" t="s">
        <v>370</v>
      </c>
      <c r="J4" s="196"/>
    </row>
    <row r="5" spans="2:11" s="193" customFormat="1" ht="12.75" customHeight="1" x14ac:dyDescent="0.2">
      <c r="C5" s="195" t="s">
        <v>371</v>
      </c>
      <c r="E5" s="193" t="s">
        <v>372</v>
      </c>
      <c r="J5" s="196"/>
    </row>
    <row r="6" spans="2:11" s="193" customFormat="1" ht="12.75" customHeight="1" x14ac:dyDescent="0.2">
      <c r="C6" s="195" t="s">
        <v>373</v>
      </c>
      <c r="E6" s="193" t="s">
        <v>374</v>
      </c>
      <c r="J6" s="196"/>
    </row>
    <row r="7" spans="2:11" s="193" customFormat="1" ht="12.75" customHeight="1" x14ac:dyDescent="0.2">
      <c r="C7" s="195" t="s">
        <v>375</v>
      </c>
      <c r="E7" s="193" t="s">
        <v>376</v>
      </c>
      <c r="J7" s="196"/>
    </row>
    <row r="8" spans="2:11" s="193" customFormat="1" ht="12.75" customHeight="1" x14ac:dyDescent="0.2">
      <c r="C8" s="195" t="s">
        <v>377</v>
      </c>
      <c r="E8" s="193" t="s">
        <v>376</v>
      </c>
      <c r="J8" s="196"/>
    </row>
    <row r="9" spans="2:11" s="193" customFormat="1" ht="12.75" customHeight="1" x14ac:dyDescent="0.2">
      <c r="C9" s="195" t="s">
        <v>378</v>
      </c>
      <c r="E9" s="195"/>
      <c r="J9" s="196"/>
    </row>
    <row r="10" spans="2:11" s="193" customFormat="1" ht="12.75" customHeight="1" x14ac:dyDescent="0.2">
      <c r="C10" s="195"/>
      <c r="E10" s="195"/>
      <c r="J10" s="196"/>
    </row>
    <row r="11" spans="2:11" s="193" customFormat="1" ht="12.75" customHeight="1" x14ac:dyDescent="0.2">
      <c r="C11" s="195"/>
      <c r="E11" s="195"/>
      <c r="J11" s="196"/>
    </row>
    <row r="12" spans="2:11" s="193" customFormat="1" ht="12.75" customHeight="1" x14ac:dyDescent="0.2">
      <c r="C12" s="195" t="s">
        <v>379</v>
      </c>
      <c r="E12" s="197"/>
      <c r="J12" s="196"/>
    </row>
    <row r="13" spans="2:11" s="193" customFormat="1" ht="12.75" customHeight="1" x14ac:dyDescent="0.2">
      <c r="C13" s="195" t="s">
        <v>380</v>
      </c>
      <c r="E13" s="197"/>
      <c r="J13" s="196"/>
    </row>
    <row r="14" spans="2:11" s="193" customFormat="1" ht="12.75" customHeight="1" x14ac:dyDescent="0.2">
      <c r="C14" s="195" t="s">
        <v>381</v>
      </c>
      <c r="E14" s="197"/>
      <c r="J14" s="196"/>
    </row>
    <row r="15" spans="2:11" s="193" customFormat="1" ht="12.75" customHeight="1" x14ac:dyDescent="0.2">
      <c r="C15" s="195" t="s">
        <v>382</v>
      </c>
      <c r="E15" s="197"/>
      <c r="J15" s="196"/>
    </row>
    <row r="16" spans="2:11" s="193" customFormat="1" ht="12.75" customHeight="1" x14ac:dyDescent="0.2">
      <c r="C16" s="195" t="s">
        <v>383</v>
      </c>
      <c r="E16" s="197"/>
      <c r="J16" s="196"/>
    </row>
    <row r="17" spans="2:10" s="198" customFormat="1" ht="12.75" customHeight="1" x14ac:dyDescent="0.2">
      <c r="D17" s="361"/>
      <c r="E17" s="361"/>
      <c r="F17" s="361"/>
      <c r="G17" s="361"/>
      <c r="H17" s="361"/>
      <c r="I17" s="361"/>
      <c r="J17" s="361"/>
    </row>
    <row r="18" spans="2:10" s="193" customFormat="1" ht="12.75" customHeight="1" x14ac:dyDescent="0.2">
      <c r="J18" s="196"/>
    </row>
    <row r="19" spans="2:10" s="195" customFormat="1" ht="12.75" customHeight="1" x14ac:dyDescent="0.2">
      <c r="C19" s="199" t="s">
        <v>384</v>
      </c>
      <c r="E19" s="200">
        <f>J36</f>
        <v>0</v>
      </c>
      <c r="I19" s="201"/>
      <c r="J19" s="201"/>
    </row>
    <row r="20" spans="2:10" s="193" customFormat="1" ht="12.75" customHeight="1" x14ac:dyDescent="0.2">
      <c r="J20" s="196"/>
    </row>
    <row r="21" spans="2:10" s="191" customFormat="1" ht="12.75" customHeight="1" x14ac:dyDescent="0.2">
      <c r="J21" s="194"/>
    </row>
    <row r="22" spans="2:10" s="191" customFormat="1" ht="12.75" customHeight="1" x14ac:dyDescent="0.2">
      <c r="J22" s="194"/>
    </row>
    <row r="23" spans="2:10" s="191" customFormat="1" ht="12.75" customHeight="1" x14ac:dyDescent="0.2">
      <c r="J23" s="194"/>
    </row>
    <row r="24" spans="2:10" s="193" customFormat="1" ht="12.75" customHeight="1" x14ac:dyDescent="0.2">
      <c r="J24" s="196"/>
    </row>
    <row r="25" spans="2:10" s="193" customFormat="1" ht="12.75" customHeight="1" x14ac:dyDescent="0.2">
      <c r="B25" s="360" t="s">
        <v>385</v>
      </c>
      <c r="C25" s="360"/>
      <c r="D25" s="360"/>
      <c r="E25" s="360"/>
      <c r="F25" s="360"/>
      <c r="G25" s="360"/>
      <c r="H25" s="360"/>
      <c r="I25" s="360"/>
      <c r="J25" s="360"/>
    </row>
    <row r="26" spans="2:10" s="193" customFormat="1" ht="12.75" customHeight="1" x14ac:dyDescent="0.2">
      <c r="B26" s="192"/>
      <c r="J26" s="196"/>
    </row>
    <row r="27" spans="2:10" s="193" customFormat="1" ht="12.75" customHeight="1" x14ac:dyDescent="0.2">
      <c r="B27" s="195"/>
      <c r="C27" s="195" t="s">
        <v>24</v>
      </c>
      <c r="E27" s="193" t="str">
        <f>E3</f>
        <v>MŠ Kostlivého, Praha 9</v>
      </c>
      <c r="J27" s="196"/>
    </row>
    <row r="28" spans="2:10" s="193" customFormat="1" ht="12.75" customHeight="1" x14ac:dyDescent="0.2">
      <c r="B28" s="195"/>
      <c r="C28" s="195"/>
      <c r="E28" s="195" t="s">
        <v>370</v>
      </c>
      <c r="J28" s="196"/>
    </row>
    <row r="29" spans="2:10" s="193" customFormat="1" ht="12.75" customHeight="1" x14ac:dyDescent="0.2">
      <c r="B29" s="195"/>
      <c r="C29" s="195" t="s">
        <v>371</v>
      </c>
      <c r="E29" s="193" t="str">
        <f>E5</f>
        <v>Elektroinstalace – silnoproud/ slaboproud</v>
      </c>
      <c r="J29" s="196"/>
    </row>
    <row r="30" spans="2:10" s="193" customFormat="1" ht="12.75" customHeight="1" x14ac:dyDescent="0.2">
      <c r="B30" s="195"/>
      <c r="C30" s="195" t="s">
        <v>373</v>
      </c>
      <c r="E30" s="193" t="str">
        <f>E6</f>
        <v>MŠ Kostlivého 1218, Praha 9</v>
      </c>
      <c r="J30" s="196"/>
    </row>
    <row r="31" spans="2:10" s="193" customFormat="1" ht="12.75" customHeight="1" x14ac:dyDescent="0.2">
      <c r="B31" s="195"/>
      <c r="C31" s="195" t="s">
        <v>375</v>
      </c>
      <c r="E31" s="193" t="str">
        <f>E7</f>
        <v>Jiří Flosman</v>
      </c>
      <c r="J31" s="196"/>
    </row>
    <row r="32" spans="2:10" s="193" customFormat="1" ht="12.75" customHeight="1" x14ac:dyDescent="0.2">
      <c r="B32" s="195"/>
      <c r="C32" s="195" t="s">
        <v>377</v>
      </c>
      <c r="E32" s="193" t="str">
        <f>E8</f>
        <v>Jiří Flosman</v>
      </c>
      <c r="J32" s="196"/>
    </row>
    <row r="33" spans="2:37" s="193" customFormat="1" ht="12.75" customHeight="1" x14ac:dyDescent="0.2">
      <c r="E33" s="195"/>
      <c r="J33" s="202"/>
    </row>
    <row r="34" spans="2:37" s="193" customFormat="1" ht="12.75" customHeight="1" x14ac:dyDescent="0.2">
      <c r="E34" s="195"/>
      <c r="J34" s="202"/>
    </row>
    <row r="35" spans="2:37" s="193" customFormat="1" ht="12.75" customHeight="1" x14ac:dyDescent="0.2">
      <c r="E35" s="195"/>
      <c r="J35" s="202"/>
    </row>
    <row r="36" spans="2:37" s="193" customFormat="1" ht="12.75" customHeight="1" x14ac:dyDescent="0.2">
      <c r="B36" s="195"/>
      <c r="C36" s="199" t="s">
        <v>386</v>
      </c>
      <c r="J36" s="203">
        <f>SUM(J37:J57)</f>
        <v>0</v>
      </c>
      <c r="AK36" s="193" t="s">
        <v>387</v>
      </c>
    </row>
    <row r="37" spans="2:37" s="193" customFormat="1" ht="21.2" customHeight="1" x14ac:dyDescent="0.2">
      <c r="B37" s="195"/>
      <c r="C37" s="195" t="str">
        <f>B86</f>
        <v>Kabelové trasy silnoproud – objekt A-D – 1.PP+2.NP</v>
      </c>
      <c r="J37" s="201">
        <f>J86</f>
        <v>0</v>
      </c>
    </row>
    <row r="38" spans="2:37" s="193" customFormat="1" ht="21.2" customHeight="1" x14ac:dyDescent="0.2">
      <c r="B38" s="195"/>
      <c r="C38" s="195" t="str">
        <f>B93</f>
        <v>Kabely silnoproud – 1.PP</v>
      </c>
      <c r="J38" s="201">
        <f>J93</f>
        <v>0</v>
      </c>
    </row>
    <row r="39" spans="2:37" s="193" customFormat="1" ht="21.2" customHeight="1" x14ac:dyDescent="0.2">
      <c r="B39" s="195"/>
      <c r="C39" s="195" t="str">
        <f>B97</f>
        <v>Kabely silnoproud – objekt A -  1.NP</v>
      </c>
      <c r="J39" s="201">
        <f>J97</f>
        <v>0</v>
      </c>
    </row>
    <row r="40" spans="2:37" s="193" customFormat="1" ht="21.2" customHeight="1" x14ac:dyDescent="0.2">
      <c r="B40" s="195"/>
      <c r="C40" s="195" t="str">
        <f>B104</f>
        <v>Kabely silnoproud – objekt D -  1.NP</v>
      </c>
      <c r="J40" s="201">
        <f>J104</f>
        <v>0</v>
      </c>
    </row>
    <row r="41" spans="2:37" s="193" customFormat="1" ht="21.2" customHeight="1" x14ac:dyDescent="0.2">
      <c r="B41" s="195"/>
      <c r="C41" s="195" t="str">
        <f>B110</f>
        <v>Kabely silnoproud – objekt D -  1.NP – okruhy z rozvaděče RH</v>
      </c>
      <c r="J41" s="201">
        <f>J110</f>
        <v>0</v>
      </c>
    </row>
    <row r="42" spans="2:37" s="193" customFormat="1" ht="21.2" customHeight="1" x14ac:dyDescent="0.2">
      <c r="B42" s="195"/>
      <c r="C42" s="195" t="str">
        <f>B118</f>
        <v>Kabely silnoproud – okruhy rozvaděče RG</v>
      </c>
      <c r="J42" s="201">
        <f>J118</f>
        <v>0</v>
      </c>
    </row>
    <row r="43" spans="2:37" s="193" customFormat="1" ht="21.2" customHeight="1" x14ac:dyDescent="0.2">
      <c r="B43" s="195"/>
      <c r="C43" s="195" t="str">
        <f>B135</f>
        <v>Kabely silnoproud – objekt A -  2.NP</v>
      </c>
      <c r="J43" s="201">
        <f>J135</f>
        <v>0</v>
      </c>
    </row>
    <row r="44" spans="2:37" s="193" customFormat="1" ht="21.2" customHeight="1" x14ac:dyDescent="0.2">
      <c r="B44" s="195"/>
      <c r="C44" s="195" t="str">
        <f>B144</f>
        <v>Rozvaděčová technika</v>
      </c>
      <c r="J44" s="201">
        <f>J144</f>
        <v>0</v>
      </c>
    </row>
    <row r="45" spans="2:37" s="193" customFormat="1" ht="21" customHeight="1" x14ac:dyDescent="0.2">
      <c r="C45" s="195" t="str">
        <f>B157</f>
        <v>Elektrické přístroje silnoproud 1.PP – objekt A-D</v>
      </c>
      <c r="D45" s="195"/>
      <c r="J45" s="201">
        <f>J157</f>
        <v>0</v>
      </c>
    </row>
    <row r="46" spans="2:37" s="193" customFormat="1" ht="21" customHeight="1" x14ac:dyDescent="0.2">
      <c r="C46" s="195" t="str">
        <f>B162</f>
        <v>Elektrické přístroje GASTRO</v>
      </c>
      <c r="D46" s="195"/>
      <c r="J46" s="201">
        <f>J162</f>
        <v>0</v>
      </c>
    </row>
    <row r="47" spans="2:37" s="193" customFormat="1" ht="21" customHeight="1" x14ac:dyDescent="0.2">
      <c r="C47" s="195" t="str">
        <f>B168</f>
        <v>Elektrické přístroje silnoproud 1.NP – objekt A-D</v>
      </c>
      <c r="D47" s="195"/>
      <c r="J47" s="201">
        <f>J168</f>
        <v>0</v>
      </c>
    </row>
    <row r="48" spans="2:37" s="193" customFormat="1" ht="21" customHeight="1" x14ac:dyDescent="0.2">
      <c r="C48" s="195" t="str">
        <f>B181</f>
        <v>Elektrické přístroje silnoproud 2.NP – objekt A+D</v>
      </c>
      <c r="D48" s="195"/>
      <c r="J48" s="201">
        <f>J181</f>
        <v>0</v>
      </c>
    </row>
    <row r="49" spans="3:10" s="193" customFormat="1" ht="21" customHeight="1" x14ac:dyDescent="0.2">
      <c r="C49" s="195" t="str">
        <f>B194</f>
        <v>Osvětlení 1.NP – objekt A+D + 1.PP</v>
      </c>
      <c r="D49" s="195"/>
      <c r="J49" s="201">
        <f>J194</f>
        <v>0</v>
      </c>
    </row>
    <row r="50" spans="3:10" s="193" customFormat="1" ht="21" customHeight="1" x14ac:dyDescent="0.2">
      <c r="C50" s="195" t="str">
        <f>B211</f>
        <v>Osvětlení 2.NP – objekt A+D</v>
      </c>
      <c r="D50" s="195"/>
      <c r="J50" s="201">
        <f>J211</f>
        <v>0</v>
      </c>
    </row>
    <row r="51" spans="3:10" s="193" customFormat="1" ht="21" customHeight="1" x14ac:dyDescent="0.2">
      <c r="C51" s="195" t="str">
        <f>B223</f>
        <v>PZTS – 1.NP</v>
      </c>
      <c r="D51" s="195"/>
      <c r="J51" s="201">
        <f>J223</f>
        <v>0</v>
      </c>
    </row>
    <row r="52" spans="3:10" s="193" customFormat="1" ht="21" customHeight="1" x14ac:dyDescent="0.2">
      <c r="C52" s="195" t="str">
        <f>B232</f>
        <v>PZTS – 2.NP</v>
      </c>
      <c r="D52" s="195"/>
      <c r="J52" s="201">
        <f>J232</f>
        <v>0</v>
      </c>
    </row>
    <row r="53" spans="3:10" s="193" customFormat="1" ht="21" customHeight="1" x14ac:dyDescent="0.2">
      <c r="C53" s="195" t="str">
        <f>B238</f>
        <v>Elektro – slaboproud 1.NP – strukturovaná kabeláž</v>
      </c>
      <c r="D53" s="195"/>
      <c r="J53" s="201">
        <f>J238</f>
        <v>0</v>
      </c>
    </row>
    <row r="54" spans="3:10" s="193" customFormat="1" ht="21" customHeight="1" x14ac:dyDescent="0.2">
      <c r="C54" s="195" t="str">
        <f>B252</f>
        <v>Elektro – slaboproud 2.NP – strukturovaná kabeláž</v>
      </c>
      <c r="D54" s="195"/>
      <c r="J54" s="201">
        <f>J252</f>
        <v>0</v>
      </c>
    </row>
    <row r="55" spans="3:10" s="193" customFormat="1" ht="21" customHeight="1" x14ac:dyDescent="0.2">
      <c r="C55" s="195" t="str">
        <f>B267</f>
        <v>Ovládání dveří</v>
      </c>
      <c r="D55" s="195"/>
      <c r="J55" s="201">
        <f>J267</f>
        <v>0</v>
      </c>
    </row>
    <row r="56" spans="3:10" s="193" customFormat="1" ht="21" customHeight="1" x14ac:dyDescent="0.2">
      <c r="C56" s="195" t="str">
        <f>B271</f>
        <v>Ochranné pospojení v kuchyni</v>
      </c>
      <c r="D56" s="195"/>
      <c r="J56" s="201">
        <f>J271</f>
        <v>0</v>
      </c>
    </row>
    <row r="57" spans="3:10" s="193" customFormat="1" ht="21" customHeight="1" x14ac:dyDescent="0.2">
      <c r="C57" s="195" t="str">
        <f>B274</f>
        <v>Montážní a inženýrská činnost</v>
      </c>
      <c r="D57" s="195"/>
      <c r="J57" s="201">
        <f>J274</f>
        <v>0</v>
      </c>
    </row>
    <row r="58" spans="3:10" s="193" customFormat="1" ht="21" customHeight="1" x14ac:dyDescent="0.2">
      <c r="C58" s="195"/>
      <c r="D58" s="195"/>
      <c r="J58" s="201"/>
    </row>
    <row r="59" spans="3:10" s="193" customFormat="1" ht="21" customHeight="1" x14ac:dyDescent="0.2">
      <c r="C59" s="195"/>
      <c r="D59" s="195"/>
      <c r="J59" s="201"/>
    </row>
    <row r="60" spans="3:10" s="193" customFormat="1" ht="21" customHeight="1" x14ac:dyDescent="0.2">
      <c r="C60" s="195"/>
      <c r="D60" s="195"/>
      <c r="J60" s="201"/>
    </row>
    <row r="61" spans="3:10" s="193" customFormat="1" ht="21" customHeight="1" x14ac:dyDescent="0.2">
      <c r="C61" s="195"/>
      <c r="D61" s="195"/>
      <c r="J61" s="201"/>
    </row>
    <row r="62" spans="3:10" s="193" customFormat="1" ht="21" customHeight="1" x14ac:dyDescent="0.2">
      <c r="C62" s="195"/>
      <c r="D62" s="195"/>
      <c r="J62" s="201"/>
    </row>
    <row r="63" spans="3:10" s="193" customFormat="1" ht="21" customHeight="1" x14ac:dyDescent="0.2">
      <c r="C63" s="195"/>
      <c r="D63" s="195"/>
      <c r="J63" s="204"/>
    </row>
    <row r="64" spans="3:10" s="191" customFormat="1" ht="14.25" customHeight="1" x14ac:dyDescent="0.2">
      <c r="J64" s="194"/>
    </row>
    <row r="65" spans="2:10" s="193" customFormat="1" ht="7.5" customHeight="1" x14ac:dyDescent="0.2">
      <c r="J65" s="196"/>
    </row>
    <row r="66" spans="2:10" s="193" customFormat="1" ht="37.5" customHeight="1" x14ac:dyDescent="0.2">
      <c r="B66" s="360" t="s">
        <v>388</v>
      </c>
      <c r="C66" s="360"/>
      <c r="D66" s="360"/>
      <c r="E66" s="360"/>
      <c r="F66" s="360"/>
      <c r="G66" s="360"/>
      <c r="H66" s="360"/>
      <c r="I66" s="360"/>
      <c r="J66" s="360"/>
    </row>
    <row r="67" spans="2:10" s="193" customFormat="1" ht="7.5" customHeight="1" x14ac:dyDescent="0.2">
      <c r="J67" s="196"/>
    </row>
    <row r="68" spans="2:10" s="193" customFormat="1" ht="15" customHeight="1" x14ac:dyDescent="0.2">
      <c r="B68" s="195"/>
      <c r="C68" s="195" t="s">
        <v>24</v>
      </c>
      <c r="E68" s="193" t="str">
        <f>E27</f>
        <v>MŠ Kostlivého, Praha 9</v>
      </c>
      <c r="J68" s="196"/>
    </row>
    <row r="69" spans="2:10" s="193" customFormat="1" ht="15" customHeight="1" x14ac:dyDescent="0.2">
      <c r="B69" s="195"/>
      <c r="C69" s="195" t="s">
        <v>371</v>
      </c>
      <c r="E69" s="193" t="str">
        <f>E29</f>
        <v>Elektroinstalace – silnoproud/ slaboproud</v>
      </c>
      <c r="J69" s="196"/>
    </row>
    <row r="70" spans="2:10" s="193" customFormat="1" ht="15" customHeight="1" x14ac:dyDescent="0.2">
      <c r="B70" s="195"/>
      <c r="C70" s="195" t="s">
        <v>373</v>
      </c>
      <c r="E70" s="193" t="str">
        <f>E30</f>
        <v>MŠ Kostlivého 1218, Praha 9</v>
      </c>
      <c r="J70" s="196"/>
    </row>
    <row r="71" spans="2:10" s="193" customFormat="1" ht="18.75" customHeight="1" x14ac:dyDescent="0.2">
      <c r="B71" s="195"/>
      <c r="C71" s="195" t="s">
        <v>375</v>
      </c>
      <c r="E71" s="193" t="str">
        <f>E31</f>
        <v>Jiří Flosman</v>
      </c>
      <c r="J71" s="196"/>
    </row>
    <row r="72" spans="2:10" s="193" customFormat="1" ht="15.75" customHeight="1" x14ac:dyDescent="0.2">
      <c r="B72" s="195"/>
      <c r="C72" s="195" t="s">
        <v>377</v>
      </c>
      <c r="E72" s="193" t="str">
        <f>E32</f>
        <v>Jiří Flosman</v>
      </c>
      <c r="J72" s="196"/>
    </row>
    <row r="73" spans="2:10" s="193" customFormat="1" ht="13.9" customHeight="1" x14ac:dyDescent="0.2">
      <c r="B73" s="195"/>
      <c r="C73" s="195" t="s">
        <v>389</v>
      </c>
      <c r="E73" s="199"/>
      <c r="I73" s="195"/>
      <c r="J73" s="195"/>
    </row>
    <row r="74" spans="2:10" s="193" customFormat="1" ht="13.9" customHeight="1" x14ac:dyDescent="0.2">
      <c r="B74" s="195"/>
      <c r="C74" s="195"/>
      <c r="E74" s="199"/>
      <c r="I74" s="195"/>
      <c r="J74" s="195"/>
    </row>
    <row r="75" spans="2:10" s="193" customFormat="1" ht="13.9" customHeight="1" x14ac:dyDescent="0.2">
      <c r="B75" s="195"/>
      <c r="C75" s="195"/>
      <c r="E75" s="195"/>
      <c r="J75" s="202"/>
    </row>
    <row r="76" spans="2:10" s="206" customFormat="1" ht="13.9" customHeight="1" x14ac:dyDescent="0.2">
      <c r="B76" s="205"/>
      <c r="C76" s="205"/>
      <c r="J76" s="207"/>
    </row>
    <row r="77" spans="2:10" s="206" customFormat="1" ht="13.9" customHeight="1" x14ac:dyDescent="0.2">
      <c r="B77" s="205"/>
      <c r="C77" s="205"/>
      <c r="J77" s="207"/>
    </row>
    <row r="78" spans="2:10" s="206" customFormat="1" ht="13.9" customHeight="1" x14ac:dyDescent="0.2">
      <c r="B78" s="205"/>
      <c r="C78" s="205"/>
      <c r="J78" s="207"/>
    </row>
    <row r="79" spans="2:10" s="206" customFormat="1" ht="13.9" customHeight="1" x14ac:dyDescent="0.2">
      <c r="B79" s="205"/>
      <c r="C79" s="205"/>
      <c r="J79" s="207"/>
    </row>
    <row r="80" spans="2:10" s="206" customFormat="1" ht="13.9" customHeight="1" x14ac:dyDescent="0.2">
      <c r="B80" s="205"/>
      <c r="C80" s="205"/>
      <c r="E80" s="195"/>
      <c r="J80" s="207"/>
    </row>
    <row r="81" spans="2:55" s="206" customFormat="1" ht="13.9" customHeight="1" x14ac:dyDescent="0.2">
      <c r="B81" s="205"/>
      <c r="C81" s="205"/>
      <c r="J81" s="207"/>
    </row>
    <row r="82" spans="2:55" s="206" customFormat="1" ht="13.9" customHeight="1" x14ac:dyDescent="0.2">
      <c r="B82" s="205"/>
      <c r="C82" s="205"/>
      <c r="E82" s="208"/>
      <c r="J82" s="207"/>
    </row>
    <row r="83" spans="2:55" s="193" customFormat="1" ht="30" customHeight="1" x14ac:dyDescent="0.2">
      <c r="B83" s="195"/>
      <c r="C83" s="195" t="s">
        <v>386</v>
      </c>
      <c r="J83" s="209">
        <f>J86+J93+J97+J104+J110+J118+J135+J144+J157+J162+J168+J181+J194+J211+J223+J232+J238+J252+J267+J271+J274</f>
        <v>0</v>
      </c>
      <c r="N83" s="210">
        <f>$BT$82</f>
        <v>0</v>
      </c>
      <c r="P83" s="210">
        <f>$BT$82</f>
        <v>0</v>
      </c>
      <c r="AJ83" s="193" t="s">
        <v>390</v>
      </c>
      <c r="AK83" s="193" t="s">
        <v>387</v>
      </c>
      <c r="BA83" s="201">
        <f>$BT$82</f>
        <v>0</v>
      </c>
    </row>
    <row r="84" spans="2:55" s="193" customFormat="1" ht="30" customHeight="1" x14ac:dyDescent="0.2">
      <c r="B84" s="195"/>
      <c r="J84" s="209"/>
      <c r="N84" s="210"/>
      <c r="P84" s="210"/>
      <c r="BA84" s="201"/>
    </row>
    <row r="85" spans="2:55" s="195" customFormat="1" ht="28.15" customHeight="1" x14ac:dyDescent="0.2">
      <c r="B85" s="195" t="s">
        <v>391</v>
      </c>
      <c r="C85" s="195" t="s">
        <v>392</v>
      </c>
      <c r="D85" s="211" t="s">
        <v>393</v>
      </c>
      <c r="E85" s="212" t="s">
        <v>394</v>
      </c>
      <c r="F85" s="212" t="s">
        <v>395</v>
      </c>
      <c r="G85" s="213" t="s">
        <v>396</v>
      </c>
      <c r="H85" s="200" t="s">
        <v>397</v>
      </c>
      <c r="I85" s="195" t="s">
        <v>398</v>
      </c>
      <c r="J85" s="214" t="s">
        <v>399</v>
      </c>
      <c r="K85" s="212" t="s">
        <v>400</v>
      </c>
      <c r="L85" s="215" t="s">
        <v>116</v>
      </c>
      <c r="M85" s="195" t="s">
        <v>401</v>
      </c>
      <c r="N85" s="195" t="s">
        <v>402</v>
      </c>
      <c r="O85" s="216" t="s">
        <v>403</v>
      </c>
      <c r="P85" s="216" t="s">
        <v>404</v>
      </c>
      <c r="Q85" s="216" t="s">
        <v>405</v>
      </c>
      <c r="AH85" s="212"/>
      <c r="AJ85" s="212"/>
      <c r="AK85" s="212"/>
      <c r="AU85" s="201"/>
      <c r="AV85" s="201"/>
      <c r="AW85" s="201"/>
      <c r="AX85" s="201"/>
      <c r="AY85" s="201"/>
      <c r="AZ85" s="212"/>
      <c r="BA85" s="201"/>
      <c r="BB85" s="212"/>
      <c r="BC85" s="212"/>
    </row>
    <row r="86" spans="2:55" s="236" customFormat="1" ht="28.15" customHeight="1" x14ac:dyDescent="0.2">
      <c r="B86" s="257" t="s">
        <v>406</v>
      </c>
      <c r="C86" s="257"/>
      <c r="D86" s="258"/>
      <c r="E86" s="258"/>
      <c r="F86" s="258"/>
      <c r="G86" s="258"/>
      <c r="H86" s="258"/>
      <c r="I86" s="258"/>
      <c r="J86" s="259">
        <f>SUM(J87:J92)</f>
        <v>0</v>
      </c>
      <c r="N86" s="210" t="e">
        <f>SUM(#REF!)</f>
        <v>#REF!</v>
      </c>
      <c r="P86" s="210" t="e">
        <f>SUM(#REF!)</f>
        <v>#REF!</v>
      </c>
      <c r="AH86" s="236" t="s">
        <v>65</v>
      </c>
      <c r="AJ86" s="236" t="s">
        <v>390</v>
      </c>
      <c r="AK86" s="236" t="s">
        <v>65</v>
      </c>
      <c r="AO86" s="236" t="s">
        <v>407</v>
      </c>
      <c r="BA86" s="204" t="e">
        <f>SUM(#REF!)</f>
        <v>#REF!</v>
      </c>
    </row>
    <row r="87" spans="2:55" s="223" customFormat="1" ht="11.25" customHeight="1" x14ac:dyDescent="0.15">
      <c r="B87" s="223" t="s">
        <v>408</v>
      </c>
      <c r="I87" s="224"/>
      <c r="J87" s="225"/>
      <c r="N87" s="226"/>
      <c r="P87" s="226"/>
      <c r="BA87" s="227"/>
    </row>
    <row r="88" spans="2:55" s="228" customFormat="1" ht="55.5" customHeight="1" x14ac:dyDescent="0.2">
      <c r="B88" s="228">
        <v>1</v>
      </c>
      <c r="C88" s="228" t="s">
        <v>409</v>
      </c>
      <c r="D88" s="229" t="s">
        <v>410</v>
      </c>
      <c r="E88" s="230" t="s">
        <v>614</v>
      </c>
      <c r="F88" s="230" t="s">
        <v>396</v>
      </c>
      <c r="G88" s="231">
        <v>26</v>
      </c>
      <c r="H88" s="362"/>
      <c r="I88" s="362"/>
      <c r="J88" s="232">
        <f>(G88*H88)+(G88*I88)</f>
        <v>0</v>
      </c>
      <c r="K88" s="230"/>
      <c r="L88" s="233"/>
      <c r="O88" s="234"/>
      <c r="P88" s="234"/>
      <c r="Q88" s="234"/>
      <c r="AH88" s="230"/>
      <c r="AJ88" s="230"/>
      <c r="AK88" s="230"/>
      <c r="AU88" s="232"/>
      <c r="AV88" s="232"/>
      <c r="AW88" s="232"/>
      <c r="AX88" s="232"/>
      <c r="AY88" s="232"/>
      <c r="AZ88" s="230"/>
      <c r="BA88" s="232"/>
      <c r="BB88" s="230"/>
      <c r="BC88" s="230"/>
    </row>
    <row r="89" spans="2:55" s="228" customFormat="1" ht="28.5" customHeight="1" x14ac:dyDescent="0.2">
      <c r="B89" s="228">
        <v>2</v>
      </c>
      <c r="C89" s="228" t="s">
        <v>409</v>
      </c>
      <c r="D89" s="229" t="s">
        <v>411</v>
      </c>
      <c r="E89" s="230"/>
      <c r="F89" s="230" t="s">
        <v>396</v>
      </c>
      <c r="G89" s="231">
        <v>500</v>
      </c>
      <c r="H89" s="362"/>
      <c r="I89" s="362"/>
      <c r="J89" s="232">
        <f>(G89*H89)+(G89*I89)</f>
        <v>0</v>
      </c>
      <c r="K89" s="230"/>
      <c r="L89" s="233"/>
      <c r="O89" s="234"/>
      <c r="P89" s="234"/>
      <c r="Q89" s="234"/>
      <c r="AH89" s="230"/>
      <c r="AJ89" s="230"/>
      <c r="AK89" s="230"/>
      <c r="AU89" s="232"/>
      <c r="AV89" s="232"/>
      <c r="AW89" s="232"/>
      <c r="AX89" s="232"/>
      <c r="AY89" s="232"/>
      <c r="AZ89" s="230"/>
      <c r="BA89" s="232"/>
      <c r="BB89" s="230"/>
      <c r="BC89" s="230"/>
    </row>
    <row r="90" spans="2:55" s="228" customFormat="1" ht="55.5" customHeight="1" x14ac:dyDescent="0.2">
      <c r="B90" s="228">
        <v>3</v>
      </c>
      <c r="C90" s="228" t="s">
        <v>409</v>
      </c>
      <c r="D90" s="229" t="s">
        <v>412</v>
      </c>
      <c r="E90" s="230" t="s">
        <v>413</v>
      </c>
      <c r="F90" s="230" t="s">
        <v>230</v>
      </c>
      <c r="G90" s="231">
        <v>20</v>
      </c>
      <c r="H90" s="362"/>
      <c r="I90" s="362"/>
      <c r="J90" s="232">
        <f>(G90*H90)+(G90*I90)</f>
        <v>0</v>
      </c>
      <c r="K90" s="230"/>
      <c r="L90" s="233"/>
      <c r="O90" s="234"/>
      <c r="P90" s="234"/>
      <c r="Q90" s="234"/>
      <c r="AH90" s="230"/>
      <c r="AJ90" s="230"/>
      <c r="AK90" s="230"/>
      <c r="AU90" s="232"/>
      <c r="AV90" s="232"/>
      <c r="AW90" s="232"/>
      <c r="AX90" s="232"/>
      <c r="AY90" s="232"/>
      <c r="AZ90" s="230"/>
      <c r="BA90" s="232"/>
      <c r="BB90" s="230"/>
      <c r="BC90" s="230"/>
    </row>
    <row r="91" spans="2:55" s="228" customFormat="1" ht="55.5" customHeight="1" x14ac:dyDescent="0.2">
      <c r="B91" s="228">
        <v>4</v>
      </c>
      <c r="C91" s="228" t="s">
        <v>409</v>
      </c>
      <c r="D91" s="229" t="s">
        <v>414</v>
      </c>
      <c r="E91" s="230" t="s">
        <v>413</v>
      </c>
      <c r="F91" s="230" t="s">
        <v>230</v>
      </c>
      <c r="G91" s="231">
        <v>20</v>
      </c>
      <c r="H91" s="362"/>
      <c r="I91" s="362"/>
      <c r="J91" s="232">
        <f>(G91*H91)+(G91*I91)</f>
        <v>0</v>
      </c>
      <c r="K91" s="230"/>
      <c r="L91" s="233"/>
      <c r="O91" s="234"/>
      <c r="P91" s="234"/>
      <c r="Q91" s="234"/>
      <c r="AH91" s="230"/>
      <c r="AJ91" s="230"/>
      <c r="AK91" s="230"/>
      <c r="AU91" s="232"/>
      <c r="AV91" s="232"/>
      <c r="AW91" s="232"/>
      <c r="AX91" s="232"/>
      <c r="AY91" s="232"/>
      <c r="AZ91" s="230"/>
      <c r="BA91" s="232"/>
      <c r="BB91" s="230"/>
      <c r="BC91" s="230"/>
    </row>
    <row r="92" spans="2:55" s="228" customFormat="1" ht="55.5" customHeight="1" x14ac:dyDescent="0.2">
      <c r="B92" s="228">
        <v>5</v>
      </c>
      <c r="C92" s="228" t="s">
        <v>409</v>
      </c>
      <c r="D92" s="229" t="s">
        <v>415</v>
      </c>
      <c r="E92" s="230" t="s">
        <v>413</v>
      </c>
      <c r="F92" s="230" t="s">
        <v>230</v>
      </c>
      <c r="G92" s="231">
        <v>40</v>
      </c>
      <c r="H92" s="362"/>
      <c r="I92" s="362"/>
      <c r="J92" s="232">
        <f>(G92*H92)+(G92*I92)</f>
        <v>0</v>
      </c>
      <c r="K92" s="230"/>
      <c r="L92" s="233"/>
      <c r="O92" s="234"/>
      <c r="P92" s="234"/>
      <c r="Q92" s="234"/>
      <c r="AH92" s="230"/>
      <c r="AJ92" s="230"/>
      <c r="AK92" s="230"/>
      <c r="AU92" s="232"/>
      <c r="AV92" s="232"/>
      <c r="AW92" s="232"/>
      <c r="AX92" s="232"/>
      <c r="AY92" s="232"/>
      <c r="AZ92" s="230"/>
      <c r="BA92" s="232"/>
      <c r="BB92" s="230"/>
      <c r="BC92" s="230"/>
    </row>
    <row r="93" spans="2:55" s="236" customFormat="1" ht="28.15" customHeight="1" x14ac:dyDescent="0.2">
      <c r="B93" s="257" t="s">
        <v>416</v>
      </c>
      <c r="C93" s="257"/>
      <c r="D93" s="258"/>
      <c r="E93" s="258"/>
      <c r="F93" s="258"/>
      <c r="G93" s="258"/>
      <c r="H93" s="363"/>
      <c r="I93" s="363"/>
      <c r="J93" s="259">
        <f>SUM(J95:J96)</f>
        <v>0</v>
      </c>
      <c r="N93" s="210" t="e">
        <f>SUM(#REF!)</f>
        <v>#REF!</v>
      </c>
      <c r="P93" s="210" t="e">
        <f>SUM(#REF!)</f>
        <v>#REF!</v>
      </c>
      <c r="AH93" s="236" t="s">
        <v>65</v>
      </c>
      <c r="AJ93" s="236" t="s">
        <v>390</v>
      </c>
      <c r="AK93" s="236" t="s">
        <v>65</v>
      </c>
      <c r="AO93" s="236" t="s">
        <v>407</v>
      </c>
      <c r="BA93" s="204" t="e">
        <f>SUM(#REF!)</f>
        <v>#REF!</v>
      </c>
    </row>
    <row r="94" spans="2:55" s="273" customFormat="1" ht="17.100000000000001" customHeight="1" x14ac:dyDescent="0.2">
      <c r="B94" s="271" t="s">
        <v>417</v>
      </c>
      <c r="C94" s="271"/>
      <c r="D94" s="271"/>
      <c r="E94" s="271"/>
      <c r="F94" s="271"/>
      <c r="G94" s="271"/>
      <c r="H94" s="364"/>
      <c r="I94" s="364"/>
      <c r="J94" s="272"/>
      <c r="N94" s="274"/>
      <c r="P94" s="274"/>
      <c r="BA94" s="275"/>
    </row>
    <row r="95" spans="2:55" s="228" customFormat="1" ht="20.85" customHeight="1" x14ac:dyDescent="0.2">
      <c r="B95" s="228">
        <v>6</v>
      </c>
      <c r="C95" s="228" t="s">
        <v>409</v>
      </c>
      <c r="D95" s="229" t="s">
        <v>418</v>
      </c>
      <c r="E95" s="230" t="s">
        <v>419</v>
      </c>
      <c r="F95" s="230" t="s">
        <v>230</v>
      </c>
      <c r="G95" s="231">
        <v>500</v>
      </c>
      <c r="H95" s="362"/>
      <c r="I95" s="362"/>
      <c r="J95" s="232">
        <f>(G95*H95)+(G95*I95)</f>
        <v>0</v>
      </c>
      <c r="K95" s="230"/>
      <c r="L95" s="233"/>
      <c r="O95" s="234"/>
      <c r="P95" s="234"/>
      <c r="Q95" s="234"/>
      <c r="AH95" s="230"/>
      <c r="AJ95" s="230"/>
      <c r="AK95" s="230"/>
      <c r="AU95" s="232"/>
      <c r="AV95" s="232"/>
      <c r="AW95" s="232"/>
      <c r="AX95" s="232"/>
      <c r="AY95" s="232"/>
      <c r="AZ95" s="230"/>
      <c r="BA95" s="232"/>
      <c r="BB95" s="230"/>
      <c r="BC95" s="230"/>
    </row>
    <row r="96" spans="2:55" s="228" customFormat="1" ht="20.85" customHeight="1" x14ac:dyDescent="0.2">
      <c r="B96" s="228">
        <v>7</v>
      </c>
      <c r="C96" s="228" t="s">
        <v>409</v>
      </c>
      <c r="D96" s="229" t="s">
        <v>420</v>
      </c>
      <c r="E96" s="230" t="s">
        <v>421</v>
      </c>
      <c r="F96" s="230" t="s">
        <v>230</v>
      </c>
      <c r="G96" s="231">
        <v>60</v>
      </c>
      <c r="H96" s="362"/>
      <c r="I96" s="362"/>
      <c r="J96" s="232">
        <f>(G96*H96)+(G96*I96)</f>
        <v>0</v>
      </c>
      <c r="K96" s="230"/>
      <c r="L96" s="233"/>
      <c r="O96" s="234"/>
      <c r="P96" s="234"/>
      <c r="Q96" s="234"/>
      <c r="AH96" s="230"/>
      <c r="AJ96" s="230"/>
      <c r="AK96" s="230"/>
      <c r="AU96" s="232"/>
      <c r="AV96" s="232"/>
      <c r="AW96" s="232"/>
      <c r="AX96" s="232"/>
      <c r="AY96" s="232"/>
      <c r="AZ96" s="230"/>
      <c r="BA96" s="232"/>
      <c r="BB96" s="230"/>
      <c r="BC96" s="230"/>
    </row>
    <row r="97" spans="1:76" s="236" customFormat="1" ht="28.15" customHeight="1" x14ac:dyDescent="0.2">
      <c r="B97" s="257" t="s">
        <v>422</v>
      </c>
      <c r="C97" s="257"/>
      <c r="D97" s="258"/>
      <c r="E97" s="258"/>
      <c r="F97" s="258"/>
      <c r="G97" s="258"/>
      <c r="H97" s="363"/>
      <c r="I97" s="363"/>
      <c r="J97" s="259">
        <f>SUM(J99:J102)</f>
        <v>0</v>
      </c>
      <c r="N97" s="210" t="e">
        <f>SUM(#REF!)</f>
        <v>#REF!</v>
      </c>
      <c r="P97" s="210" t="e">
        <f>SUM(#REF!)</f>
        <v>#REF!</v>
      </c>
      <c r="AH97" s="236" t="s">
        <v>65</v>
      </c>
      <c r="AJ97" s="236" t="s">
        <v>390</v>
      </c>
      <c r="AK97" s="236" t="s">
        <v>65</v>
      </c>
      <c r="AO97" s="236" t="s">
        <v>407</v>
      </c>
      <c r="BA97" s="204" t="e">
        <f>SUM(#REF!)</f>
        <v>#REF!</v>
      </c>
    </row>
    <row r="98" spans="1:76" s="273" customFormat="1" ht="17.100000000000001" customHeight="1" x14ac:dyDescent="0.2">
      <c r="B98" s="271" t="s">
        <v>423</v>
      </c>
      <c r="C98" s="271"/>
      <c r="D98" s="271"/>
      <c r="E98" s="271"/>
      <c r="F98" s="271"/>
      <c r="G98" s="271"/>
      <c r="H98" s="364"/>
      <c r="I98" s="364"/>
      <c r="J98" s="272"/>
      <c r="N98" s="274"/>
      <c r="P98" s="274"/>
      <c r="BA98" s="275"/>
    </row>
    <row r="99" spans="1:76" s="228" customFormat="1" ht="20.85" customHeight="1" x14ac:dyDescent="0.2">
      <c r="B99" s="228">
        <v>8</v>
      </c>
      <c r="C99" s="228" t="s">
        <v>409</v>
      </c>
      <c r="D99" s="229" t="s">
        <v>424</v>
      </c>
      <c r="E99" s="230"/>
      <c r="F99" s="230" t="s">
        <v>230</v>
      </c>
      <c r="G99" s="231">
        <v>1000</v>
      </c>
      <c r="H99" s="362"/>
      <c r="I99" s="362"/>
      <c r="J99" s="232">
        <f>(G99*H99)+(G99*I99)</f>
        <v>0</v>
      </c>
      <c r="K99" s="230"/>
      <c r="L99" s="233"/>
      <c r="O99" s="234"/>
      <c r="P99" s="234"/>
      <c r="Q99" s="234"/>
      <c r="AH99" s="230"/>
      <c r="AJ99" s="230"/>
      <c r="AK99" s="230"/>
      <c r="AU99" s="232"/>
      <c r="AV99" s="232"/>
      <c r="AW99" s="232"/>
      <c r="AX99" s="232"/>
      <c r="AY99" s="232"/>
      <c r="AZ99" s="230"/>
      <c r="BA99" s="232"/>
      <c r="BB99" s="230"/>
      <c r="BC99" s="230"/>
    </row>
    <row r="100" spans="1:76" s="228" customFormat="1" ht="20.85" customHeight="1" x14ac:dyDescent="0.2">
      <c r="B100" s="228">
        <v>9</v>
      </c>
      <c r="C100" s="228" t="s">
        <v>409</v>
      </c>
      <c r="D100" s="229" t="s">
        <v>425</v>
      </c>
      <c r="E100" s="230"/>
      <c r="F100" s="230" t="s">
        <v>230</v>
      </c>
      <c r="G100" s="231">
        <v>350</v>
      </c>
      <c r="H100" s="362"/>
      <c r="I100" s="362"/>
      <c r="J100" s="232">
        <f>(G100*H100)+(G100*I100)</f>
        <v>0</v>
      </c>
      <c r="K100" s="230"/>
      <c r="L100" s="233"/>
      <c r="O100" s="234"/>
      <c r="P100" s="234"/>
      <c r="Q100" s="234"/>
      <c r="AH100" s="230"/>
      <c r="AJ100" s="230"/>
      <c r="AK100" s="230"/>
      <c r="AU100" s="232"/>
      <c r="AV100" s="232"/>
      <c r="AW100" s="232"/>
      <c r="AX100" s="232"/>
      <c r="AY100" s="232"/>
      <c r="AZ100" s="230"/>
      <c r="BA100" s="232"/>
      <c r="BB100" s="230"/>
      <c r="BC100" s="230"/>
    </row>
    <row r="101" spans="1:76" s="228" customFormat="1" ht="20.85" customHeight="1" x14ac:dyDescent="0.2">
      <c r="B101" s="228">
        <v>10</v>
      </c>
      <c r="C101" s="228" t="s">
        <v>409</v>
      </c>
      <c r="D101" s="229" t="s">
        <v>426</v>
      </c>
      <c r="E101" s="230"/>
      <c r="F101" s="230" t="s">
        <v>230</v>
      </c>
      <c r="G101" s="231">
        <v>20</v>
      </c>
      <c r="H101" s="362"/>
      <c r="I101" s="362"/>
      <c r="J101" s="232">
        <f>(G101*H101)+(G101*I101)</f>
        <v>0</v>
      </c>
      <c r="K101" s="230"/>
      <c r="L101" s="233"/>
      <c r="O101" s="234"/>
      <c r="P101" s="234"/>
      <c r="Q101" s="234"/>
      <c r="AH101" s="230"/>
      <c r="AJ101" s="230"/>
      <c r="AK101" s="230"/>
      <c r="AU101" s="232"/>
      <c r="AV101" s="232"/>
      <c r="AW101" s="232"/>
      <c r="AX101" s="232"/>
      <c r="AY101" s="232"/>
      <c r="AZ101" s="230"/>
      <c r="BA101" s="232"/>
      <c r="BB101" s="230"/>
      <c r="BC101" s="230"/>
    </row>
    <row r="102" spans="1:76" s="228" customFormat="1" ht="20.85" customHeight="1" x14ac:dyDescent="0.2">
      <c r="B102" s="228">
        <v>11</v>
      </c>
      <c r="C102" s="228" t="s">
        <v>409</v>
      </c>
      <c r="D102" s="229" t="s">
        <v>427</v>
      </c>
      <c r="E102" s="230"/>
      <c r="F102" s="230" t="s">
        <v>230</v>
      </c>
      <c r="G102" s="231">
        <v>150</v>
      </c>
      <c r="H102" s="362"/>
      <c r="I102" s="362"/>
      <c r="J102" s="232">
        <f>(G102*H102)+(G102*I102)</f>
        <v>0</v>
      </c>
      <c r="K102" s="230"/>
      <c r="L102" s="233"/>
      <c r="O102" s="234"/>
      <c r="P102" s="234"/>
      <c r="Q102" s="234"/>
      <c r="AH102" s="230"/>
      <c r="AJ102" s="230"/>
      <c r="AK102" s="230"/>
      <c r="AU102" s="232"/>
      <c r="AV102" s="232"/>
      <c r="AW102" s="232"/>
      <c r="AX102" s="232"/>
      <c r="AY102" s="232"/>
      <c r="AZ102" s="230"/>
      <c r="BA102" s="232"/>
      <c r="BB102" s="230"/>
      <c r="BC102" s="230"/>
    </row>
    <row r="103" spans="1:76" s="276" customFormat="1" ht="20.85" customHeight="1" x14ac:dyDescent="0.2">
      <c r="B103" s="276" t="s">
        <v>428</v>
      </c>
      <c r="C103" s="276" t="s">
        <v>409</v>
      </c>
      <c r="D103" s="277" t="s">
        <v>429</v>
      </c>
      <c r="E103" s="278" t="s">
        <v>430</v>
      </c>
      <c r="F103" s="278" t="s">
        <v>230</v>
      </c>
      <c r="G103" s="279">
        <v>4</v>
      </c>
      <c r="H103" s="365"/>
      <c r="I103" s="365"/>
      <c r="J103" s="280">
        <f>(G103*H103)+(G103*I103)</f>
        <v>0</v>
      </c>
      <c r="K103" s="278"/>
      <c r="L103" s="281"/>
      <c r="O103" s="282"/>
      <c r="P103" s="282"/>
      <c r="Q103" s="282"/>
      <c r="AH103" s="278"/>
      <c r="AJ103" s="278"/>
      <c r="AK103" s="278"/>
      <c r="AU103" s="280"/>
      <c r="AV103" s="280"/>
      <c r="AW103" s="280"/>
      <c r="AX103" s="280"/>
      <c r="AY103" s="280"/>
      <c r="AZ103" s="278"/>
      <c r="BA103" s="280"/>
      <c r="BB103" s="278"/>
      <c r="BC103" s="278"/>
    </row>
    <row r="104" spans="1:76" s="236" customFormat="1" ht="28.15" customHeight="1" x14ac:dyDescent="0.2">
      <c r="B104" s="257" t="s">
        <v>431</v>
      </c>
      <c r="C104" s="257"/>
      <c r="D104" s="258"/>
      <c r="E104" s="258"/>
      <c r="F104" s="258"/>
      <c r="G104" s="258"/>
      <c r="H104" s="363"/>
      <c r="I104" s="363"/>
      <c r="J104" s="259">
        <f>SUM(J106:J108)</f>
        <v>0</v>
      </c>
      <c r="N104" s="210" t="e">
        <f>SUM(#REF!)</f>
        <v>#REF!</v>
      </c>
      <c r="P104" s="210" t="e">
        <f>SUM(#REF!)</f>
        <v>#REF!</v>
      </c>
      <c r="AH104" s="236" t="s">
        <v>65</v>
      </c>
      <c r="AJ104" s="236" t="s">
        <v>390</v>
      </c>
      <c r="AK104" s="236" t="s">
        <v>65</v>
      </c>
      <c r="AO104" s="236" t="s">
        <v>407</v>
      </c>
      <c r="BA104" s="204" t="e">
        <f>SUM(#REF!)</f>
        <v>#REF!</v>
      </c>
    </row>
    <row r="105" spans="1:76" s="273" customFormat="1" ht="17.100000000000001" customHeight="1" x14ac:dyDescent="0.2">
      <c r="B105" s="271" t="s">
        <v>423</v>
      </c>
      <c r="C105" s="271"/>
      <c r="D105" s="271"/>
      <c r="E105" s="271"/>
      <c r="F105" s="271"/>
      <c r="G105" s="271"/>
      <c r="H105" s="364"/>
      <c r="I105" s="364"/>
      <c r="J105" s="272"/>
      <c r="N105" s="274"/>
      <c r="P105" s="274"/>
      <c r="BA105" s="275"/>
    </row>
    <row r="106" spans="1:76" s="228" customFormat="1" ht="20.85" customHeight="1" x14ac:dyDescent="0.2">
      <c r="B106" s="228">
        <v>12</v>
      </c>
      <c r="C106" s="228" t="s">
        <v>409</v>
      </c>
      <c r="D106" s="229" t="s">
        <v>424</v>
      </c>
      <c r="E106" s="230"/>
      <c r="F106" s="230" t="s">
        <v>230</v>
      </c>
      <c r="G106" s="231">
        <v>620</v>
      </c>
      <c r="H106" s="362"/>
      <c r="I106" s="362"/>
      <c r="J106" s="232">
        <f>(G106*H106)+(G106*I106)</f>
        <v>0</v>
      </c>
      <c r="K106" s="230"/>
      <c r="L106" s="233"/>
      <c r="O106" s="234"/>
      <c r="P106" s="234"/>
      <c r="Q106" s="234"/>
      <c r="AH106" s="230"/>
      <c r="AJ106" s="230"/>
      <c r="AK106" s="230"/>
      <c r="AU106" s="232"/>
      <c r="AV106" s="232"/>
      <c r="AW106" s="232"/>
      <c r="AX106" s="232"/>
      <c r="AY106" s="232"/>
      <c r="AZ106" s="230"/>
      <c r="BA106" s="232"/>
      <c r="BB106" s="230"/>
      <c r="BC106" s="230"/>
    </row>
    <row r="107" spans="1:76" s="228" customFormat="1" ht="20.85" customHeight="1" x14ac:dyDescent="0.2">
      <c r="B107" s="228">
        <v>13</v>
      </c>
      <c r="C107" s="228" t="s">
        <v>409</v>
      </c>
      <c r="D107" s="229" t="s">
        <v>425</v>
      </c>
      <c r="E107" s="230"/>
      <c r="F107" s="230" t="s">
        <v>230</v>
      </c>
      <c r="G107" s="231">
        <v>280</v>
      </c>
      <c r="H107" s="362"/>
      <c r="I107" s="362"/>
      <c r="J107" s="232">
        <f>(G107*H107)+(G107*I107)</f>
        <v>0</v>
      </c>
      <c r="K107" s="230"/>
      <c r="L107" s="233"/>
      <c r="O107" s="234"/>
      <c r="P107" s="234"/>
      <c r="Q107" s="234"/>
      <c r="AH107" s="230"/>
      <c r="AJ107" s="230"/>
      <c r="AK107" s="230"/>
      <c r="AU107" s="232"/>
      <c r="AV107" s="232"/>
      <c r="AW107" s="232"/>
      <c r="AX107" s="232"/>
      <c r="AY107" s="232"/>
      <c r="AZ107" s="230"/>
      <c r="BA107" s="232"/>
      <c r="BB107" s="230"/>
      <c r="BC107" s="230"/>
    </row>
    <row r="108" spans="1:76" s="228" customFormat="1" ht="20.85" customHeight="1" x14ac:dyDescent="0.2">
      <c r="B108" s="228">
        <v>14</v>
      </c>
      <c r="C108" s="228" t="s">
        <v>409</v>
      </c>
      <c r="D108" s="229" t="s">
        <v>427</v>
      </c>
      <c r="E108" s="230"/>
      <c r="F108" s="230" t="s">
        <v>230</v>
      </c>
      <c r="G108" s="231">
        <v>70</v>
      </c>
      <c r="H108" s="362"/>
      <c r="I108" s="362"/>
      <c r="J108" s="232">
        <f>(G108*H108)+(G108*I108)</f>
        <v>0</v>
      </c>
      <c r="K108" s="230"/>
      <c r="L108" s="233"/>
      <c r="O108" s="234"/>
      <c r="P108" s="234"/>
      <c r="Q108" s="234"/>
      <c r="AH108" s="230"/>
      <c r="AJ108" s="230"/>
      <c r="AK108" s="230"/>
      <c r="AU108" s="232"/>
      <c r="AV108" s="232"/>
      <c r="AW108" s="232"/>
      <c r="AX108" s="232"/>
      <c r="AY108" s="232"/>
      <c r="AZ108" s="230"/>
      <c r="BA108" s="232"/>
      <c r="BB108" s="230"/>
      <c r="BC108" s="230"/>
    </row>
    <row r="109" spans="1:76" s="276" customFormat="1" ht="20.85" customHeight="1" x14ac:dyDescent="0.2">
      <c r="A109" s="228"/>
      <c r="B109" s="228" t="s">
        <v>432</v>
      </c>
      <c r="C109" s="228" t="s">
        <v>409</v>
      </c>
      <c r="D109" s="229" t="s">
        <v>429</v>
      </c>
      <c r="E109" s="230" t="s">
        <v>433</v>
      </c>
      <c r="F109" s="230" t="s">
        <v>230</v>
      </c>
      <c r="G109" s="231">
        <v>2</v>
      </c>
      <c r="H109" s="362"/>
      <c r="I109" s="362"/>
      <c r="J109" s="232">
        <f>(G109*H109)+(G109*I109)</f>
        <v>0</v>
      </c>
      <c r="K109" s="230"/>
      <c r="L109" s="233"/>
      <c r="M109" s="228"/>
      <c r="N109" s="228"/>
      <c r="O109" s="234"/>
      <c r="P109" s="234"/>
      <c r="Q109" s="234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30"/>
      <c r="AI109" s="228"/>
      <c r="AJ109" s="230"/>
      <c r="AK109" s="230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32"/>
      <c r="AV109" s="232"/>
      <c r="AW109" s="232"/>
      <c r="AX109" s="232"/>
      <c r="AY109" s="232"/>
      <c r="AZ109" s="230"/>
      <c r="BA109" s="232"/>
      <c r="BB109" s="230"/>
      <c r="BC109" s="230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  <c r="BV109" s="228"/>
      <c r="BW109" s="228"/>
      <c r="BX109" s="228"/>
    </row>
    <row r="110" spans="1:76" s="236" customFormat="1" ht="28.15" customHeight="1" x14ac:dyDescent="0.2">
      <c r="B110" s="257" t="s">
        <v>434</v>
      </c>
      <c r="C110" s="257"/>
      <c r="D110" s="258"/>
      <c r="E110" s="258"/>
      <c r="F110" s="258"/>
      <c r="G110" s="258"/>
      <c r="H110" s="363"/>
      <c r="I110" s="363"/>
      <c r="J110" s="259">
        <f>SUM(J112:J117)</f>
        <v>0</v>
      </c>
      <c r="N110" s="210" t="e">
        <f>SUM(#REF!)</f>
        <v>#REF!</v>
      </c>
      <c r="P110" s="210" t="e">
        <f>SUM(#REF!)</f>
        <v>#REF!</v>
      </c>
      <c r="AH110" s="236" t="s">
        <v>65</v>
      </c>
      <c r="AJ110" s="236" t="s">
        <v>390</v>
      </c>
      <c r="AK110" s="236" t="s">
        <v>65</v>
      </c>
      <c r="AO110" s="236" t="s">
        <v>407</v>
      </c>
      <c r="BA110" s="204" t="e">
        <f>SUM(#REF!)</f>
        <v>#REF!</v>
      </c>
    </row>
    <row r="111" spans="1:76" s="273" customFormat="1" ht="17.100000000000001" customHeight="1" x14ac:dyDescent="0.2">
      <c r="B111" s="271" t="s">
        <v>435</v>
      </c>
      <c r="C111" s="271"/>
      <c r="D111" s="271"/>
      <c r="E111" s="271"/>
      <c r="F111" s="271"/>
      <c r="G111" s="271"/>
      <c r="H111" s="364"/>
      <c r="I111" s="364"/>
      <c r="J111" s="272"/>
      <c r="N111" s="274"/>
      <c r="P111" s="274"/>
      <c r="BA111" s="275"/>
    </row>
    <row r="112" spans="1:76" s="228" customFormat="1" ht="20.85" customHeight="1" x14ac:dyDescent="0.2">
      <c r="B112" s="228">
        <v>15</v>
      </c>
      <c r="C112" s="228" t="s">
        <v>409</v>
      </c>
      <c r="D112" s="229" t="s">
        <v>436</v>
      </c>
      <c r="E112" s="230"/>
      <c r="F112" s="230" t="s">
        <v>230</v>
      </c>
      <c r="G112" s="231">
        <v>2</v>
      </c>
      <c r="H112" s="362"/>
      <c r="I112" s="362"/>
      <c r="J112" s="232">
        <f t="shared" ref="J112:J117" si="0">(G112*H112)+(G112*I112)</f>
        <v>0</v>
      </c>
      <c r="K112" s="230"/>
      <c r="L112" s="233"/>
      <c r="O112" s="234"/>
      <c r="P112" s="234"/>
      <c r="Q112" s="234"/>
      <c r="AH112" s="230"/>
      <c r="AJ112" s="230"/>
      <c r="AK112" s="230"/>
      <c r="AU112" s="232"/>
      <c r="AV112" s="232"/>
      <c r="AW112" s="232"/>
      <c r="AX112" s="232"/>
      <c r="AY112" s="232"/>
      <c r="AZ112" s="230"/>
      <c r="BA112" s="232"/>
      <c r="BB112" s="230"/>
      <c r="BC112" s="230"/>
    </row>
    <row r="113" spans="2:55" s="228" customFormat="1" ht="20.85" customHeight="1" x14ac:dyDescent="0.2">
      <c r="B113" s="228">
        <v>16</v>
      </c>
      <c r="C113" s="228" t="s">
        <v>409</v>
      </c>
      <c r="D113" s="229" t="s">
        <v>437</v>
      </c>
      <c r="E113" s="230"/>
      <c r="F113" s="230" t="s">
        <v>230</v>
      </c>
      <c r="G113" s="231">
        <v>220</v>
      </c>
      <c r="H113" s="362"/>
      <c r="I113" s="362"/>
      <c r="J113" s="232">
        <f t="shared" si="0"/>
        <v>0</v>
      </c>
      <c r="K113" s="230"/>
      <c r="L113" s="233"/>
      <c r="O113" s="234"/>
      <c r="P113" s="234"/>
      <c r="Q113" s="234"/>
      <c r="AH113" s="230"/>
      <c r="AJ113" s="230"/>
      <c r="AK113" s="230"/>
      <c r="AU113" s="232"/>
      <c r="AV113" s="232"/>
      <c r="AW113" s="232"/>
      <c r="AX113" s="232"/>
      <c r="AY113" s="232"/>
      <c r="AZ113" s="230"/>
      <c r="BA113" s="232"/>
      <c r="BB113" s="230"/>
      <c r="BC113" s="230"/>
    </row>
    <row r="114" spans="2:55" s="228" customFormat="1" ht="20.85" customHeight="1" x14ac:dyDescent="0.2">
      <c r="B114" s="228">
        <v>17</v>
      </c>
      <c r="C114" s="228" t="s">
        <v>409</v>
      </c>
      <c r="D114" s="229" t="s">
        <v>438</v>
      </c>
      <c r="E114" s="230"/>
      <c r="F114" s="230" t="s">
        <v>230</v>
      </c>
      <c r="G114" s="231">
        <v>40</v>
      </c>
      <c r="H114" s="362"/>
      <c r="I114" s="362"/>
      <c r="J114" s="232">
        <f t="shared" si="0"/>
        <v>0</v>
      </c>
      <c r="K114" s="230"/>
      <c r="L114" s="233"/>
      <c r="O114" s="234"/>
      <c r="P114" s="234"/>
      <c r="Q114" s="234"/>
      <c r="AH114" s="230"/>
      <c r="AJ114" s="230"/>
      <c r="AK114" s="230"/>
      <c r="AU114" s="232"/>
      <c r="AV114" s="232"/>
      <c r="AW114" s="232"/>
      <c r="AX114" s="232"/>
      <c r="AY114" s="232"/>
      <c r="AZ114" s="230"/>
      <c r="BA114" s="232"/>
      <c r="BB114" s="230"/>
      <c r="BC114" s="230"/>
    </row>
    <row r="115" spans="2:55" s="228" customFormat="1" ht="20.85" customHeight="1" x14ac:dyDescent="0.2">
      <c r="B115" s="228">
        <v>18</v>
      </c>
      <c r="C115" s="228" t="s">
        <v>409</v>
      </c>
      <c r="D115" s="229" t="s">
        <v>424</v>
      </c>
      <c r="E115" s="230"/>
      <c r="F115" s="230" t="s">
        <v>230</v>
      </c>
      <c r="G115" s="231">
        <v>100</v>
      </c>
      <c r="H115" s="362"/>
      <c r="I115" s="362"/>
      <c r="J115" s="232">
        <f t="shared" si="0"/>
        <v>0</v>
      </c>
      <c r="K115" s="230"/>
      <c r="L115" s="233"/>
      <c r="O115" s="234"/>
      <c r="P115" s="234"/>
      <c r="Q115" s="234"/>
      <c r="AH115" s="230"/>
      <c r="AJ115" s="230"/>
      <c r="AK115" s="230"/>
      <c r="AU115" s="232"/>
      <c r="AV115" s="232"/>
      <c r="AW115" s="232"/>
      <c r="AX115" s="232"/>
      <c r="AY115" s="232"/>
      <c r="AZ115" s="230"/>
      <c r="BA115" s="232"/>
      <c r="BB115" s="230"/>
      <c r="BC115" s="230"/>
    </row>
    <row r="116" spans="2:55" s="228" customFormat="1" ht="20.85" customHeight="1" x14ac:dyDescent="0.2">
      <c r="B116" s="228">
        <v>19</v>
      </c>
      <c r="C116" s="228" t="s">
        <v>409</v>
      </c>
      <c r="D116" s="229" t="s">
        <v>425</v>
      </c>
      <c r="E116" s="230"/>
      <c r="F116" s="230" t="s">
        <v>230</v>
      </c>
      <c r="G116" s="231">
        <v>130</v>
      </c>
      <c r="H116" s="362"/>
      <c r="I116" s="362"/>
      <c r="J116" s="232">
        <f t="shared" si="0"/>
        <v>0</v>
      </c>
      <c r="K116" s="230"/>
      <c r="L116" s="233"/>
      <c r="O116" s="234"/>
      <c r="P116" s="234"/>
      <c r="Q116" s="234"/>
      <c r="AH116" s="230"/>
      <c r="AJ116" s="230"/>
      <c r="AK116" s="230"/>
      <c r="AU116" s="232"/>
      <c r="AV116" s="232"/>
      <c r="AW116" s="232"/>
      <c r="AX116" s="232"/>
      <c r="AY116" s="232"/>
      <c r="AZ116" s="230"/>
      <c r="BA116" s="232"/>
      <c r="BB116" s="230"/>
      <c r="BC116" s="230"/>
    </row>
    <row r="117" spans="2:55" s="228" customFormat="1" ht="20.85" customHeight="1" x14ac:dyDescent="0.2">
      <c r="B117" s="228">
        <v>20</v>
      </c>
      <c r="C117" s="228" t="s">
        <v>409</v>
      </c>
      <c r="D117" s="229" t="s">
        <v>426</v>
      </c>
      <c r="E117" s="230"/>
      <c r="F117" s="230" t="s">
        <v>230</v>
      </c>
      <c r="G117" s="231">
        <v>30</v>
      </c>
      <c r="H117" s="362"/>
      <c r="I117" s="362"/>
      <c r="J117" s="232">
        <f t="shared" si="0"/>
        <v>0</v>
      </c>
      <c r="K117" s="230"/>
      <c r="L117" s="233"/>
      <c r="O117" s="234"/>
      <c r="P117" s="234"/>
      <c r="Q117" s="234"/>
      <c r="AH117" s="230"/>
      <c r="AJ117" s="230"/>
      <c r="AK117" s="230"/>
      <c r="AU117" s="232"/>
      <c r="AV117" s="232"/>
      <c r="AW117" s="232"/>
      <c r="AX117" s="232"/>
      <c r="AY117" s="232"/>
      <c r="AZ117" s="230"/>
      <c r="BA117" s="232"/>
      <c r="BB117" s="230"/>
      <c r="BC117" s="230"/>
    </row>
    <row r="118" spans="2:55" s="236" customFormat="1" ht="28.15" customHeight="1" x14ac:dyDescent="0.2">
      <c r="B118" s="257" t="s">
        <v>439</v>
      </c>
      <c r="C118" s="257"/>
      <c r="D118" s="258"/>
      <c r="E118" s="258"/>
      <c r="F118" s="258"/>
      <c r="G118" s="258"/>
      <c r="H118" s="363"/>
      <c r="I118" s="363"/>
      <c r="J118" s="259">
        <f>SUM(J120:J134)</f>
        <v>0</v>
      </c>
      <c r="N118" s="210" t="e">
        <f>SUM(#REF!)</f>
        <v>#REF!</v>
      </c>
      <c r="P118" s="210" t="e">
        <f>SUM(#REF!)</f>
        <v>#REF!</v>
      </c>
      <c r="AH118" s="236" t="s">
        <v>65</v>
      </c>
      <c r="AJ118" s="236" t="s">
        <v>390</v>
      </c>
      <c r="AK118" s="236" t="s">
        <v>65</v>
      </c>
      <c r="AO118" s="236" t="s">
        <v>407</v>
      </c>
      <c r="BA118" s="204" t="e">
        <f>SUM(#REF!)</f>
        <v>#REF!</v>
      </c>
    </row>
    <row r="119" spans="2:55" s="273" customFormat="1" ht="17.100000000000001" customHeight="1" x14ac:dyDescent="0.2">
      <c r="B119" s="271" t="s">
        <v>440</v>
      </c>
      <c r="C119" s="271"/>
      <c r="D119" s="271"/>
      <c r="E119" s="271"/>
      <c r="F119" s="271"/>
      <c r="G119" s="271"/>
      <c r="H119" s="364"/>
      <c r="I119" s="364"/>
      <c r="J119" s="272"/>
      <c r="N119" s="274"/>
      <c r="P119" s="274"/>
      <c r="BA119" s="275"/>
    </row>
    <row r="120" spans="2:55" s="228" customFormat="1" ht="20.85" customHeight="1" x14ac:dyDescent="0.2">
      <c r="B120" s="228">
        <v>21</v>
      </c>
      <c r="C120" s="228" t="s">
        <v>409</v>
      </c>
      <c r="D120" s="229" t="s">
        <v>441</v>
      </c>
      <c r="E120" s="230"/>
      <c r="F120" s="230" t="s">
        <v>230</v>
      </c>
      <c r="G120" s="231">
        <v>200</v>
      </c>
      <c r="H120" s="362"/>
      <c r="I120" s="362"/>
      <c r="J120" s="232">
        <f t="shared" ref="J120:J134" si="1">(G120*H120)+(G120*I120)</f>
        <v>0</v>
      </c>
      <c r="K120" s="230"/>
      <c r="L120" s="233"/>
      <c r="O120" s="234"/>
      <c r="P120" s="234"/>
      <c r="Q120" s="234"/>
      <c r="AH120" s="230"/>
      <c r="AJ120" s="230"/>
      <c r="AK120" s="230"/>
      <c r="AU120" s="232"/>
      <c r="AV120" s="232"/>
      <c r="AW120" s="232"/>
      <c r="AX120" s="232"/>
      <c r="AY120" s="232"/>
      <c r="AZ120" s="230"/>
      <c r="BA120" s="232"/>
      <c r="BB120" s="230"/>
      <c r="BC120" s="230"/>
    </row>
    <row r="121" spans="2:55" s="228" customFormat="1" ht="20.85" customHeight="1" x14ac:dyDescent="0.2">
      <c r="B121" s="228">
        <v>22</v>
      </c>
      <c r="C121" s="228" t="s">
        <v>409</v>
      </c>
      <c r="D121" s="229" t="s">
        <v>442</v>
      </c>
      <c r="E121" s="230"/>
      <c r="F121" s="230" t="s">
        <v>230</v>
      </c>
      <c r="G121" s="231">
        <v>85</v>
      </c>
      <c r="H121" s="362"/>
      <c r="I121" s="362"/>
      <c r="J121" s="232">
        <f t="shared" si="1"/>
        <v>0</v>
      </c>
      <c r="K121" s="230"/>
      <c r="L121" s="233"/>
      <c r="O121" s="234"/>
      <c r="P121" s="234"/>
      <c r="Q121" s="234"/>
      <c r="AH121" s="230"/>
      <c r="AJ121" s="230"/>
      <c r="AK121" s="230"/>
      <c r="AU121" s="232"/>
      <c r="AV121" s="232"/>
      <c r="AW121" s="232"/>
      <c r="AX121" s="232"/>
      <c r="AY121" s="232"/>
      <c r="AZ121" s="230"/>
      <c r="BA121" s="232"/>
      <c r="BB121" s="230"/>
      <c r="BC121" s="230"/>
    </row>
    <row r="122" spans="2:55" s="228" customFormat="1" ht="20.85" customHeight="1" x14ac:dyDescent="0.2">
      <c r="B122" s="228">
        <v>23</v>
      </c>
      <c r="C122" s="228" t="s">
        <v>409</v>
      </c>
      <c r="D122" s="229" t="s">
        <v>438</v>
      </c>
      <c r="E122" s="230"/>
      <c r="F122" s="230" t="s">
        <v>230</v>
      </c>
      <c r="G122" s="231">
        <v>40</v>
      </c>
      <c r="H122" s="362"/>
      <c r="I122" s="362"/>
      <c r="J122" s="232">
        <f t="shared" si="1"/>
        <v>0</v>
      </c>
      <c r="K122" s="230"/>
      <c r="L122" s="233"/>
      <c r="O122" s="234"/>
      <c r="P122" s="234"/>
      <c r="Q122" s="234"/>
      <c r="AH122" s="230"/>
      <c r="AJ122" s="230"/>
      <c r="AK122" s="230"/>
      <c r="AU122" s="232"/>
      <c r="AV122" s="232"/>
      <c r="AW122" s="232"/>
      <c r="AX122" s="232"/>
      <c r="AY122" s="232"/>
      <c r="AZ122" s="230"/>
      <c r="BA122" s="232"/>
      <c r="BB122" s="230"/>
      <c r="BC122" s="230"/>
    </row>
    <row r="123" spans="2:55" s="228" customFormat="1" ht="20.85" customHeight="1" x14ac:dyDescent="0.2">
      <c r="B123" s="228">
        <v>24</v>
      </c>
      <c r="C123" s="228" t="s">
        <v>409</v>
      </c>
      <c r="D123" s="229" t="s">
        <v>426</v>
      </c>
      <c r="E123" s="230"/>
      <c r="F123" s="230" t="s">
        <v>230</v>
      </c>
      <c r="G123" s="231">
        <v>110</v>
      </c>
      <c r="H123" s="362"/>
      <c r="I123" s="362"/>
      <c r="J123" s="232">
        <f t="shared" si="1"/>
        <v>0</v>
      </c>
      <c r="K123" s="230"/>
      <c r="L123" s="233"/>
      <c r="O123" s="234"/>
      <c r="P123" s="234"/>
      <c r="Q123" s="234"/>
      <c r="AH123" s="230"/>
      <c r="AJ123" s="230"/>
      <c r="AK123" s="230"/>
      <c r="AU123" s="232"/>
      <c r="AV123" s="232"/>
      <c r="AW123" s="232"/>
      <c r="AX123" s="232"/>
      <c r="AY123" s="232"/>
      <c r="AZ123" s="230"/>
      <c r="BA123" s="232"/>
      <c r="BB123" s="230"/>
      <c r="BC123" s="230"/>
    </row>
    <row r="124" spans="2:55" s="228" customFormat="1" ht="20.85" customHeight="1" x14ac:dyDescent="0.2">
      <c r="B124" s="228">
        <v>25</v>
      </c>
      <c r="C124" s="228" t="s">
        <v>409</v>
      </c>
      <c r="D124" s="229" t="s">
        <v>424</v>
      </c>
      <c r="E124" s="230"/>
      <c r="F124" s="230" t="s">
        <v>230</v>
      </c>
      <c r="G124" s="231">
        <v>450</v>
      </c>
      <c r="H124" s="362"/>
      <c r="I124" s="362"/>
      <c r="J124" s="232">
        <f t="shared" si="1"/>
        <v>0</v>
      </c>
      <c r="K124" s="230"/>
      <c r="L124" s="233"/>
      <c r="O124" s="234"/>
      <c r="P124" s="234"/>
      <c r="Q124" s="234"/>
      <c r="AH124" s="230"/>
      <c r="AJ124" s="230"/>
      <c r="AK124" s="230"/>
      <c r="AU124" s="232"/>
      <c r="AV124" s="232"/>
      <c r="AW124" s="232"/>
      <c r="AX124" s="232"/>
      <c r="AY124" s="232"/>
      <c r="AZ124" s="230"/>
      <c r="BA124" s="232"/>
      <c r="BB124" s="230"/>
      <c r="BC124" s="230"/>
    </row>
    <row r="125" spans="2:55" s="228" customFormat="1" ht="20.85" customHeight="1" x14ac:dyDescent="0.2">
      <c r="B125" s="228">
        <v>26</v>
      </c>
      <c r="C125" s="228" t="s">
        <v>409</v>
      </c>
      <c r="D125" s="229" t="s">
        <v>425</v>
      </c>
      <c r="E125" s="230"/>
      <c r="F125" s="230" t="s">
        <v>230</v>
      </c>
      <c r="G125" s="231">
        <v>330</v>
      </c>
      <c r="H125" s="362"/>
      <c r="I125" s="362"/>
      <c r="J125" s="232">
        <f t="shared" si="1"/>
        <v>0</v>
      </c>
      <c r="K125" s="230"/>
      <c r="L125" s="233"/>
      <c r="O125" s="234"/>
      <c r="P125" s="234"/>
      <c r="Q125" s="234"/>
      <c r="AH125" s="230"/>
      <c r="AJ125" s="230"/>
      <c r="AK125" s="230"/>
      <c r="AU125" s="232"/>
      <c r="AV125" s="232"/>
      <c r="AW125" s="232"/>
      <c r="AX125" s="232"/>
      <c r="AY125" s="232"/>
      <c r="AZ125" s="230"/>
      <c r="BA125" s="232"/>
      <c r="BB125" s="230"/>
      <c r="BC125" s="230"/>
    </row>
    <row r="126" spans="2:55" s="228" customFormat="1" ht="20.85" customHeight="1" x14ac:dyDescent="0.2">
      <c r="B126" s="228">
        <v>27</v>
      </c>
      <c r="C126" s="228" t="s">
        <v>409</v>
      </c>
      <c r="D126" s="229" t="s">
        <v>426</v>
      </c>
      <c r="E126" s="230"/>
      <c r="F126" s="230" t="s">
        <v>230</v>
      </c>
      <c r="G126" s="231">
        <v>40</v>
      </c>
      <c r="H126" s="362"/>
      <c r="I126" s="362"/>
      <c r="J126" s="232">
        <f t="shared" si="1"/>
        <v>0</v>
      </c>
      <c r="K126" s="230"/>
      <c r="L126" s="233"/>
      <c r="O126" s="234"/>
      <c r="P126" s="234"/>
      <c r="Q126" s="234"/>
      <c r="AH126" s="230"/>
      <c r="AJ126" s="230"/>
      <c r="AK126" s="230"/>
      <c r="AU126" s="232"/>
      <c r="AV126" s="232"/>
      <c r="AW126" s="232"/>
      <c r="AX126" s="232"/>
      <c r="AY126" s="232"/>
      <c r="AZ126" s="230"/>
      <c r="BA126" s="232"/>
      <c r="BB126" s="230"/>
      <c r="BC126" s="230"/>
    </row>
    <row r="127" spans="2:55" s="228" customFormat="1" ht="20.85" customHeight="1" x14ac:dyDescent="0.2">
      <c r="B127" s="228">
        <v>28</v>
      </c>
      <c r="C127" s="228" t="s">
        <v>409</v>
      </c>
      <c r="D127" s="229" t="s">
        <v>443</v>
      </c>
      <c r="E127" s="230"/>
      <c r="F127" s="230" t="s">
        <v>230</v>
      </c>
      <c r="G127" s="231">
        <v>40</v>
      </c>
      <c r="H127" s="362"/>
      <c r="I127" s="362"/>
      <c r="J127" s="232">
        <f t="shared" si="1"/>
        <v>0</v>
      </c>
      <c r="K127" s="230"/>
      <c r="L127" s="233"/>
      <c r="O127" s="234"/>
      <c r="P127" s="234"/>
      <c r="Q127" s="234"/>
      <c r="AH127" s="230"/>
      <c r="AJ127" s="230"/>
      <c r="AK127" s="230"/>
      <c r="AU127" s="232"/>
      <c r="AV127" s="232"/>
      <c r="AW127" s="232"/>
      <c r="AX127" s="232"/>
      <c r="AY127" s="232"/>
      <c r="AZ127" s="230"/>
      <c r="BA127" s="232"/>
      <c r="BB127" s="230"/>
      <c r="BC127" s="230"/>
    </row>
    <row r="128" spans="2:55" s="228" customFormat="1" ht="20.85" customHeight="1" x14ac:dyDescent="0.2">
      <c r="B128" s="228">
        <v>29</v>
      </c>
      <c r="C128" s="228" t="s">
        <v>409</v>
      </c>
      <c r="D128" s="229" t="s">
        <v>427</v>
      </c>
      <c r="E128" s="230"/>
      <c r="F128" s="230" t="s">
        <v>230</v>
      </c>
      <c r="G128" s="231">
        <v>90</v>
      </c>
      <c r="H128" s="362"/>
      <c r="I128" s="362"/>
      <c r="J128" s="232">
        <f t="shared" si="1"/>
        <v>0</v>
      </c>
      <c r="K128" s="230"/>
      <c r="L128" s="233"/>
      <c r="O128" s="234"/>
      <c r="P128" s="234"/>
      <c r="Q128" s="234"/>
      <c r="AH128" s="230"/>
      <c r="AJ128" s="230"/>
      <c r="AK128" s="230"/>
      <c r="AU128" s="232"/>
      <c r="AV128" s="232"/>
      <c r="AW128" s="232"/>
      <c r="AX128" s="232"/>
      <c r="AY128" s="232"/>
      <c r="AZ128" s="230"/>
      <c r="BA128" s="232"/>
      <c r="BB128" s="230"/>
      <c r="BC128" s="230"/>
    </row>
    <row r="129" spans="1:68" s="228" customFormat="1" ht="20.85" customHeight="1" x14ac:dyDescent="0.2">
      <c r="B129" s="228">
        <v>30</v>
      </c>
      <c r="C129" s="228" t="s">
        <v>409</v>
      </c>
      <c r="D129" s="229" t="s">
        <v>420</v>
      </c>
      <c r="E129" s="230"/>
      <c r="F129" s="230" t="s">
        <v>230</v>
      </c>
      <c r="G129" s="231">
        <v>40</v>
      </c>
      <c r="H129" s="362"/>
      <c r="I129" s="362"/>
      <c r="J129" s="232">
        <f t="shared" si="1"/>
        <v>0</v>
      </c>
      <c r="K129" s="230"/>
      <c r="L129" s="233"/>
      <c r="O129" s="234"/>
      <c r="P129" s="234"/>
      <c r="Q129" s="234"/>
      <c r="AH129" s="230"/>
      <c r="AJ129" s="230"/>
      <c r="AK129" s="230"/>
      <c r="AU129" s="232"/>
      <c r="AV129" s="232"/>
      <c r="AW129" s="232"/>
      <c r="AX129" s="232"/>
      <c r="AY129" s="232"/>
      <c r="AZ129" s="230"/>
      <c r="BA129" s="232"/>
      <c r="BB129" s="230"/>
      <c r="BC129" s="230"/>
    </row>
    <row r="130" spans="1:68" s="228" customFormat="1" ht="20.85" customHeight="1" x14ac:dyDescent="0.2">
      <c r="B130" s="228">
        <v>31</v>
      </c>
      <c r="C130" s="228" t="s">
        <v>409</v>
      </c>
      <c r="D130" s="229" t="s">
        <v>444</v>
      </c>
      <c r="E130" s="230"/>
      <c r="F130" s="230" t="s">
        <v>230</v>
      </c>
      <c r="G130" s="231">
        <v>2</v>
      </c>
      <c r="H130" s="362"/>
      <c r="I130" s="362"/>
      <c r="J130" s="232">
        <f t="shared" si="1"/>
        <v>0</v>
      </c>
      <c r="K130" s="230"/>
      <c r="L130" s="233"/>
      <c r="O130" s="234"/>
      <c r="P130" s="234"/>
      <c r="Q130" s="234"/>
      <c r="AH130" s="230"/>
      <c r="AJ130" s="230"/>
      <c r="AK130" s="230"/>
      <c r="AU130" s="232"/>
      <c r="AV130" s="232"/>
      <c r="AW130" s="232"/>
      <c r="AX130" s="232"/>
      <c r="AY130" s="232"/>
      <c r="AZ130" s="230"/>
      <c r="BA130" s="232"/>
      <c r="BB130" s="230"/>
      <c r="BC130" s="230"/>
    </row>
    <row r="131" spans="1:68" s="228" customFormat="1" ht="20.85" customHeight="1" x14ac:dyDescent="0.2">
      <c r="B131" s="228">
        <v>32</v>
      </c>
      <c r="C131" s="228" t="s">
        <v>409</v>
      </c>
      <c r="D131" s="229" t="s">
        <v>445</v>
      </c>
      <c r="E131" s="230"/>
      <c r="F131" s="230" t="s">
        <v>230</v>
      </c>
      <c r="G131" s="231">
        <v>2</v>
      </c>
      <c r="H131" s="362"/>
      <c r="I131" s="362"/>
      <c r="J131" s="232">
        <f t="shared" si="1"/>
        <v>0</v>
      </c>
      <c r="K131" s="230"/>
      <c r="L131" s="233"/>
      <c r="O131" s="234"/>
      <c r="P131" s="234"/>
      <c r="Q131" s="234"/>
      <c r="AH131" s="230"/>
      <c r="AJ131" s="230"/>
      <c r="AK131" s="230"/>
      <c r="AU131" s="232"/>
      <c r="AV131" s="232"/>
      <c r="AW131" s="232"/>
      <c r="AX131" s="232"/>
      <c r="AY131" s="232"/>
      <c r="AZ131" s="230"/>
      <c r="BA131" s="232"/>
      <c r="BB131" s="230"/>
      <c r="BC131" s="230"/>
    </row>
    <row r="132" spans="1:68" s="276" customFormat="1" ht="31.7" customHeight="1" x14ac:dyDescent="0.2">
      <c r="A132" s="228"/>
      <c r="B132" s="228" t="s">
        <v>446</v>
      </c>
      <c r="C132" s="228" t="s">
        <v>409</v>
      </c>
      <c r="D132" s="229" t="s">
        <v>447</v>
      </c>
      <c r="E132" s="230" t="s">
        <v>448</v>
      </c>
      <c r="F132" s="230" t="s">
        <v>230</v>
      </c>
      <c r="G132" s="231">
        <v>2</v>
      </c>
      <c r="H132" s="362"/>
      <c r="I132" s="362"/>
      <c r="J132" s="232">
        <f t="shared" si="1"/>
        <v>0</v>
      </c>
      <c r="K132" s="230"/>
      <c r="L132" s="233"/>
      <c r="M132" s="228"/>
      <c r="N132" s="228"/>
      <c r="O132" s="234"/>
      <c r="P132" s="234"/>
      <c r="Q132" s="234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30"/>
      <c r="AI132" s="228"/>
      <c r="AJ132" s="230"/>
      <c r="AK132" s="230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32"/>
      <c r="AV132" s="232"/>
      <c r="AW132" s="232"/>
      <c r="AX132" s="232"/>
      <c r="AY132" s="232"/>
      <c r="AZ132" s="230"/>
      <c r="BA132" s="232"/>
      <c r="BB132" s="230"/>
      <c r="BC132" s="230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</row>
    <row r="133" spans="1:68" s="228" customFormat="1" ht="20.85" customHeight="1" x14ac:dyDescent="0.2">
      <c r="B133" s="228">
        <v>33</v>
      </c>
      <c r="C133" s="228" t="s">
        <v>409</v>
      </c>
      <c r="D133" s="229" t="s">
        <v>449</v>
      </c>
      <c r="E133" s="230"/>
      <c r="F133" s="230" t="s">
        <v>230</v>
      </c>
      <c r="G133" s="231">
        <v>50</v>
      </c>
      <c r="H133" s="362"/>
      <c r="I133" s="362"/>
      <c r="J133" s="232">
        <f t="shared" si="1"/>
        <v>0</v>
      </c>
      <c r="K133" s="230"/>
      <c r="L133" s="233"/>
      <c r="O133" s="234"/>
      <c r="P133" s="234"/>
      <c r="Q133" s="234"/>
      <c r="AH133" s="230"/>
      <c r="AJ133" s="230"/>
      <c r="AK133" s="230"/>
      <c r="AU133" s="232"/>
      <c r="AV133" s="232"/>
      <c r="AW133" s="232"/>
      <c r="AX133" s="232"/>
      <c r="AY133" s="232"/>
      <c r="AZ133" s="230"/>
      <c r="BA133" s="232"/>
      <c r="BB133" s="230"/>
      <c r="BC133" s="230"/>
    </row>
    <row r="134" spans="1:68" s="228" customFormat="1" ht="20.85" customHeight="1" x14ac:dyDescent="0.2">
      <c r="B134" s="228">
        <v>34</v>
      </c>
      <c r="C134" s="228" t="s">
        <v>409</v>
      </c>
      <c r="D134" s="229" t="s">
        <v>450</v>
      </c>
      <c r="E134" s="230"/>
      <c r="F134" s="230" t="s">
        <v>230</v>
      </c>
      <c r="G134" s="231">
        <v>50</v>
      </c>
      <c r="H134" s="362"/>
      <c r="I134" s="362"/>
      <c r="J134" s="232">
        <f t="shared" si="1"/>
        <v>0</v>
      </c>
      <c r="K134" s="230"/>
      <c r="L134" s="233"/>
      <c r="O134" s="234"/>
      <c r="P134" s="234"/>
      <c r="Q134" s="234"/>
      <c r="AH134" s="230"/>
      <c r="AJ134" s="230"/>
      <c r="AK134" s="230"/>
      <c r="AU134" s="232"/>
      <c r="AV134" s="232"/>
      <c r="AW134" s="232"/>
      <c r="AX134" s="232"/>
      <c r="AY134" s="232"/>
      <c r="AZ134" s="230"/>
      <c r="BA134" s="232"/>
      <c r="BB134" s="230"/>
      <c r="BC134" s="230"/>
    </row>
    <row r="135" spans="1:68" s="236" customFormat="1" ht="28.15" customHeight="1" x14ac:dyDescent="0.2">
      <c r="B135" s="257" t="s">
        <v>451</v>
      </c>
      <c r="C135" s="257"/>
      <c r="D135" s="258"/>
      <c r="E135" s="258"/>
      <c r="F135" s="258"/>
      <c r="G135" s="258"/>
      <c r="H135" s="363"/>
      <c r="I135" s="363"/>
      <c r="J135" s="259">
        <f>SUM(J137:J143)</f>
        <v>0</v>
      </c>
      <c r="N135" s="210" t="e">
        <f>SUM(#REF!)</f>
        <v>#REF!</v>
      </c>
      <c r="P135" s="210" t="e">
        <f>SUM(#REF!)</f>
        <v>#REF!</v>
      </c>
      <c r="AH135" s="236" t="s">
        <v>65</v>
      </c>
      <c r="AJ135" s="236" t="s">
        <v>390</v>
      </c>
      <c r="AK135" s="236" t="s">
        <v>65</v>
      </c>
      <c r="AO135" s="236" t="s">
        <v>407</v>
      </c>
      <c r="BA135" s="204" t="e">
        <f>SUM(#REF!)</f>
        <v>#REF!</v>
      </c>
    </row>
    <row r="136" spans="1:68" s="273" customFormat="1" ht="17.100000000000001" customHeight="1" x14ac:dyDescent="0.2">
      <c r="B136" s="271" t="s">
        <v>423</v>
      </c>
      <c r="C136" s="271"/>
      <c r="D136" s="271"/>
      <c r="E136" s="271"/>
      <c r="F136" s="271"/>
      <c r="G136" s="271"/>
      <c r="H136" s="364"/>
      <c r="I136" s="364"/>
      <c r="J136" s="272"/>
      <c r="N136" s="274"/>
      <c r="P136" s="274"/>
      <c r="BA136" s="275"/>
    </row>
    <row r="137" spans="1:68" s="228" customFormat="1" ht="20.85" customHeight="1" x14ac:dyDescent="0.2">
      <c r="B137" s="228">
        <v>35</v>
      </c>
      <c r="C137" s="228" t="s">
        <v>409</v>
      </c>
      <c r="D137" s="229" t="s">
        <v>424</v>
      </c>
      <c r="E137" s="230"/>
      <c r="F137" s="230" t="s">
        <v>230</v>
      </c>
      <c r="G137" s="231">
        <v>800</v>
      </c>
      <c r="H137" s="362"/>
      <c r="I137" s="362"/>
      <c r="J137" s="232">
        <f t="shared" ref="J137:J143" si="2">(G137*H137)+(G137*I137)</f>
        <v>0</v>
      </c>
      <c r="K137" s="230"/>
      <c r="L137" s="233"/>
      <c r="O137" s="234"/>
      <c r="P137" s="234"/>
      <c r="Q137" s="234"/>
      <c r="AH137" s="230"/>
      <c r="AJ137" s="230"/>
      <c r="AK137" s="230"/>
      <c r="AU137" s="232"/>
      <c r="AV137" s="232"/>
      <c r="AW137" s="232"/>
      <c r="AX137" s="232"/>
      <c r="AY137" s="232"/>
      <c r="AZ137" s="230"/>
      <c r="BA137" s="232"/>
      <c r="BB137" s="230"/>
      <c r="BC137" s="230"/>
    </row>
    <row r="138" spans="1:68" s="228" customFormat="1" ht="20.85" customHeight="1" x14ac:dyDescent="0.2">
      <c r="B138" s="228">
        <v>36</v>
      </c>
      <c r="C138" s="228" t="s">
        <v>409</v>
      </c>
      <c r="D138" s="229" t="s">
        <v>427</v>
      </c>
      <c r="E138" s="230"/>
      <c r="F138" s="230" t="s">
        <v>230</v>
      </c>
      <c r="G138" s="231">
        <v>160</v>
      </c>
      <c r="H138" s="362"/>
      <c r="I138" s="362"/>
      <c r="J138" s="232">
        <f t="shared" si="2"/>
        <v>0</v>
      </c>
      <c r="K138" s="230"/>
      <c r="L138" s="233"/>
      <c r="O138" s="234"/>
      <c r="P138" s="234"/>
      <c r="Q138" s="234"/>
      <c r="AH138" s="230"/>
      <c r="AJ138" s="230"/>
      <c r="AK138" s="230"/>
      <c r="AU138" s="232"/>
      <c r="AV138" s="232"/>
      <c r="AW138" s="232"/>
      <c r="AX138" s="232"/>
      <c r="AY138" s="232"/>
      <c r="AZ138" s="230"/>
      <c r="BA138" s="232"/>
      <c r="BB138" s="230"/>
      <c r="BC138" s="230"/>
    </row>
    <row r="139" spans="1:68" s="228" customFormat="1" ht="20.85" customHeight="1" x14ac:dyDescent="0.2">
      <c r="B139" s="228">
        <v>37</v>
      </c>
      <c r="C139" s="228" t="s">
        <v>409</v>
      </c>
      <c r="D139" s="229" t="s">
        <v>425</v>
      </c>
      <c r="E139" s="230"/>
      <c r="F139" s="230" t="s">
        <v>230</v>
      </c>
      <c r="G139" s="231">
        <v>600</v>
      </c>
      <c r="H139" s="362"/>
      <c r="I139" s="362"/>
      <c r="J139" s="232">
        <f t="shared" si="2"/>
        <v>0</v>
      </c>
      <c r="K139" s="230"/>
      <c r="L139" s="233"/>
      <c r="O139" s="234"/>
      <c r="P139" s="234"/>
      <c r="Q139" s="234"/>
      <c r="AH139" s="230"/>
      <c r="AJ139" s="230"/>
      <c r="AK139" s="230"/>
      <c r="AU139" s="232"/>
      <c r="AV139" s="232"/>
      <c r="AW139" s="232"/>
      <c r="AX139" s="232"/>
      <c r="AY139" s="232"/>
      <c r="AZ139" s="230"/>
      <c r="BA139" s="232"/>
      <c r="BB139" s="230"/>
      <c r="BC139" s="230"/>
    </row>
    <row r="140" spans="1:68" s="276" customFormat="1" ht="35.1" customHeight="1" x14ac:dyDescent="0.2">
      <c r="A140" s="228"/>
      <c r="B140" s="228" t="s">
        <v>452</v>
      </c>
      <c r="C140" s="228" t="s">
        <v>409</v>
      </c>
      <c r="D140" s="229" t="s">
        <v>429</v>
      </c>
      <c r="E140" s="230" t="s">
        <v>453</v>
      </c>
      <c r="F140" s="230" t="s">
        <v>230</v>
      </c>
      <c r="G140" s="231">
        <v>20</v>
      </c>
      <c r="H140" s="362"/>
      <c r="I140" s="362"/>
      <c r="J140" s="232">
        <f t="shared" si="2"/>
        <v>0</v>
      </c>
      <c r="K140" s="230"/>
      <c r="L140" s="233"/>
      <c r="M140" s="228"/>
      <c r="N140" s="228"/>
      <c r="O140" s="234"/>
      <c r="P140" s="234"/>
      <c r="Q140" s="234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30"/>
      <c r="AI140" s="228"/>
      <c r="AJ140" s="230"/>
      <c r="AK140" s="230"/>
      <c r="AL140" s="228"/>
      <c r="AM140" s="228"/>
      <c r="AN140" s="228"/>
      <c r="AO140" s="228"/>
      <c r="AP140" s="228"/>
      <c r="AQ140" s="228"/>
      <c r="AR140" s="228"/>
      <c r="AS140" s="228"/>
      <c r="AU140" s="280"/>
      <c r="AV140" s="280"/>
      <c r="AW140" s="280"/>
      <c r="AX140" s="280"/>
      <c r="AY140" s="280"/>
      <c r="AZ140" s="278"/>
      <c r="BA140" s="280"/>
      <c r="BB140" s="278"/>
      <c r="BC140" s="278"/>
    </row>
    <row r="141" spans="1:68" s="228" customFormat="1" ht="20.85" customHeight="1" x14ac:dyDescent="0.2">
      <c r="B141" s="228">
        <v>38</v>
      </c>
      <c r="C141" s="228" t="s">
        <v>409</v>
      </c>
      <c r="D141" s="229" t="s">
        <v>449</v>
      </c>
      <c r="E141" s="230"/>
      <c r="F141" s="230" t="s">
        <v>230</v>
      </c>
      <c r="G141" s="231">
        <v>20</v>
      </c>
      <c r="H141" s="362"/>
      <c r="I141" s="362"/>
      <c r="J141" s="232">
        <f t="shared" si="2"/>
        <v>0</v>
      </c>
      <c r="K141" s="230"/>
      <c r="L141" s="233"/>
      <c r="O141" s="234"/>
      <c r="P141" s="234"/>
      <c r="Q141" s="234"/>
      <c r="AH141" s="230"/>
      <c r="AJ141" s="230"/>
      <c r="AK141" s="230"/>
      <c r="AU141" s="232"/>
      <c r="AV141" s="232"/>
      <c r="AW141" s="232"/>
      <c r="AX141" s="232"/>
      <c r="AY141" s="232"/>
      <c r="AZ141" s="230"/>
      <c r="BA141" s="232"/>
      <c r="BB141" s="230"/>
      <c r="BC141" s="230"/>
    </row>
    <row r="142" spans="1:68" s="228" customFormat="1" ht="20.85" customHeight="1" x14ac:dyDescent="0.2">
      <c r="B142" s="228">
        <v>39</v>
      </c>
      <c r="C142" s="228" t="s">
        <v>409</v>
      </c>
      <c r="D142" s="229" t="s">
        <v>450</v>
      </c>
      <c r="E142" s="230"/>
      <c r="F142" s="230" t="s">
        <v>230</v>
      </c>
      <c r="G142" s="231">
        <v>20</v>
      </c>
      <c r="H142" s="362"/>
      <c r="I142" s="362"/>
      <c r="J142" s="232">
        <f t="shared" si="2"/>
        <v>0</v>
      </c>
      <c r="K142" s="230"/>
      <c r="L142" s="233"/>
      <c r="O142" s="234"/>
      <c r="P142" s="234"/>
      <c r="Q142" s="234"/>
      <c r="AH142" s="230"/>
      <c r="AJ142" s="230"/>
      <c r="AK142" s="230"/>
      <c r="AU142" s="232"/>
      <c r="AV142" s="232"/>
      <c r="AW142" s="232"/>
      <c r="AX142" s="232"/>
      <c r="AY142" s="232"/>
      <c r="AZ142" s="230"/>
      <c r="BA142" s="232"/>
      <c r="BB142" s="230"/>
      <c r="BC142" s="230"/>
    </row>
    <row r="143" spans="1:68" s="228" customFormat="1" ht="20.85" customHeight="1" x14ac:dyDescent="0.2">
      <c r="B143" s="228">
        <v>40</v>
      </c>
      <c r="C143" s="228" t="s">
        <v>409</v>
      </c>
      <c r="D143" s="229" t="s">
        <v>454</v>
      </c>
      <c r="E143" s="230"/>
      <c r="F143" s="230" t="s">
        <v>230</v>
      </c>
      <c r="G143" s="231">
        <v>20</v>
      </c>
      <c r="H143" s="362"/>
      <c r="I143" s="362"/>
      <c r="J143" s="232">
        <f t="shared" si="2"/>
        <v>0</v>
      </c>
      <c r="K143" s="230"/>
      <c r="L143" s="233"/>
      <c r="O143" s="234"/>
      <c r="P143" s="234"/>
      <c r="Q143" s="234"/>
      <c r="AH143" s="230"/>
      <c r="AJ143" s="230"/>
      <c r="AK143" s="230"/>
      <c r="AU143" s="232"/>
      <c r="AV143" s="232"/>
      <c r="AW143" s="232"/>
      <c r="AX143" s="232"/>
      <c r="AY143" s="232"/>
      <c r="AZ143" s="230"/>
      <c r="BA143" s="232"/>
      <c r="BB143" s="230"/>
      <c r="BC143" s="230"/>
    </row>
    <row r="144" spans="1:68" s="236" customFormat="1" ht="28.15" customHeight="1" x14ac:dyDescent="0.2">
      <c r="B144" s="257" t="s">
        <v>455</v>
      </c>
      <c r="C144" s="257"/>
      <c r="D144" s="258"/>
      <c r="E144" s="258"/>
      <c r="F144" s="258"/>
      <c r="G144" s="258"/>
      <c r="H144" s="363"/>
      <c r="I144" s="363"/>
      <c r="J144" s="259">
        <f>SUM(J145:J156)</f>
        <v>0</v>
      </c>
      <c r="N144" s="210" t="e">
        <f>SUM(#REF!)</f>
        <v>#REF!</v>
      </c>
      <c r="P144" s="210" t="e">
        <f>SUM(#REF!)</f>
        <v>#REF!</v>
      </c>
      <c r="AH144" s="236" t="s">
        <v>65</v>
      </c>
      <c r="AJ144" s="236" t="s">
        <v>390</v>
      </c>
      <c r="AK144" s="236" t="s">
        <v>65</v>
      </c>
      <c r="AO144" s="236" t="s">
        <v>407</v>
      </c>
      <c r="BA144" s="204" t="e">
        <f>SUM(#REF!)</f>
        <v>#REF!</v>
      </c>
    </row>
    <row r="145" spans="2:55" s="236" customFormat="1" ht="21" customHeight="1" x14ac:dyDescent="0.2">
      <c r="B145" s="235" t="s">
        <v>456</v>
      </c>
      <c r="C145" s="235"/>
      <c r="F145" s="230" t="s">
        <v>457</v>
      </c>
      <c r="G145" s="231">
        <v>1</v>
      </c>
      <c r="H145" s="362"/>
      <c r="I145" s="362"/>
      <c r="J145" s="232">
        <f>(G145*H145)+(G145*I145)</f>
        <v>0</v>
      </c>
      <c r="N145" s="210"/>
      <c r="P145" s="210"/>
      <c r="BA145" s="204"/>
    </row>
    <row r="146" spans="2:55" s="237" customFormat="1" ht="27.6" customHeight="1" x14ac:dyDescent="0.2">
      <c r="B146" s="228">
        <v>41</v>
      </c>
      <c r="C146" s="228" t="s">
        <v>409</v>
      </c>
      <c r="D146" s="237" t="s">
        <v>458</v>
      </c>
      <c r="E146" s="238"/>
      <c r="F146" s="238"/>
      <c r="G146" s="239"/>
      <c r="H146" s="366"/>
      <c r="I146" s="367"/>
      <c r="J146" s="240"/>
      <c r="K146" s="238"/>
      <c r="L146" s="241"/>
      <c r="O146" s="242"/>
      <c r="P146" s="242"/>
      <c r="Q146" s="242"/>
      <c r="AH146" s="238"/>
      <c r="AJ146" s="238"/>
      <c r="AK146" s="238"/>
      <c r="AU146" s="243"/>
      <c r="AV146" s="243"/>
      <c r="AW146" s="243"/>
      <c r="AX146" s="243"/>
      <c r="AY146" s="243"/>
      <c r="AZ146" s="238"/>
      <c r="BA146" s="243"/>
      <c r="BB146" s="238"/>
      <c r="BC146" s="238"/>
    </row>
    <row r="147" spans="2:55" s="236" customFormat="1" ht="21" customHeight="1" x14ac:dyDescent="0.2">
      <c r="B147" s="235" t="s">
        <v>459</v>
      </c>
      <c r="C147" s="235"/>
      <c r="F147" s="230" t="s">
        <v>457</v>
      </c>
      <c r="G147" s="231">
        <v>1</v>
      </c>
      <c r="H147" s="362"/>
      <c r="I147" s="362"/>
      <c r="J147" s="232">
        <f>(G147*H147)+(G147*I147)</f>
        <v>0</v>
      </c>
      <c r="N147" s="210"/>
      <c r="P147" s="210"/>
      <c r="BA147" s="204"/>
    </row>
    <row r="148" spans="2:55" s="237" customFormat="1" ht="27.6" customHeight="1" x14ac:dyDescent="0.2">
      <c r="B148" s="228">
        <v>42</v>
      </c>
      <c r="C148" s="228" t="s">
        <v>409</v>
      </c>
      <c r="D148" s="237" t="s">
        <v>458</v>
      </c>
      <c r="E148" s="238"/>
      <c r="F148" s="238"/>
      <c r="G148" s="239"/>
      <c r="H148" s="366"/>
      <c r="I148" s="367"/>
      <c r="J148" s="240"/>
      <c r="K148" s="238"/>
      <c r="L148" s="241"/>
      <c r="O148" s="242"/>
      <c r="P148" s="242"/>
      <c r="Q148" s="242"/>
      <c r="AH148" s="238"/>
      <c r="AJ148" s="238"/>
      <c r="AK148" s="238"/>
      <c r="AU148" s="243"/>
      <c r="AV148" s="243"/>
      <c r="AW148" s="243"/>
      <c r="AX148" s="243"/>
      <c r="AY148" s="243"/>
      <c r="AZ148" s="238"/>
      <c r="BA148" s="243"/>
      <c r="BB148" s="238"/>
      <c r="BC148" s="238"/>
    </row>
    <row r="149" spans="2:55" s="236" customFormat="1" ht="21" customHeight="1" x14ac:dyDescent="0.2">
      <c r="B149" s="235" t="s">
        <v>460</v>
      </c>
      <c r="C149" s="235"/>
      <c r="F149" s="230" t="s">
        <v>457</v>
      </c>
      <c r="G149" s="231">
        <v>1</v>
      </c>
      <c r="H149" s="362"/>
      <c r="I149" s="362"/>
      <c r="J149" s="232">
        <f>(G149*H149)+(G149*I149)</f>
        <v>0</v>
      </c>
      <c r="N149" s="210"/>
      <c r="P149" s="210"/>
      <c r="BA149" s="204"/>
    </row>
    <row r="150" spans="2:55" s="237" customFormat="1" ht="27.6" customHeight="1" x14ac:dyDescent="0.2">
      <c r="B150" s="228">
        <v>43</v>
      </c>
      <c r="C150" s="228" t="s">
        <v>409</v>
      </c>
      <c r="D150" s="237" t="s">
        <v>458</v>
      </c>
      <c r="E150" s="238"/>
      <c r="F150" s="238"/>
      <c r="G150" s="239"/>
      <c r="H150" s="366"/>
      <c r="I150" s="367"/>
      <c r="J150" s="240"/>
      <c r="K150" s="238"/>
      <c r="L150" s="241"/>
      <c r="O150" s="242"/>
      <c r="P150" s="242"/>
      <c r="Q150" s="242"/>
      <c r="AH150" s="238"/>
      <c r="AJ150" s="238"/>
      <c r="AK150" s="238"/>
      <c r="AU150" s="243"/>
      <c r="AV150" s="243"/>
      <c r="AW150" s="243"/>
      <c r="AX150" s="243"/>
      <c r="AY150" s="243"/>
      <c r="AZ150" s="238"/>
      <c r="BA150" s="243"/>
      <c r="BB150" s="238"/>
      <c r="BC150" s="238"/>
    </row>
    <row r="151" spans="2:55" s="236" customFormat="1" ht="21" customHeight="1" x14ac:dyDescent="0.2">
      <c r="B151" s="235" t="s">
        <v>461</v>
      </c>
      <c r="C151" s="235"/>
      <c r="F151" s="230" t="s">
        <v>457</v>
      </c>
      <c r="G151" s="231">
        <v>1</v>
      </c>
      <c r="H151" s="362"/>
      <c r="I151" s="362"/>
      <c r="J151" s="232">
        <f>(G151*H151)+(G151*I151)</f>
        <v>0</v>
      </c>
      <c r="N151" s="210"/>
      <c r="P151" s="210"/>
      <c r="BA151" s="204"/>
    </row>
    <row r="152" spans="2:55" s="237" customFormat="1" ht="27.6" customHeight="1" x14ac:dyDescent="0.2">
      <c r="B152" s="228">
        <v>44</v>
      </c>
      <c r="C152" s="228" t="s">
        <v>409</v>
      </c>
      <c r="D152" s="237" t="s">
        <v>458</v>
      </c>
      <c r="E152" s="238"/>
      <c r="F152" s="238"/>
      <c r="G152" s="239"/>
      <c r="H152" s="366"/>
      <c r="I152" s="367"/>
      <c r="J152" s="240"/>
      <c r="K152" s="238"/>
      <c r="L152" s="241"/>
      <c r="O152" s="242"/>
      <c r="P152" s="242"/>
      <c r="Q152" s="242"/>
      <c r="AH152" s="238"/>
      <c r="AJ152" s="238"/>
      <c r="AK152" s="238"/>
      <c r="AU152" s="243"/>
      <c r="AV152" s="243"/>
      <c r="AW152" s="243"/>
      <c r="AX152" s="243"/>
      <c r="AY152" s="243"/>
      <c r="AZ152" s="238"/>
      <c r="BA152" s="243"/>
      <c r="BB152" s="238"/>
      <c r="BC152" s="238"/>
    </row>
    <row r="153" spans="2:55" s="236" customFormat="1" ht="21" customHeight="1" x14ac:dyDescent="0.2">
      <c r="B153" s="235" t="s">
        <v>462</v>
      </c>
      <c r="C153" s="235"/>
      <c r="F153" s="230" t="s">
        <v>457</v>
      </c>
      <c r="G153" s="231">
        <v>1</v>
      </c>
      <c r="H153" s="362"/>
      <c r="I153" s="362"/>
      <c r="J153" s="232">
        <f>(G153*H153)+(G153*I153)</f>
        <v>0</v>
      </c>
      <c r="N153" s="210"/>
      <c r="P153" s="210"/>
      <c r="BA153" s="204"/>
    </row>
    <row r="154" spans="2:55" s="237" customFormat="1" ht="27.6" customHeight="1" x14ac:dyDescent="0.2">
      <c r="B154" s="228">
        <v>45</v>
      </c>
      <c r="C154" s="228" t="s">
        <v>409</v>
      </c>
      <c r="D154" s="237" t="s">
        <v>458</v>
      </c>
      <c r="E154" s="238"/>
      <c r="F154" s="238"/>
      <c r="G154" s="239"/>
      <c r="H154" s="366"/>
      <c r="I154" s="367"/>
      <c r="J154" s="240"/>
      <c r="K154" s="238"/>
      <c r="L154" s="241"/>
      <c r="O154" s="242"/>
      <c r="P154" s="242"/>
      <c r="Q154" s="242"/>
      <c r="AH154" s="238"/>
      <c r="AJ154" s="238"/>
      <c r="AK154" s="238"/>
      <c r="AU154" s="243"/>
      <c r="AV154" s="243"/>
      <c r="AW154" s="243"/>
      <c r="AX154" s="243"/>
      <c r="AY154" s="243"/>
      <c r="AZ154" s="238"/>
      <c r="BA154" s="243"/>
      <c r="BB154" s="238"/>
      <c r="BC154" s="238"/>
    </row>
    <row r="155" spans="2:55" s="236" customFormat="1" ht="21" customHeight="1" x14ac:dyDescent="0.2">
      <c r="B155" s="235" t="s">
        <v>463</v>
      </c>
      <c r="C155" s="235"/>
      <c r="F155" s="230" t="s">
        <v>457</v>
      </c>
      <c r="G155" s="231">
        <v>1</v>
      </c>
      <c r="H155" s="362"/>
      <c r="I155" s="362"/>
      <c r="J155" s="232">
        <f>(G155*H155)+(G155*I155)</f>
        <v>0</v>
      </c>
      <c r="N155" s="210"/>
      <c r="P155" s="210"/>
      <c r="BA155" s="204"/>
    </row>
    <row r="156" spans="2:55" s="237" customFormat="1" ht="27.6" customHeight="1" x14ac:dyDescent="0.2">
      <c r="B156" s="228">
        <v>46</v>
      </c>
      <c r="C156" s="228" t="s">
        <v>409</v>
      </c>
      <c r="D156" s="237" t="s">
        <v>458</v>
      </c>
      <c r="E156" s="238"/>
      <c r="F156" s="238"/>
      <c r="G156" s="239"/>
      <c r="H156" s="366"/>
      <c r="I156" s="367"/>
      <c r="J156" s="240"/>
      <c r="K156" s="238"/>
      <c r="L156" s="241"/>
      <c r="O156" s="242"/>
      <c r="P156" s="242"/>
      <c r="Q156" s="242"/>
      <c r="AH156" s="238"/>
      <c r="AJ156" s="238"/>
      <c r="AK156" s="238"/>
      <c r="AU156" s="243"/>
      <c r="AV156" s="243"/>
      <c r="AW156" s="243"/>
      <c r="AX156" s="243"/>
      <c r="AY156" s="243"/>
      <c r="AZ156" s="238"/>
      <c r="BA156" s="243"/>
      <c r="BB156" s="238"/>
      <c r="BC156" s="238"/>
    </row>
    <row r="157" spans="2:55" s="236" customFormat="1" ht="28.15" customHeight="1" x14ac:dyDescent="0.2">
      <c r="B157" s="257" t="s">
        <v>464</v>
      </c>
      <c r="C157" s="257"/>
      <c r="D157" s="258"/>
      <c r="E157" s="258"/>
      <c r="F157" s="258"/>
      <c r="G157" s="258"/>
      <c r="H157" s="363"/>
      <c r="I157" s="363"/>
      <c r="J157" s="259">
        <f>SUM(J158:J161)</f>
        <v>0</v>
      </c>
      <c r="N157" s="210" t="e">
        <f>SUM(#REF!)</f>
        <v>#REF!</v>
      </c>
      <c r="P157" s="210" t="e">
        <f>SUM(#REF!)</f>
        <v>#REF!</v>
      </c>
      <c r="AH157" s="236" t="s">
        <v>65</v>
      </c>
      <c r="AJ157" s="236" t="s">
        <v>390</v>
      </c>
      <c r="AK157" s="236" t="s">
        <v>65</v>
      </c>
      <c r="AO157" s="236" t="s">
        <v>407</v>
      </c>
      <c r="BA157" s="204" t="e">
        <f>SUM(#REF!)</f>
        <v>#REF!</v>
      </c>
    </row>
    <row r="158" spans="2:55" s="228" customFormat="1" ht="36.6" customHeight="1" x14ac:dyDescent="0.2">
      <c r="B158" s="228">
        <v>47</v>
      </c>
      <c r="C158" s="228" t="s">
        <v>409</v>
      </c>
      <c r="D158" s="229" t="s">
        <v>465</v>
      </c>
      <c r="E158" s="230" t="s">
        <v>466</v>
      </c>
      <c r="F158" s="230" t="s">
        <v>396</v>
      </c>
      <c r="G158" s="231">
        <v>2</v>
      </c>
      <c r="H158" s="368"/>
      <c r="I158" s="362"/>
      <c r="J158" s="244">
        <f>(G158*H158)+(G158*I158)</f>
        <v>0</v>
      </c>
      <c r="K158" s="230">
        <f>(G158*H158)+(G158*J158)</f>
        <v>0</v>
      </c>
      <c r="L158" s="233"/>
      <c r="O158" s="234"/>
      <c r="P158" s="234"/>
      <c r="Q158" s="234"/>
      <c r="AH158" s="230"/>
      <c r="AJ158" s="230"/>
      <c r="AK158" s="230"/>
      <c r="AU158" s="232"/>
      <c r="AV158" s="232"/>
      <c r="AW158" s="232"/>
      <c r="AX158" s="232"/>
      <c r="AY158" s="232"/>
      <c r="AZ158" s="230"/>
      <c r="BA158" s="232"/>
      <c r="BB158" s="230"/>
      <c r="BC158" s="230"/>
    </row>
    <row r="159" spans="2:55" s="228" customFormat="1" ht="36.6" customHeight="1" x14ac:dyDescent="0.2">
      <c r="B159" s="228">
        <v>48</v>
      </c>
      <c r="C159" s="228" t="s">
        <v>409</v>
      </c>
      <c r="D159" s="229" t="s">
        <v>467</v>
      </c>
      <c r="E159" s="230" t="s">
        <v>468</v>
      </c>
      <c r="F159" s="230" t="s">
        <v>396</v>
      </c>
      <c r="G159" s="231">
        <v>1</v>
      </c>
      <c r="H159" s="368"/>
      <c r="I159" s="362"/>
      <c r="J159" s="244">
        <f>(G159*H159)+(G159*I159)</f>
        <v>0</v>
      </c>
      <c r="K159" s="230"/>
      <c r="L159" s="233"/>
      <c r="O159" s="234"/>
      <c r="P159" s="234"/>
      <c r="Q159" s="234"/>
      <c r="AH159" s="230"/>
      <c r="AJ159" s="230"/>
      <c r="AK159" s="230"/>
      <c r="AU159" s="232"/>
      <c r="AV159" s="232"/>
      <c r="AW159" s="232"/>
      <c r="AX159" s="232"/>
      <c r="AY159" s="232"/>
      <c r="AZ159" s="230"/>
      <c r="BA159" s="232"/>
      <c r="BB159" s="230"/>
      <c r="BC159" s="230"/>
    </row>
    <row r="160" spans="2:55" s="228" customFormat="1" ht="36.6" customHeight="1" x14ac:dyDescent="0.2">
      <c r="B160" s="228">
        <v>49</v>
      </c>
      <c r="C160" s="228" t="s">
        <v>409</v>
      </c>
      <c r="D160" s="229" t="s">
        <v>469</v>
      </c>
      <c r="E160" s="230" t="s">
        <v>470</v>
      </c>
      <c r="F160" s="230" t="s">
        <v>396</v>
      </c>
      <c r="G160" s="231">
        <v>2</v>
      </c>
      <c r="H160" s="368"/>
      <c r="I160" s="362"/>
      <c r="J160" s="244">
        <f>(G160*H160)+(G160*I160)</f>
        <v>0</v>
      </c>
      <c r="K160" s="230"/>
      <c r="L160" s="233"/>
      <c r="O160" s="234"/>
      <c r="P160" s="234"/>
      <c r="Q160" s="234"/>
      <c r="AH160" s="230"/>
      <c r="AJ160" s="230"/>
      <c r="AK160" s="230"/>
      <c r="AU160" s="232"/>
      <c r="AV160" s="232"/>
      <c r="AW160" s="232"/>
      <c r="AX160" s="232"/>
      <c r="AY160" s="232"/>
      <c r="AZ160" s="230"/>
      <c r="BA160" s="232"/>
      <c r="BB160" s="230"/>
      <c r="BC160" s="230"/>
    </row>
    <row r="161" spans="1:57" s="228" customFormat="1" ht="36.6" customHeight="1" x14ac:dyDescent="0.2">
      <c r="B161" s="228">
        <v>50</v>
      </c>
      <c r="C161" s="228" t="s">
        <v>471</v>
      </c>
      <c r="D161" s="229" t="s">
        <v>472</v>
      </c>
      <c r="E161" s="230"/>
      <c r="F161" s="230" t="s">
        <v>457</v>
      </c>
      <c r="G161" s="231">
        <v>1</v>
      </c>
      <c r="H161" s="368"/>
      <c r="I161" s="362"/>
      <c r="J161" s="244">
        <f>(G161*H161)+(G161*I161)</f>
        <v>0</v>
      </c>
      <c r="K161" s="230">
        <f>(G161*H161)+(G161*J161)</f>
        <v>0</v>
      </c>
      <c r="L161" s="233"/>
      <c r="O161" s="234"/>
      <c r="P161" s="234"/>
      <c r="Q161" s="234"/>
      <c r="AH161" s="230"/>
      <c r="AJ161" s="230"/>
      <c r="AK161" s="230"/>
      <c r="AU161" s="232"/>
      <c r="AV161" s="232"/>
      <c r="AW161" s="232"/>
      <c r="AX161" s="232"/>
      <c r="AY161" s="232"/>
      <c r="AZ161" s="230"/>
      <c r="BA161" s="232"/>
      <c r="BB161" s="230"/>
      <c r="BC161" s="230"/>
    </row>
    <row r="162" spans="1:57" s="236" customFormat="1" ht="28.15" customHeight="1" x14ac:dyDescent="0.2">
      <c r="B162" s="257" t="s">
        <v>473</v>
      </c>
      <c r="C162" s="257"/>
      <c r="D162" s="258"/>
      <c r="E162" s="258"/>
      <c r="F162" s="258"/>
      <c r="G162" s="258"/>
      <c r="H162" s="363"/>
      <c r="I162" s="363"/>
      <c r="J162" s="259">
        <f>SUM(J163:J167)</f>
        <v>0</v>
      </c>
      <c r="N162" s="210" t="e">
        <f>SUM(#REF!)</f>
        <v>#REF!</v>
      </c>
      <c r="P162" s="210" t="e">
        <f>SUM(#REF!)</f>
        <v>#REF!</v>
      </c>
      <c r="AH162" s="236" t="s">
        <v>65</v>
      </c>
      <c r="AJ162" s="236" t="s">
        <v>390</v>
      </c>
      <c r="AK162" s="236" t="s">
        <v>65</v>
      </c>
      <c r="AO162" s="236" t="s">
        <v>407</v>
      </c>
      <c r="BA162" s="204" t="e">
        <f>SUM(#REF!)</f>
        <v>#REF!</v>
      </c>
    </row>
    <row r="163" spans="1:57" s="228" customFormat="1" ht="67.150000000000006" customHeight="1" x14ac:dyDescent="0.2">
      <c r="B163" s="228">
        <v>51</v>
      </c>
      <c r="C163" s="228" t="s">
        <v>409</v>
      </c>
      <c r="D163" s="229" t="s">
        <v>474</v>
      </c>
      <c r="E163" s="230" t="s">
        <v>475</v>
      </c>
      <c r="F163" s="230" t="s">
        <v>396</v>
      </c>
      <c r="G163" s="231">
        <v>5</v>
      </c>
      <c r="H163" s="368"/>
      <c r="I163" s="362"/>
      <c r="J163" s="244">
        <f>(G163*H163)+(G163*I163)</f>
        <v>0</v>
      </c>
      <c r="K163" s="230"/>
      <c r="L163" s="233"/>
      <c r="O163" s="234"/>
      <c r="P163" s="234"/>
      <c r="Q163" s="234"/>
      <c r="AH163" s="230"/>
      <c r="AJ163" s="230"/>
      <c r="AK163" s="230"/>
      <c r="AU163" s="232"/>
      <c r="AV163" s="232"/>
      <c r="AW163" s="232"/>
      <c r="AX163" s="232"/>
      <c r="AY163" s="232"/>
      <c r="AZ163" s="230"/>
      <c r="BA163" s="232"/>
      <c r="BB163" s="230"/>
      <c r="BC163" s="230"/>
    </row>
    <row r="164" spans="1:57" s="228" customFormat="1" ht="67.150000000000006" customHeight="1" x14ac:dyDescent="0.2">
      <c r="B164" s="228">
        <v>52</v>
      </c>
      <c r="C164" s="228" t="s">
        <v>409</v>
      </c>
      <c r="D164" s="229" t="s">
        <v>476</v>
      </c>
      <c r="E164" s="230" t="s">
        <v>477</v>
      </c>
      <c r="F164" s="230" t="s">
        <v>396</v>
      </c>
      <c r="G164" s="231">
        <v>1</v>
      </c>
      <c r="H164" s="368"/>
      <c r="I164" s="362"/>
      <c r="J164" s="244">
        <f>(G164*H164)+(G164*I164)</f>
        <v>0</v>
      </c>
      <c r="K164" s="230"/>
      <c r="L164" s="233"/>
      <c r="O164" s="234"/>
      <c r="P164" s="234"/>
      <c r="Q164" s="234"/>
      <c r="AH164" s="230"/>
      <c r="AJ164" s="230"/>
      <c r="AK164" s="230"/>
      <c r="AU164" s="232"/>
      <c r="AV164" s="232"/>
      <c r="AW164" s="232"/>
      <c r="AX164" s="232"/>
      <c r="AY164" s="232"/>
      <c r="AZ164" s="230"/>
      <c r="BA164" s="232"/>
      <c r="BB164" s="230"/>
      <c r="BC164" s="230"/>
    </row>
    <row r="165" spans="1:57" s="228" customFormat="1" ht="41.45" customHeight="1" x14ac:dyDescent="0.2">
      <c r="B165" s="228">
        <v>53</v>
      </c>
      <c r="C165" s="228" t="s">
        <v>409</v>
      </c>
      <c r="D165" s="229" t="s">
        <v>478</v>
      </c>
      <c r="E165" s="230" t="s">
        <v>615</v>
      </c>
      <c r="F165" s="230" t="s">
        <v>396</v>
      </c>
      <c r="G165" s="231">
        <v>10</v>
      </c>
      <c r="H165" s="368"/>
      <c r="I165" s="362"/>
      <c r="J165" s="244">
        <f>(G165*H165)+(G165*I165)</f>
        <v>0</v>
      </c>
      <c r="K165" s="230"/>
      <c r="L165" s="233"/>
      <c r="O165" s="234"/>
      <c r="P165" s="234"/>
      <c r="Q165" s="234"/>
      <c r="AH165" s="230"/>
      <c r="AJ165" s="230"/>
      <c r="AK165" s="230"/>
      <c r="AU165" s="232"/>
      <c r="AV165" s="232"/>
      <c r="AW165" s="232"/>
      <c r="AX165" s="232"/>
      <c r="AY165" s="232"/>
      <c r="AZ165" s="230"/>
      <c r="BA165" s="232"/>
      <c r="BB165" s="230"/>
      <c r="BC165" s="230"/>
    </row>
    <row r="166" spans="1:57" s="228" customFormat="1" ht="42.6" customHeight="1" x14ac:dyDescent="0.2">
      <c r="B166" s="228">
        <v>54</v>
      </c>
      <c r="C166" s="228" t="s">
        <v>409</v>
      </c>
      <c r="D166" s="229" t="s">
        <v>479</v>
      </c>
      <c r="E166" s="230" t="s">
        <v>480</v>
      </c>
      <c r="F166" s="230" t="s">
        <v>396</v>
      </c>
      <c r="G166" s="231">
        <v>2</v>
      </c>
      <c r="H166" s="368"/>
      <c r="I166" s="362"/>
      <c r="J166" s="244">
        <f>(G166*H166)+(G166*I166)</f>
        <v>0</v>
      </c>
      <c r="K166" s="230"/>
      <c r="L166" s="233"/>
      <c r="O166" s="234"/>
      <c r="P166" s="234"/>
      <c r="Q166" s="234"/>
      <c r="AH166" s="230"/>
      <c r="AJ166" s="230"/>
      <c r="AK166" s="230"/>
      <c r="AU166" s="232"/>
      <c r="AV166" s="232"/>
      <c r="AW166" s="232"/>
      <c r="AX166" s="232"/>
      <c r="AY166" s="232"/>
      <c r="AZ166" s="230"/>
      <c r="BA166" s="232"/>
      <c r="BB166" s="230"/>
      <c r="BC166" s="230"/>
    </row>
    <row r="167" spans="1:57" s="276" customFormat="1" ht="42.6" customHeight="1" x14ac:dyDescent="0.2">
      <c r="A167" s="228"/>
      <c r="B167" s="228" t="s">
        <v>481</v>
      </c>
      <c r="C167" s="228" t="s">
        <v>409</v>
      </c>
      <c r="D167" s="283" t="s">
        <v>482</v>
      </c>
      <c r="E167" s="230" t="s">
        <v>483</v>
      </c>
      <c r="F167" s="230" t="s">
        <v>396</v>
      </c>
      <c r="G167" s="231">
        <v>2</v>
      </c>
      <c r="H167" s="368"/>
      <c r="I167" s="362"/>
      <c r="J167" s="244">
        <f>(G167*H167)+(G167*I167)</f>
        <v>0</v>
      </c>
      <c r="K167" s="230"/>
      <c r="L167" s="233"/>
      <c r="M167" s="228"/>
      <c r="N167" s="228"/>
      <c r="O167" s="234"/>
      <c r="P167" s="234"/>
      <c r="Q167" s="234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30"/>
      <c r="AI167" s="228"/>
      <c r="AJ167" s="230"/>
      <c r="AK167" s="230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32"/>
      <c r="AV167" s="232"/>
      <c r="AW167" s="232"/>
      <c r="AX167" s="232"/>
      <c r="AY167" s="232"/>
      <c r="AZ167" s="230"/>
      <c r="BA167" s="232"/>
      <c r="BB167" s="230"/>
      <c r="BC167" s="230"/>
      <c r="BD167" s="228"/>
      <c r="BE167" s="228"/>
    </row>
    <row r="168" spans="1:57" s="236" customFormat="1" ht="28.15" customHeight="1" x14ac:dyDescent="0.2">
      <c r="B168" s="257" t="s">
        <v>484</v>
      </c>
      <c r="C168" s="257"/>
      <c r="D168" s="258"/>
      <c r="E168" s="258"/>
      <c r="F168" s="258"/>
      <c r="G168" s="258"/>
      <c r="H168" s="363"/>
      <c r="I168" s="363"/>
      <c r="J168" s="259">
        <f>SUM(J169:J180)</f>
        <v>0</v>
      </c>
      <c r="N168" s="210" t="e">
        <f>SUM(#REF!)</f>
        <v>#REF!</v>
      </c>
      <c r="P168" s="210" t="e">
        <f>SUM(#REF!)</f>
        <v>#REF!</v>
      </c>
      <c r="AH168" s="236" t="s">
        <v>65</v>
      </c>
      <c r="AJ168" s="236" t="s">
        <v>390</v>
      </c>
      <c r="AK168" s="236" t="s">
        <v>65</v>
      </c>
      <c r="AO168" s="236" t="s">
        <v>407</v>
      </c>
      <c r="BA168" s="204" t="e">
        <f>SUM(#REF!)</f>
        <v>#REF!</v>
      </c>
    </row>
    <row r="169" spans="1:57" s="228" customFormat="1" ht="36.6" customHeight="1" x14ac:dyDescent="0.2">
      <c r="B169" s="228">
        <v>55</v>
      </c>
      <c r="C169" s="228" t="s">
        <v>409</v>
      </c>
      <c r="D169" s="229" t="s">
        <v>465</v>
      </c>
      <c r="E169" s="230" t="s">
        <v>466</v>
      </c>
      <c r="F169" s="230" t="s">
        <v>396</v>
      </c>
      <c r="G169" s="231">
        <v>29</v>
      </c>
      <c r="H169" s="368"/>
      <c r="I169" s="362"/>
      <c r="J169" s="244">
        <f t="shared" ref="J169:J180" si="3">(G169*H169)+(G169*I169)</f>
        <v>0</v>
      </c>
      <c r="K169" s="230">
        <f>(G169*H169)+(G169*J169)</f>
        <v>0</v>
      </c>
      <c r="L169" s="233"/>
      <c r="O169" s="234"/>
      <c r="P169" s="234"/>
      <c r="Q169" s="234"/>
      <c r="AH169" s="230"/>
      <c r="AJ169" s="230"/>
      <c r="AK169" s="230"/>
      <c r="AU169" s="232"/>
      <c r="AV169" s="232"/>
      <c r="AW169" s="232"/>
      <c r="AX169" s="232"/>
      <c r="AY169" s="232"/>
      <c r="AZ169" s="230"/>
      <c r="BA169" s="232"/>
      <c r="BB169" s="230"/>
      <c r="BC169" s="230"/>
    </row>
    <row r="170" spans="1:57" s="228" customFormat="1" ht="36.6" customHeight="1" x14ac:dyDescent="0.2">
      <c r="B170" s="228">
        <v>56</v>
      </c>
      <c r="C170" s="228" t="s">
        <v>409</v>
      </c>
      <c r="D170" s="229" t="s">
        <v>485</v>
      </c>
      <c r="E170" s="230" t="s">
        <v>486</v>
      </c>
      <c r="F170" s="230" t="s">
        <v>396</v>
      </c>
      <c r="G170" s="231">
        <v>1</v>
      </c>
      <c r="H170" s="368"/>
      <c r="I170" s="362"/>
      <c r="J170" s="244">
        <f t="shared" si="3"/>
        <v>0</v>
      </c>
      <c r="K170" s="230">
        <f>(G170*H170)+(G170*J170)</f>
        <v>0</v>
      </c>
      <c r="L170" s="233"/>
      <c r="O170" s="234"/>
      <c r="P170" s="234"/>
      <c r="Q170" s="234"/>
      <c r="AH170" s="230"/>
      <c r="AJ170" s="230"/>
      <c r="AK170" s="230"/>
      <c r="AU170" s="232"/>
      <c r="AV170" s="232"/>
      <c r="AW170" s="232"/>
      <c r="AX170" s="232"/>
      <c r="AY170" s="232"/>
      <c r="AZ170" s="230"/>
      <c r="BA170" s="232"/>
      <c r="BB170" s="230"/>
      <c r="BC170" s="230"/>
    </row>
    <row r="171" spans="1:57" s="228" customFormat="1" ht="36.6" customHeight="1" x14ac:dyDescent="0.2">
      <c r="B171" s="228">
        <v>57</v>
      </c>
      <c r="C171" s="228" t="s">
        <v>409</v>
      </c>
      <c r="D171" s="229" t="s">
        <v>487</v>
      </c>
      <c r="E171" s="230" t="s">
        <v>488</v>
      </c>
      <c r="F171" s="230" t="s">
        <v>396</v>
      </c>
      <c r="G171" s="231">
        <v>43</v>
      </c>
      <c r="H171" s="368"/>
      <c r="I171" s="362"/>
      <c r="J171" s="244">
        <f t="shared" si="3"/>
        <v>0</v>
      </c>
      <c r="K171" s="230">
        <f>(G171*H171)+(G171*J171)</f>
        <v>0</v>
      </c>
      <c r="L171" s="233"/>
      <c r="O171" s="234"/>
      <c r="P171" s="234"/>
      <c r="Q171" s="234"/>
      <c r="AH171" s="230"/>
      <c r="AJ171" s="230"/>
      <c r="AK171" s="230"/>
      <c r="AU171" s="232"/>
      <c r="AV171" s="232"/>
      <c r="AW171" s="232"/>
      <c r="AX171" s="232"/>
      <c r="AY171" s="232"/>
      <c r="AZ171" s="230"/>
      <c r="BA171" s="232"/>
      <c r="BB171" s="230"/>
      <c r="BC171" s="230"/>
    </row>
    <row r="172" spans="1:57" s="228" customFormat="1" ht="36.6" customHeight="1" x14ac:dyDescent="0.2">
      <c r="B172" s="228">
        <v>58</v>
      </c>
      <c r="C172" s="228" t="s">
        <v>409</v>
      </c>
      <c r="D172" s="229" t="s">
        <v>489</v>
      </c>
      <c r="E172" s="230" t="s">
        <v>490</v>
      </c>
      <c r="F172" s="230" t="s">
        <v>396</v>
      </c>
      <c r="G172" s="231">
        <v>2</v>
      </c>
      <c r="H172" s="368"/>
      <c r="I172" s="362"/>
      <c r="J172" s="244">
        <f t="shared" si="3"/>
        <v>0</v>
      </c>
      <c r="K172" s="230"/>
      <c r="L172" s="233"/>
      <c r="O172" s="234"/>
      <c r="P172" s="234"/>
      <c r="Q172" s="234"/>
      <c r="AH172" s="230"/>
      <c r="AJ172" s="230"/>
      <c r="AK172" s="230"/>
      <c r="AU172" s="232"/>
      <c r="AV172" s="232"/>
      <c r="AW172" s="232"/>
      <c r="AX172" s="232"/>
      <c r="AY172" s="232"/>
      <c r="AZ172" s="230"/>
      <c r="BA172" s="232"/>
      <c r="BB172" s="230"/>
      <c r="BC172" s="230"/>
    </row>
    <row r="173" spans="1:57" s="228" customFormat="1" ht="36.6" customHeight="1" x14ac:dyDescent="0.2">
      <c r="B173" s="228">
        <v>59</v>
      </c>
      <c r="C173" s="228" t="s">
        <v>409</v>
      </c>
      <c r="D173" s="229" t="s">
        <v>491</v>
      </c>
      <c r="E173" s="230" t="s">
        <v>492</v>
      </c>
      <c r="F173" s="230" t="s">
        <v>396</v>
      </c>
      <c r="G173" s="231">
        <v>19</v>
      </c>
      <c r="H173" s="368"/>
      <c r="I173" s="362"/>
      <c r="J173" s="244">
        <f t="shared" si="3"/>
        <v>0</v>
      </c>
      <c r="K173" s="230">
        <f>(G173*H173)+(G173*J173)</f>
        <v>0</v>
      </c>
      <c r="L173" s="233"/>
      <c r="O173" s="234"/>
      <c r="P173" s="234"/>
      <c r="Q173" s="234"/>
      <c r="AH173" s="230"/>
      <c r="AJ173" s="230"/>
      <c r="AK173" s="230"/>
      <c r="AU173" s="232"/>
      <c r="AV173" s="232"/>
      <c r="AW173" s="232"/>
      <c r="AX173" s="232"/>
      <c r="AY173" s="232"/>
      <c r="AZ173" s="230"/>
      <c r="BA173" s="232"/>
      <c r="BB173" s="230"/>
      <c r="BC173" s="230"/>
    </row>
    <row r="174" spans="1:57" s="228" customFormat="1" ht="36.6" customHeight="1" x14ac:dyDescent="0.2">
      <c r="B174" s="228">
        <v>60</v>
      </c>
      <c r="C174" s="228" t="s">
        <v>409</v>
      </c>
      <c r="D174" s="229" t="s">
        <v>493</v>
      </c>
      <c r="E174" s="230"/>
      <c r="F174" s="230" t="s">
        <v>396</v>
      </c>
      <c r="G174" s="231">
        <v>71</v>
      </c>
      <c r="H174" s="368"/>
      <c r="I174" s="362"/>
      <c r="J174" s="244">
        <f t="shared" si="3"/>
        <v>0</v>
      </c>
      <c r="K174" s="230">
        <f>(G174*H174)+(G174*J174)</f>
        <v>0</v>
      </c>
      <c r="L174" s="233"/>
      <c r="O174" s="234"/>
      <c r="P174" s="234"/>
      <c r="Q174" s="234"/>
      <c r="AH174" s="230"/>
      <c r="AJ174" s="230"/>
      <c r="AK174" s="230"/>
      <c r="AU174" s="232"/>
      <c r="AV174" s="232"/>
      <c r="AW174" s="232"/>
      <c r="AX174" s="232"/>
      <c r="AY174" s="232"/>
      <c r="AZ174" s="230"/>
      <c r="BA174" s="232"/>
      <c r="BB174" s="230"/>
      <c r="BC174" s="230"/>
    </row>
    <row r="175" spans="1:57" s="228" customFormat="1" ht="36.6" customHeight="1" x14ac:dyDescent="0.2">
      <c r="B175" s="228">
        <v>61</v>
      </c>
      <c r="C175" s="228" t="s">
        <v>409</v>
      </c>
      <c r="D175" s="229" t="s">
        <v>494</v>
      </c>
      <c r="E175" s="230"/>
      <c r="F175" s="230" t="s">
        <v>396</v>
      </c>
      <c r="G175" s="231">
        <v>7</v>
      </c>
      <c r="H175" s="368"/>
      <c r="I175" s="362"/>
      <c r="J175" s="244">
        <f t="shared" si="3"/>
        <v>0</v>
      </c>
      <c r="K175" s="230">
        <f>(G175*H175)+(G175*J175)</f>
        <v>0</v>
      </c>
      <c r="L175" s="233"/>
      <c r="O175" s="234"/>
      <c r="P175" s="234"/>
      <c r="Q175" s="234"/>
      <c r="AH175" s="230"/>
      <c r="AJ175" s="230"/>
      <c r="AK175" s="230"/>
      <c r="AU175" s="232"/>
      <c r="AV175" s="232"/>
      <c r="AW175" s="232"/>
      <c r="AX175" s="232"/>
      <c r="AY175" s="232"/>
      <c r="AZ175" s="230"/>
      <c r="BA175" s="232"/>
      <c r="BB175" s="230"/>
      <c r="BC175" s="230"/>
    </row>
    <row r="176" spans="1:57" s="228" customFormat="1" ht="36.6" customHeight="1" x14ac:dyDescent="0.2">
      <c r="B176" s="228">
        <v>62</v>
      </c>
      <c r="C176" s="228" t="s">
        <v>409</v>
      </c>
      <c r="D176" s="229" t="s">
        <v>495</v>
      </c>
      <c r="E176" s="230"/>
      <c r="F176" s="230" t="s">
        <v>396</v>
      </c>
      <c r="G176" s="231">
        <v>30</v>
      </c>
      <c r="H176" s="368"/>
      <c r="I176" s="362"/>
      <c r="J176" s="244">
        <f t="shared" si="3"/>
        <v>0</v>
      </c>
      <c r="K176" s="230"/>
      <c r="L176" s="233"/>
      <c r="O176" s="234"/>
      <c r="P176" s="234"/>
      <c r="Q176" s="234"/>
      <c r="AH176" s="230"/>
      <c r="AJ176" s="230"/>
      <c r="AK176" s="230"/>
      <c r="AU176" s="232"/>
      <c r="AV176" s="232"/>
      <c r="AW176" s="232"/>
      <c r="AX176" s="232"/>
      <c r="AY176" s="232"/>
      <c r="AZ176" s="230"/>
      <c r="BA176" s="232"/>
      <c r="BB176" s="230"/>
      <c r="BC176" s="230"/>
    </row>
    <row r="177" spans="2:55" s="228" customFormat="1" ht="36.6" customHeight="1" x14ac:dyDescent="0.2">
      <c r="B177" s="228">
        <v>63</v>
      </c>
      <c r="C177" s="228" t="s">
        <v>409</v>
      </c>
      <c r="D177" s="229" t="s">
        <v>496</v>
      </c>
      <c r="E177" s="230"/>
      <c r="F177" s="230" t="s">
        <v>457</v>
      </c>
      <c r="G177" s="231">
        <v>1</v>
      </c>
      <c r="H177" s="368"/>
      <c r="I177" s="362"/>
      <c r="J177" s="244">
        <f t="shared" si="3"/>
        <v>0</v>
      </c>
      <c r="K177" s="230">
        <f>(G177*H177)+(G177*J177)</f>
        <v>0</v>
      </c>
      <c r="L177" s="233"/>
      <c r="O177" s="234"/>
      <c r="P177" s="234"/>
      <c r="Q177" s="234"/>
      <c r="AH177" s="230"/>
      <c r="AJ177" s="230"/>
      <c r="AK177" s="230"/>
      <c r="AU177" s="232"/>
      <c r="AV177" s="232"/>
      <c r="AW177" s="232"/>
      <c r="AX177" s="232"/>
      <c r="AY177" s="232"/>
      <c r="AZ177" s="230"/>
      <c r="BA177" s="232"/>
      <c r="BB177" s="230"/>
      <c r="BC177" s="230"/>
    </row>
    <row r="178" spans="2:55" s="228" customFormat="1" ht="36.6" customHeight="1" x14ac:dyDescent="0.2">
      <c r="B178" s="228">
        <v>64</v>
      </c>
      <c r="C178" s="228" t="s">
        <v>471</v>
      </c>
      <c r="D178" s="229" t="s">
        <v>497</v>
      </c>
      <c r="E178" s="230"/>
      <c r="F178" s="230" t="s">
        <v>457</v>
      </c>
      <c r="G178" s="231">
        <v>1</v>
      </c>
      <c r="H178" s="368"/>
      <c r="I178" s="362"/>
      <c r="J178" s="244">
        <f t="shared" si="3"/>
        <v>0</v>
      </c>
      <c r="K178" s="230">
        <f>(G178*H178)+(G178*J178)</f>
        <v>0</v>
      </c>
      <c r="L178" s="233"/>
      <c r="O178" s="234"/>
      <c r="P178" s="234"/>
      <c r="Q178" s="234"/>
      <c r="AH178" s="230"/>
      <c r="AJ178" s="230"/>
      <c r="AK178" s="230"/>
      <c r="AU178" s="232"/>
      <c r="AV178" s="232"/>
      <c r="AW178" s="232"/>
      <c r="AX178" s="232"/>
      <c r="AY178" s="232"/>
      <c r="AZ178" s="230"/>
      <c r="BA178" s="232"/>
      <c r="BB178" s="230"/>
      <c r="BC178" s="230"/>
    </row>
    <row r="179" spans="2:55" s="228" customFormat="1" ht="36.6" customHeight="1" x14ac:dyDescent="0.2">
      <c r="B179" s="228">
        <v>65</v>
      </c>
      <c r="C179" s="228" t="s">
        <v>471</v>
      </c>
      <c r="D179" s="229" t="s">
        <v>472</v>
      </c>
      <c r="E179" s="230"/>
      <c r="F179" s="230" t="s">
        <v>457</v>
      </c>
      <c r="G179" s="231">
        <v>1</v>
      </c>
      <c r="H179" s="368"/>
      <c r="I179" s="362"/>
      <c r="J179" s="244">
        <f t="shared" si="3"/>
        <v>0</v>
      </c>
      <c r="K179" s="230">
        <f>(G179*H179)+(G179*J179)</f>
        <v>0</v>
      </c>
      <c r="L179" s="233"/>
      <c r="O179" s="234"/>
      <c r="P179" s="234"/>
      <c r="Q179" s="234"/>
      <c r="AH179" s="230"/>
      <c r="AJ179" s="230"/>
      <c r="AK179" s="230"/>
      <c r="AU179" s="232"/>
      <c r="AV179" s="232"/>
      <c r="AW179" s="232"/>
      <c r="AX179" s="232"/>
      <c r="AY179" s="232"/>
      <c r="AZ179" s="230"/>
      <c r="BA179" s="232"/>
      <c r="BB179" s="230"/>
      <c r="BC179" s="230"/>
    </row>
    <row r="180" spans="2:55" s="228" customFormat="1" ht="36.6" customHeight="1" x14ac:dyDescent="0.2">
      <c r="B180" s="228">
        <v>66</v>
      </c>
      <c r="C180" s="228" t="s">
        <v>409</v>
      </c>
      <c r="D180" s="229" t="s">
        <v>498</v>
      </c>
      <c r="E180" s="230"/>
      <c r="F180" s="230" t="s">
        <v>457</v>
      </c>
      <c r="G180" s="231">
        <v>1</v>
      </c>
      <c r="H180" s="368"/>
      <c r="I180" s="362"/>
      <c r="J180" s="244">
        <f t="shared" si="3"/>
        <v>0</v>
      </c>
      <c r="K180" s="230">
        <f>(G180*H180)+(G180*J180)</f>
        <v>0</v>
      </c>
      <c r="L180" s="233"/>
      <c r="O180" s="234"/>
      <c r="P180" s="234"/>
      <c r="Q180" s="234"/>
      <c r="AH180" s="230"/>
      <c r="AJ180" s="230"/>
      <c r="AK180" s="230"/>
      <c r="AU180" s="232"/>
      <c r="AV180" s="232"/>
      <c r="AW180" s="232"/>
      <c r="AX180" s="232"/>
      <c r="AY180" s="232"/>
      <c r="AZ180" s="230"/>
      <c r="BA180" s="232"/>
      <c r="BB180" s="230"/>
      <c r="BC180" s="230"/>
    </row>
    <row r="181" spans="2:55" s="236" customFormat="1" ht="28.15" customHeight="1" x14ac:dyDescent="0.2">
      <c r="B181" s="257" t="s">
        <v>499</v>
      </c>
      <c r="C181" s="257"/>
      <c r="D181" s="258"/>
      <c r="E181" s="258"/>
      <c r="F181" s="258"/>
      <c r="G181" s="258"/>
      <c r="H181" s="363"/>
      <c r="I181" s="363"/>
      <c r="J181" s="259">
        <f>SUM(J182:J193)</f>
        <v>0</v>
      </c>
      <c r="N181" s="210"/>
      <c r="P181" s="210"/>
      <c r="BA181" s="204"/>
    </row>
    <row r="182" spans="2:55" s="228" customFormat="1" ht="36.6" customHeight="1" x14ac:dyDescent="0.2">
      <c r="B182" s="228">
        <v>67</v>
      </c>
      <c r="C182" s="228" t="s">
        <v>409</v>
      </c>
      <c r="D182" s="229" t="s">
        <v>465</v>
      </c>
      <c r="E182" s="230" t="s">
        <v>466</v>
      </c>
      <c r="F182" s="230" t="s">
        <v>396</v>
      </c>
      <c r="G182" s="231">
        <v>11</v>
      </c>
      <c r="H182" s="368"/>
      <c r="I182" s="362"/>
      <c r="J182" s="244">
        <f t="shared" ref="J182:J193" si="4">(G182*H182)+(G182*I182)</f>
        <v>0</v>
      </c>
      <c r="K182" s="230"/>
      <c r="L182" s="233"/>
      <c r="O182" s="234"/>
      <c r="P182" s="234"/>
      <c r="Q182" s="234"/>
      <c r="AH182" s="230"/>
      <c r="AJ182" s="230"/>
      <c r="AK182" s="230"/>
      <c r="AU182" s="232"/>
      <c r="AV182" s="232"/>
      <c r="AW182" s="232"/>
      <c r="AX182" s="232"/>
      <c r="AY182" s="232"/>
      <c r="AZ182" s="230"/>
      <c r="BA182" s="232"/>
      <c r="BB182" s="230"/>
      <c r="BC182" s="230"/>
    </row>
    <row r="183" spans="2:55" s="228" customFormat="1" ht="36.6" customHeight="1" x14ac:dyDescent="0.2">
      <c r="B183" s="228">
        <v>68</v>
      </c>
      <c r="C183" s="228" t="s">
        <v>409</v>
      </c>
      <c r="D183" s="229" t="s">
        <v>491</v>
      </c>
      <c r="E183" s="230" t="s">
        <v>492</v>
      </c>
      <c r="F183" s="230" t="s">
        <v>396</v>
      </c>
      <c r="G183" s="231">
        <v>11</v>
      </c>
      <c r="H183" s="368"/>
      <c r="I183" s="362"/>
      <c r="J183" s="244">
        <f t="shared" si="4"/>
        <v>0</v>
      </c>
      <c r="K183" s="230">
        <f>(G183*H183)+(G183*J183)</f>
        <v>0</v>
      </c>
      <c r="L183" s="233"/>
      <c r="O183" s="234"/>
      <c r="P183" s="234"/>
      <c r="Q183" s="234"/>
      <c r="AH183" s="230"/>
      <c r="AJ183" s="230"/>
      <c r="AK183" s="230"/>
      <c r="AU183" s="232"/>
      <c r="AV183" s="232"/>
      <c r="AW183" s="232"/>
      <c r="AX183" s="232"/>
      <c r="AY183" s="232"/>
      <c r="AZ183" s="230"/>
      <c r="BA183" s="232"/>
      <c r="BB183" s="230"/>
      <c r="BC183" s="230"/>
    </row>
    <row r="184" spans="2:55" s="228" customFormat="1" ht="36.6" customHeight="1" x14ac:dyDescent="0.2">
      <c r="B184" s="228">
        <v>69</v>
      </c>
      <c r="C184" s="228" t="s">
        <v>409</v>
      </c>
      <c r="D184" s="229" t="s">
        <v>487</v>
      </c>
      <c r="E184" s="230" t="s">
        <v>488</v>
      </c>
      <c r="F184" s="230" t="s">
        <v>396</v>
      </c>
      <c r="G184" s="231">
        <v>16</v>
      </c>
      <c r="H184" s="368"/>
      <c r="I184" s="362"/>
      <c r="J184" s="244">
        <f t="shared" si="4"/>
        <v>0</v>
      </c>
      <c r="K184" s="230"/>
      <c r="L184" s="233"/>
      <c r="O184" s="234"/>
      <c r="P184" s="234"/>
      <c r="Q184" s="234"/>
      <c r="AH184" s="230"/>
      <c r="AJ184" s="230"/>
      <c r="AK184" s="230"/>
      <c r="AU184" s="232"/>
      <c r="AV184" s="232"/>
      <c r="AW184" s="232"/>
      <c r="AX184" s="232"/>
      <c r="AY184" s="232"/>
      <c r="AZ184" s="230"/>
      <c r="BA184" s="232"/>
      <c r="BB184" s="230"/>
      <c r="BC184" s="230"/>
    </row>
    <row r="185" spans="2:55" s="228" customFormat="1" ht="36.6" customHeight="1" x14ac:dyDescent="0.2">
      <c r="B185" s="228">
        <v>70</v>
      </c>
      <c r="C185" s="228" t="s">
        <v>409</v>
      </c>
      <c r="D185" s="229" t="s">
        <v>493</v>
      </c>
      <c r="E185" s="230" t="s">
        <v>500</v>
      </c>
      <c r="F185" s="230" t="s">
        <v>396</v>
      </c>
      <c r="G185" s="231">
        <v>66</v>
      </c>
      <c r="H185" s="368"/>
      <c r="I185" s="362"/>
      <c r="J185" s="244">
        <f t="shared" si="4"/>
        <v>0</v>
      </c>
      <c r="K185" s="230"/>
      <c r="L185" s="233"/>
      <c r="O185" s="234"/>
      <c r="P185" s="234"/>
      <c r="Q185" s="234"/>
      <c r="AH185" s="230"/>
      <c r="AJ185" s="230"/>
      <c r="AK185" s="230"/>
      <c r="AU185" s="232"/>
      <c r="AV185" s="232"/>
      <c r="AW185" s="232"/>
      <c r="AX185" s="232"/>
      <c r="AY185" s="232"/>
      <c r="AZ185" s="230"/>
      <c r="BA185" s="232"/>
      <c r="BB185" s="230"/>
      <c r="BC185" s="230"/>
    </row>
    <row r="186" spans="2:55" s="228" customFormat="1" ht="36.6" customHeight="1" x14ac:dyDescent="0.2">
      <c r="B186" s="228">
        <v>71</v>
      </c>
      <c r="C186" s="228" t="s">
        <v>409</v>
      </c>
      <c r="D186" s="229" t="s">
        <v>494</v>
      </c>
      <c r="E186" s="230" t="s">
        <v>500</v>
      </c>
      <c r="F186" s="230" t="s">
        <v>396</v>
      </c>
      <c r="G186" s="231">
        <v>2</v>
      </c>
      <c r="H186" s="368"/>
      <c r="I186" s="362"/>
      <c r="J186" s="244">
        <f t="shared" si="4"/>
        <v>0</v>
      </c>
      <c r="K186" s="230"/>
      <c r="L186" s="233"/>
      <c r="O186" s="234"/>
      <c r="P186" s="234"/>
      <c r="Q186" s="234"/>
      <c r="AH186" s="230"/>
      <c r="AJ186" s="230"/>
      <c r="AK186" s="230"/>
      <c r="AU186" s="232"/>
      <c r="AV186" s="232"/>
      <c r="AW186" s="232"/>
      <c r="AX186" s="232"/>
      <c r="AY186" s="232"/>
      <c r="AZ186" s="230"/>
      <c r="BA186" s="232"/>
      <c r="BB186" s="230"/>
      <c r="BC186" s="230"/>
    </row>
    <row r="187" spans="2:55" s="228" customFormat="1" ht="36.6" customHeight="1" x14ac:dyDescent="0.2">
      <c r="B187" s="228">
        <v>72</v>
      </c>
      <c r="C187" s="228" t="s">
        <v>409</v>
      </c>
      <c r="D187" s="229" t="s">
        <v>495</v>
      </c>
      <c r="E187" s="230" t="s">
        <v>500</v>
      </c>
      <c r="F187" s="230" t="s">
        <v>396</v>
      </c>
      <c r="G187" s="231">
        <v>4</v>
      </c>
      <c r="H187" s="368"/>
      <c r="I187" s="362"/>
      <c r="J187" s="244">
        <f t="shared" si="4"/>
        <v>0</v>
      </c>
      <c r="K187" s="230"/>
      <c r="L187" s="233"/>
      <c r="O187" s="234"/>
      <c r="P187" s="234"/>
      <c r="Q187" s="234"/>
      <c r="AH187" s="230"/>
      <c r="AJ187" s="230"/>
      <c r="AK187" s="230"/>
      <c r="AU187" s="232"/>
      <c r="AV187" s="232"/>
      <c r="AW187" s="232"/>
      <c r="AX187" s="232"/>
      <c r="AY187" s="232"/>
      <c r="AZ187" s="230"/>
      <c r="BA187" s="232"/>
      <c r="BB187" s="230"/>
      <c r="BC187" s="230"/>
    </row>
    <row r="188" spans="2:55" s="228" customFormat="1" ht="36.6" customHeight="1" x14ac:dyDescent="0.2">
      <c r="B188" s="228">
        <v>73</v>
      </c>
      <c r="C188" s="228" t="s">
        <v>471</v>
      </c>
      <c r="D188" s="229" t="s">
        <v>496</v>
      </c>
      <c r="E188" s="230"/>
      <c r="F188" s="230" t="s">
        <v>457</v>
      </c>
      <c r="G188" s="231">
        <v>1</v>
      </c>
      <c r="H188" s="368"/>
      <c r="I188" s="362"/>
      <c r="J188" s="244">
        <f t="shared" si="4"/>
        <v>0</v>
      </c>
      <c r="K188" s="230"/>
      <c r="L188" s="233"/>
      <c r="O188" s="234"/>
      <c r="P188" s="234"/>
      <c r="Q188" s="234"/>
      <c r="AH188" s="230"/>
      <c r="AJ188" s="230"/>
      <c r="AK188" s="230"/>
      <c r="AU188" s="232"/>
      <c r="AV188" s="232"/>
      <c r="AW188" s="232"/>
      <c r="AX188" s="232"/>
      <c r="AY188" s="232"/>
      <c r="AZ188" s="230"/>
      <c r="BA188" s="232"/>
      <c r="BB188" s="230"/>
      <c r="BC188" s="230"/>
    </row>
    <row r="189" spans="2:55" s="228" customFormat="1" ht="36.6" customHeight="1" x14ac:dyDescent="0.2">
      <c r="B189" s="228">
        <v>74</v>
      </c>
      <c r="C189" s="228" t="s">
        <v>409</v>
      </c>
      <c r="D189" s="229" t="s">
        <v>501</v>
      </c>
      <c r="E189" s="230" t="s">
        <v>502</v>
      </c>
      <c r="F189" s="230" t="s">
        <v>396</v>
      </c>
      <c r="G189" s="231">
        <v>2</v>
      </c>
      <c r="H189" s="368"/>
      <c r="I189" s="362"/>
      <c r="J189" s="244">
        <f t="shared" si="4"/>
        <v>0</v>
      </c>
      <c r="K189" s="230"/>
      <c r="L189" s="233"/>
      <c r="O189" s="234"/>
      <c r="P189" s="234"/>
      <c r="Q189" s="234"/>
      <c r="AH189" s="230"/>
      <c r="AJ189" s="230"/>
      <c r="AK189" s="230"/>
      <c r="AU189" s="232"/>
      <c r="AV189" s="232"/>
      <c r="AW189" s="232"/>
      <c r="AX189" s="232"/>
      <c r="AY189" s="232"/>
      <c r="AZ189" s="230"/>
      <c r="BA189" s="232"/>
      <c r="BB189" s="230"/>
      <c r="BC189" s="230"/>
    </row>
    <row r="190" spans="2:55" s="228" customFormat="1" ht="36.6" customHeight="1" x14ac:dyDescent="0.2">
      <c r="B190" s="228">
        <v>75</v>
      </c>
      <c r="C190" s="228" t="s">
        <v>409</v>
      </c>
      <c r="D190" s="229" t="s">
        <v>503</v>
      </c>
      <c r="E190" s="230" t="s">
        <v>503</v>
      </c>
      <c r="F190" s="230" t="s">
        <v>396</v>
      </c>
      <c r="G190" s="231">
        <v>2</v>
      </c>
      <c r="H190" s="368"/>
      <c r="I190" s="362"/>
      <c r="J190" s="244">
        <f t="shared" si="4"/>
        <v>0</v>
      </c>
      <c r="K190" s="230"/>
      <c r="L190" s="233"/>
      <c r="O190" s="234"/>
      <c r="P190" s="234"/>
      <c r="Q190" s="234"/>
      <c r="AH190" s="230"/>
      <c r="AJ190" s="230"/>
      <c r="AK190" s="230"/>
      <c r="AU190" s="232"/>
      <c r="AV190" s="232"/>
      <c r="AW190" s="232"/>
      <c r="AX190" s="232"/>
      <c r="AY190" s="232"/>
      <c r="AZ190" s="230"/>
      <c r="BA190" s="232"/>
      <c r="BB190" s="230"/>
      <c r="BC190" s="230"/>
    </row>
    <row r="191" spans="2:55" s="228" customFormat="1" ht="36.6" customHeight="1" x14ac:dyDescent="0.2">
      <c r="B191" s="228">
        <v>76</v>
      </c>
      <c r="C191" s="228" t="s">
        <v>471</v>
      </c>
      <c r="D191" s="229" t="s">
        <v>497</v>
      </c>
      <c r="E191" s="230"/>
      <c r="F191" s="230" t="s">
        <v>457</v>
      </c>
      <c r="G191" s="231">
        <v>1</v>
      </c>
      <c r="H191" s="368"/>
      <c r="I191" s="362"/>
      <c r="J191" s="244">
        <f t="shared" si="4"/>
        <v>0</v>
      </c>
      <c r="K191" s="230"/>
      <c r="L191" s="233"/>
      <c r="O191" s="234"/>
      <c r="P191" s="234"/>
      <c r="Q191" s="234"/>
      <c r="AH191" s="230"/>
      <c r="AJ191" s="230"/>
      <c r="AK191" s="230"/>
      <c r="AU191" s="232"/>
      <c r="AV191" s="232"/>
      <c r="AW191" s="232"/>
      <c r="AX191" s="232"/>
      <c r="AY191" s="232"/>
      <c r="AZ191" s="230"/>
      <c r="BA191" s="232"/>
      <c r="BB191" s="230"/>
      <c r="BC191" s="230"/>
    </row>
    <row r="192" spans="2:55" s="228" customFormat="1" ht="36.6" customHeight="1" x14ac:dyDescent="0.2">
      <c r="B192" s="228">
        <v>77</v>
      </c>
      <c r="C192" s="228" t="s">
        <v>471</v>
      </c>
      <c r="D192" s="229" t="s">
        <v>472</v>
      </c>
      <c r="E192" s="230"/>
      <c r="F192" s="230" t="s">
        <v>457</v>
      </c>
      <c r="G192" s="231">
        <v>1</v>
      </c>
      <c r="H192" s="368"/>
      <c r="I192" s="362"/>
      <c r="J192" s="244">
        <f t="shared" si="4"/>
        <v>0</v>
      </c>
      <c r="K192" s="230"/>
      <c r="L192" s="233"/>
      <c r="O192" s="234"/>
      <c r="P192" s="234"/>
      <c r="Q192" s="234"/>
      <c r="AH192" s="230"/>
      <c r="AJ192" s="230"/>
      <c r="AK192" s="230"/>
      <c r="AU192" s="232"/>
      <c r="AV192" s="232"/>
      <c r="AW192" s="232"/>
      <c r="AX192" s="232"/>
      <c r="AY192" s="232"/>
      <c r="AZ192" s="230"/>
      <c r="BA192" s="232"/>
      <c r="BB192" s="230"/>
      <c r="BC192" s="230"/>
    </row>
    <row r="193" spans="2:55" s="228" customFormat="1" ht="36.6" customHeight="1" x14ac:dyDescent="0.2">
      <c r="B193" s="228">
        <v>78</v>
      </c>
      <c r="C193" s="228" t="s">
        <v>409</v>
      </c>
      <c r="D193" s="229" t="s">
        <v>498</v>
      </c>
      <c r="E193" s="230"/>
      <c r="F193" s="230" t="s">
        <v>457</v>
      </c>
      <c r="G193" s="231">
        <v>1</v>
      </c>
      <c r="H193" s="368"/>
      <c r="I193" s="362"/>
      <c r="J193" s="244">
        <f t="shared" si="4"/>
        <v>0</v>
      </c>
      <c r="K193" s="230"/>
      <c r="L193" s="233"/>
      <c r="O193" s="234"/>
      <c r="P193" s="234"/>
      <c r="Q193" s="234"/>
      <c r="AH193" s="230"/>
      <c r="AJ193" s="230"/>
      <c r="AK193" s="230"/>
      <c r="AU193" s="232"/>
      <c r="AV193" s="232"/>
      <c r="AW193" s="232"/>
      <c r="AX193" s="232"/>
      <c r="AY193" s="232"/>
      <c r="AZ193" s="230"/>
      <c r="BA193" s="232"/>
      <c r="BB193" s="230"/>
      <c r="BC193" s="230"/>
    </row>
    <row r="194" spans="2:55" s="236" customFormat="1" ht="28.15" customHeight="1" x14ac:dyDescent="0.2">
      <c r="B194" s="257" t="s">
        <v>504</v>
      </c>
      <c r="C194" s="257"/>
      <c r="D194" s="258"/>
      <c r="E194" s="258"/>
      <c r="F194" s="258"/>
      <c r="G194" s="258"/>
      <c r="H194" s="363"/>
      <c r="I194" s="363"/>
      <c r="J194" s="259">
        <f>SUM(J195:J210)</f>
        <v>0</v>
      </c>
      <c r="N194" s="210"/>
      <c r="P194" s="210"/>
      <c r="BA194" s="204"/>
    </row>
    <row r="195" spans="2:55" s="228" customFormat="1" ht="15.75" customHeight="1" x14ac:dyDescent="0.2">
      <c r="B195" s="245" t="s">
        <v>505</v>
      </c>
      <c r="D195" s="229"/>
      <c r="E195" s="230"/>
      <c r="F195" s="230"/>
      <c r="G195" s="231"/>
      <c r="H195" s="368"/>
      <c r="I195" s="362"/>
      <c r="J195" s="244"/>
      <c r="K195" s="230"/>
      <c r="L195" s="233"/>
      <c r="O195" s="234"/>
      <c r="P195" s="234"/>
      <c r="Q195" s="234"/>
      <c r="AH195" s="230"/>
      <c r="AJ195" s="230"/>
      <c r="AK195" s="230"/>
      <c r="AU195" s="232"/>
      <c r="AV195" s="232"/>
      <c r="AW195" s="232"/>
      <c r="AX195" s="232"/>
      <c r="AY195" s="232"/>
      <c r="AZ195" s="230"/>
      <c r="BA195" s="232"/>
      <c r="BB195" s="230"/>
      <c r="BC195" s="230"/>
    </row>
    <row r="196" spans="2:55" s="228" customFormat="1" ht="52.7" customHeight="1" x14ac:dyDescent="0.2">
      <c r="B196" s="228">
        <v>79</v>
      </c>
      <c r="C196" s="228" t="s">
        <v>409</v>
      </c>
      <c r="D196" s="229" t="s">
        <v>506</v>
      </c>
      <c r="E196" s="230" t="s">
        <v>616</v>
      </c>
      <c r="F196" s="230" t="s">
        <v>396</v>
      </c>
      <c r="G196" s="231">
        <v>31</v>
      </c>
      <c r="H196" s="368"/>
      <c r="I196" s="362"/>
      <c r="J196" s="244">
        <f t="shared" ref="J196:J210" si="5">(G196*H196)+(G196*I196)</f>
        <v>0</v>
      </c>
      <c r="K196" s="230"/>
      <c r="L196" s="233"/>
      <c r="O196" s="234"/>
      <c r="P196" s="234"/>
      <c r="Q196" s="234"/>
      <c r="AH196" s="230"/>
      <c r="AJ196" s="230"/>
      <c r="AK196" s="230"/>
      <c r="AU196" s="232"/>
      <c r="AV196" s="232"/>
      <c r="AW196" s="232"/>
      <c r="AX196" s="232"/>
      <c r="AY196" s="232"/>
      <c r="AZ196" s="230"/>
      <c r="BA196" s="232"/>
      <c r="BB196" s="230"/>
      <c r="BC196" s="230"/>
    </row>
    <row r="197" spans="2:55" s="228" customFormat="1" ht="36.6" customHeight="1" x14ac:dyDescent="0.2">
      <c r="B197" s="228">
        <v>80</v>
      </c>
      <c r="C197" s="228" t="s">
        <v>409</v>
      </c>
      <c r="D197" s="229" t="s">
        <v>507</v>
      </c>
      <c r="E197" s="230"/>
      <c r="F197" s="230" t="s">
        <v>396</v>
      </c>
      <c r="G197" s="231">
        <v>24</v>
      </c>
      <c r="H197" s="368"/>
      <c r="I197" s="362"/>
      <c r="J197" s="244">
        <f t="shared" si="5"/>
        <v>0</v>
      </c>
      <c r="K197" s="230"/>
      <c r="L197" s="233"/>
      <c r="O197" s="234"/>
      <c r="P197" s="234"/>
      <c r="Q197" s="234"/>
      <c r="AH197" s="230"/>
      <c r="AJ197" s="230"/>
      <c r="AK197" s="230"/>
      <c r="AU197" s="232"/>
      <c r="AV197" s="232"/>
      <c r="AW197" s="232"/>
      <c r="AX197" s="232"/>
      <c r="AY197" s="232"/>
      <c r="AZ197" s="230"/>
      <c r="BA197" s="232"/>
      <c r="BB197" s="230"/>
      <c r="BC197" s="230"/>
    </row>
    <row r="198" spans="2:55" s="228" customFormat="1" ht="36.6" customHeight="1" x14ac:dyDescent="0.2">
      <c r="B198" s="228">
        <v>81</v>
      </c>
      <c r="C198" s="228" t="s">
        <v>409</v>
      </c>
      <c r="D198" s="229" t="s">
        <v>508</v>
      </c>
      <c r="E198" s="230"/>
      <c r="F198" s="230" t="s">
        <v>396</v>
      </c>
      <c r="G198" s="231">
        <v>39</v>
      </c>
      <c r="H198" s="368"/>
      <c r="I198" s="362"/>
      <c r="J198" s="244">
        <f t="shared" si="5"/>
        <v>0</v>
      </c>
      <c r="K198" s="230"/>
      <c r="L198" s="233"/>
      <c r="O198" s="234"/>
      <c r="P198" s="234"/>
      <c r="Q198" s="234"/>
      <c r="AH198" s="230"/>
      <c r="AJ198" s="230"/>
      <c r="AK198" s="230"/>
      <c r="AU198" s="232"/>
      <c r="AV198" s="232"/>
      <c r="AW198" s="232"/>
      <c r="AX198" s="232"/>
      <c r="AY198" s="232"/>
      <c r="AZ198" s="230"/>
      <c r="BA198" s="232"/>
      <c r="BB198" s="230"/>
      <c r="BC198" s="230"/>
    </row>
    <row r="199" spans="2:55" s="228" customFormat="1" ht="36.6" customHeight="1" x14ac:dyDescent="0.2">
      <c r="B199" s="228">
        <v>82</v>
      </c>
      <c r="C199" s="228" t="s">
        <v>409</v>
      </c>
      <c r="D199" s="229" t="s">
        <v>509</v>
      </c>
      <c r="E199" s="230"/>
      <c r="F199" s="230" t="s">
        <v>396</v>
      </c>
      <c r="G199" s="231">
        <v>17</v>
      </c>
      <c r="H199" s="368"/>
      <c r="I199" s="362"/>
      <c r="J199" s="244">
        <f t="shared" si="5"/>
        <v>0</v>
      </c>
      <c r="K199" s="230"/>
      <c r="L199" s="233"/>
      <c r="O199" s="234"/>
      <c r="P199" s="234"/>
      <c r="Q199" s="234"/>
      <c r="AH199" s="230"/>
      <c r="AJ199" s="230"/>
      <c r="AK199" s="230"/>
      <c r="AU199" s="232"/>
      <c r="AV199" s="232"/>
      <c r="AW199" s="232"/>
      <c r="AX199" s="232"/>
      <c r="AY199" s="232"/>
      <c r="AZ199" s="230"/>
      <c r="BA199" s="232"/>
      <c r="BB199" s="230"/>
      <c r="BC199" s="230"/>
    </row>
    <row r="200" spans="2:55" s="228" customFormat="1" ht="36.6" customHeight="1" x14ac:dyDescent="0.2">
      <c r="B200" s="228">
        <v>83</v>
      </c>
      <c r="C200" s="228" t="s">
        <v>409</v>
      </c>
      <c r="D200" s="229" t="s">
        <v>510</v>
      </c>
      <c r="E200" s="230"/>
      <c r="F200" s="230" t="s">
        <v>396</v>
      </c>
      <c r="G200" s="231">
        <v>26</v>
      </c>
      <c r="H200" s="368"/>
      <c r="I200" s="362"/>
      <c r="J200" s="244">
        <f t="shared" si="5"/>
        <v>0</v>
      </c>
      <c r="K200" s="230"/>
      <c r="L200" s="233"/>
      <c r="O200" s="234"/>
      <c r="P200" s="234"/>
      <c r="Q200" s="234"/>
      <c r="AH200" s="230"/>
      <c r="AJ200" s="230"/>
      <c r="AK200" s="230"/>
      <c r="AU200" s="232"/>
      <c r="AV200" s="232"/>
      <c r="AW200" s="232"/>
      <c r="AX200" s="232"/>
      <c r="AY200" s="232"/>
      <c r="AZ200" s="230"/>
      <c r="BA200" s="232"/>
      <c r="BB200" s="230"/>
      <c r="BC200" s="230"/>
    </row>
    <row r="201" spans="2:55" s="248" customFormat="1" ht="36.6" customHeight="1" x14ac:dyDescent="0.2">
      <c r="B201" s="228">
        <v>84</v>
      </c>
      <c r="C201" s="228" t="s">
        <v>409</v>
      </c>
      <c r="D201" s="229" t="s">
        <v>511</v>
      </c>
      <c r="E201" s="246"/>
      <c r="F201" s="230" t="s">
        <v>396</v>
      </c>
      <c r="G201" s="231">
        <v>15</v>
      </c>
      <c r="H201" s="368"/>
      <c r="I201" s="362"/>
      <c r="J201" s="244">
        <f t="shared" si="5"/>
        <v>0</v>
      </c>
      <c r="K201" s="246"/>
      <c r="L201" s="247"/>
      <c r="O201" s="249"/>
      <c r="P201" s="249"/>
      <c r="Q201" s="249"/>
      <c r="AH201" s="246"/>
      <c r="AJ201" s="246"/>
      <c r="AK201" s="246"/>
      <c r="AU201" s="250"/>
      <c r="AV201" s="250"/>
      <c r="AW201" s="250"/>
      <c r="AX201" s="250"/>
      <c r="AY201" s="250"/>
      <c r="AZ201" s="246"/>
      <c r="BA201" s="250"/>
      <c r="BB201" s="246"/>
      <c r="BC201" s="246"/>
    </row>
    <row r="202" spans="2:55" s="228" customFormat="1" ht="36.6" customHeight="1" x14ac:dyDescent="0.2">
      <c r="B202" s="228">
        <v>85</v>
      </c>
      <c r="C202" s="228" t="s">
        <v>409</v>
      </c>
      <c r="D202" s="229" t="s">
        <v>512</v>
      </c>
      <c r="E202" s="230"/>
      <c r="F202" s="230" t="s">
        <v>396</v>
      </c>
      <c r="G202" s="231">
        <v>28</v>
      </c>
      <c r="H202" s="368"/>
      <c r="I202" s="362"/>
      <c r="J202" s="244">
        <f t="shared" si="5"/>
        <v>0</v>
      </c>
      <c r="K202" s="230"/>
      <c r="L202" s="233"/>
      <c r="O202" s="234"/>
      <c r="P202" s="234"/>
      <c r="Q202" s="234"/>
      <c r="AH202" s="230"/>
      <c r="AJ202" s="230"/>
      <c r="AK202" s="230"/>
      <c r="AU202" s="232"/>
      <c r="AV202" s="232"/>
      <c r="AW202" s="232"/>
      <c r="AX202" s="232"/>
      <c r="AY202" s="232"/>
      <c r="AZ202" s="230"/>
      <c r="BA202" s="232"/>
      <c r="BB202" s="230"/>
      <c r="BC202" s="230"/>
    </row>
    <row r="203" spans="2:55" s="228" customFormat="1" ht="36.6" customHeight="1" x14ac:dyDescent="0.2">
      <c r="B203" s="228">
        <v>86</v>
      </c>
      <c r="C203" s="228" t="s">
        <v>409</v>
      </c>
      <c r="D203" s="229" t="s">
        <v>513</v>
      </c>
      <c r="E203" s="230"/>
      <c r="F203" s="230" t="s">
        <v>396</v>
      </c>
      <c r="G203" s="231">
        <v>9</v>
      </c>
      <c r="H203" s="368"/>
      <c r="I203" s="362"/>
      <c r="J203" s="244">
        <f t="shared" si="5"/>
        <v>0</v>
      </c>
      <c r="K203" s="230"/>
      <c r="L203" s="233"/>
      <c r="O203" s="234"/>
      <c r="P203" s="234"/>
      <c r="Q203" s="234"/>
      <c r="AH203" s="230"/>
      <c r="AJ203" s="230"/>
      <c r="AK203" s="230"/>
      <c r="AU203" s="232"/>
      <c r="AV203" s="232"/>
      <c r="AW203" s="232"/>
      <c r="AX203" s="232"/>
      <c r="AY203" s="232"/>
      <c r="AZ203" s="230"/>
      <c r="BA203" s="232"/>
      <c r="BB203" s="230"/>
      <c r="BC203" s="230"/>
    </row>
    <row r="204" spans="2:55" s="228" customFormat="1" ht="36.6" customHeight="1" x14ac:dyDescent="0.2">
      <c r="B204" s="228">
        <v>87</v>
      </c>
      <c r="C204" s="228" t="s">
        <v>409</v>
      </c>
      <c r="D204" s="229" t="s">
        <v>514</v>
      </c>
      <c r="E204" s="230"/>
      <c r="F204" s="230" t="s">
        <v>396</v>
      </c>
      <c r="G204" s="231">
        <v>31</v>
      </c>
      <c r="H204" s="368"/>
      <c r="I204" s="362"/>
      <c r="J204" s="244">
        <f t="shared" si="5"/>
        <v>0</v>
      </c>
      <c r="K204" s="230"/>
      <c r="L204" s="233"/>
      <c r="O204" s="234"/>
      <c r="P204" s="234"/>
      <c r="Q204" s="234"/>
      <c r="AH204" s="230"/>
      <c r="AJ204" s="230"/>
      <c r="AK204" s="230"/>
      <c r="AU204" s="232"/>
      <c r="AV204" s="232"/>
      <c r="AW204" s="232"/>
      <c r="AX204" s="232"/>
      <c r="AY204" s="232"/>
      <c r="AZ204" s="230"/>
      <c r="BA204" s="232"/>
      <c r="BB204" s="230"/>
      <c r="BC204" s="230"/>
    </row>
    <row r="205" spans="2:55" s="228" customFormat="1" ht="36.6" customHeight="1" x14ac:dyDescent="0.2">
      <c r="B205" s="228">
        <v>88</v>
      </c>
      <c r="C205" s="228" t="s">
        <v>409</v>
      </c>
      <c r="D205" s="229" t="s">
        <v>515</v>
      </c>
      <c r="E205" s="230"/>
      <c r="F205" s="230" t="s">
        <v>396</v>
      </c>
      <c r="G205" s="231">
        <v>8</v>
      </c>
      <c r="H205" s="368"/>
      <c r="I205" s="362"/>
      <c r="J205" s="244">
        <f t="shared" si="5"/>
        <v>0</v>
      </c>
      <c r="K205" s="230"/>
      <c r="L205" s="233"/>
      <c r="O205" s="234"/>
      <c r="P205" s="234"/>
      <c r="Q205" s="234"/>
      <c r="AH205" s="230"/>
      <c r="AJ205" s="230"/>
      <c r="AK205" s="230"/>
      <c r="AU205" s="232"/>
      <c r="AV205" s="232"/>
      <c r="AW205" s="232"/>
      <c r="AX205" s="232"/>
      <c r="AY205" s="232"/>
      <c r="AZ205" s="230"/>
      <c r="BA205" s="232"/>
      <c r="BB205" s="230"/>
      <c r="BC205" s="230"/>
    </row>
    <row r="206" spans="2:55" s="228" customFormat="1" ht="36.6" customHeight="1" x14ac:dyDescent="0.2">
      <c r="B206" s="228">
        <v>89</v>
      </c>
      <c r="C206" s="228" t="s">
        <v>409</v>
      </c>
      <c r="D206" s="229" t="s">
        <v>516</v>
      </c>
      <c r="E206" s="230"/>
      <c r="F206" s="230" t="s">
        <v>396</v>
      </c>
      <c r="G206" s="231">
        <v>1</v>
      </c>
      <c r="H206" s="368"/>
      <c r="I206" s="362"/>
      <c r="J206" s="244">
        <f t="shared" si="5"/>
        <v>0</v>
      </c>
      <c r="K206" s="230"/>
      <c r="L206" s="233"/>
      <c r="O206" s="234"/>
      <c r="P206" s="234"/>
      <c r="Q206" s="234"/>
      <c r="AH206" s="230"/>
      <c r="AJ206" s="230"/>
      <c r="AK206" s="230"/>
      <c r="AU206" s="232"/>
      <c r="AV206" s="232"/>
      <c r="AW206" s="232"/>
      <c r="AX206" s="232"/>
      <c r="AY206" s="232"/>
      <c r="AZ206" s="230"/>
      <c r="BA206" s="232"/>
      <c r="BB206" s="230"/>
      <c r="BC206" s="230"/>
    </row>
    <row r="207" spans="2:55" s="228" customFormat="1" ht="36.6" customHeight="1" x14ac:dyDescent="0.2">
      <c r="B207" s="228">
        <v>90</v>
      </c>
      <c r="C207" s="228" t="s">
        <v>409</v>
      </c>
      <c r="D207" s="229" t="s">
        <v>517</v>
      </c>
      <c r="E207" s="230"/>
      <c r="F207" s="230" t="s">
        <v>396</v>
      </c>
      <c r="G207" s="231">
        <v>1</v>
      </c>
      <c r="H207" s="368"/>
      <c r="I207" s="362"/>
      <c r="J207" s="244">
        <f t="shared" si="5"/>
        <v>0</v>
      </c>
      <c r="K207" s="230"/>
      <c r="L207" s="233"/>
      <c r="O207" s="234"/>
      <c r="P207" s="234"/>
      <c r="Q207" s="234"/>
      <c r="AH207" s="230"/>
      <c r="AJ207" s="230"/>
      <c r="AK207" s="230"/>
      <c r="AU207" s="232"/>
      <c r="AV207" s="232"/>
      <c r="AW207" s="232"/>
      <c r="AX207" s="232"/>
      <c r="AY207" s="232"/>
      <c r="AZ207" s="230"/>
      <c r="BA207" s="232"/>
      <c r="BB207" s="230"/>
      <c r="BC207" s="230"/>
    </row>
    <row r="208" spans="2:55" s="228" customFormat="1" ht="36.6" customHeight="1" x14ac:dyDescent="0.2">
      <c r="B208" s="228">
        <v>91</v>
      </c>
      <c r="C208" s="228" t="s">
        <v>409</v>
      </c>
      <c r="D208" s="229" t="s">
        <v>518</v>
      </c>
      <c r="E208" s="230"/>
      <c r="F208" s="230" t="s">
        <v>457</v>
      </c>
      <c r="G208" s="231">
        <v>1</v>
      </c>
      <c r="H208" s="368"/>
      <c r="I208" s="362"/>
      <c r="J208" s="244">
        <f t="shared" si="5"/>
        <v>0</v>
      </c>
      <c r="K208" s="230"/>
      <c r="L208" s="233"/>
      <c r="O208" s="234"/>
      <c r="P208" s="234"/>
      <c r="Q208" s="234"/>
      <c r="AH208" s="230"/>
      <c r="AJ208" s="230"/>
      <c r="AK208" s="230"/>
      <c r="AU208" s="232"/>
      <c r="AV208" s="232"/>
      <c r="AW208" s="232"/>
      <c r="AX208" s="232"/>
      <c r="AY208" s="232"/>
      <c r="AZ208" s="230"/>
      <c r="BA208" s="232"/>
      <c r="BB208" s="230"/>
      <c r="BC208" s="230"/>
    </row>
    <row r="209" spans="2:55" s="228" customFormat="1" ht="36.6" customHeight="1" x14ac:dyDescent="0.2">
      <c r="B209" s="228">
        <v>92</v>
      </c>
      <c r="C209" s="228" t="s">
        <v>409</v>
      </c>
      <c r="D209" s="229" t="s">
        <v>519</v>
      </c>
      <c r="E209" s="230"/>
      <c r="F209" s="230" t="s">
        <v>396</v>
      </c>
      <c r="G209" s="231">
        <v>7</v>
      </c>
      <c r="H209" s="368"/>
      <c r="I209" s="362"/>
      <c r="J209" s="244">
        <f t="shared" si="5"/>
        <v>0</v>
      </c>
      <c r="K209" s="230"/>
      <c r="L209" s="233"/>
      <c r="O209" s="234"/>
      <c r="P209" s="234"/>
      <c r="Q209" s="234"/>
      <c r="AH209" s="230"/>
      <c r="AJ209" s="230"/>
      <c r="AK209" s="230"/>
      <c r="AU209" s="232"/>
      <c r="AV209" s="232"/>
      <c r="AW209" s="232"/>
      <c r="AX209" s="232"/>
      <c r="AY209" s="232"/>
      <c r="AZ209" s="230"/>
      <c r="BA209" s="232"/>
      <c r="BB209" s="230"/>
      <c r="BC209" s="230"/>
    </row>
    <row r="210" spans="2:55" s="228" customFormat="1" ht="36.6" customHeight="1" x14ac:dyDescent="0.2">
      <c r="B210" s="228">
        <v>93</v>
      </c>
      <c r="C210" s="228" t="s">
        <v>409</v>
      </c>
      <c r="D210" s="229" t="s">
        <v>520</v>
      </c>
      <c r="E210" s="230"/>
      <c r="F210" s="230" t="s">
        <v>396</v>
      </c>
      <c r="G210" s="231">
        <v>4</v>
      </c>
      <c r="H210" s="368"/>
      <c r="I210" s="362"/>
      <c r="J210" s="244">
        <f t="shared" si="5"/>
        <v>0</v>
      </c>
      <c r="K210" s="230"/>
      <c r="L210" s="233"/>
      <c r="O210" s="234"/>
      <c r="P210" s="234"/>
      <c r="Q210" s="234"/>
      <c r="AH210" s="230"/>
      <c r="AJ210" s="230"/>
      <c r="AK210" s="230"/>
      <c r="AU210" s="232"/>
      <c r="AV210" s="232"/>
      <c r="AW210" s="232"/>
      <c r="AX210" s="232"/>
      <c r="AY210" s="232"/>
      <c r="AZ210" s="230"/>
      <c r="BA210" s="232"/>
      <c r="BB210" s="230"/>
      <c r="BC210" s="230"/>
    </row>
    <row r="211" spans="2:55" s="236" customFormat="1" ht="28.15" customHeight="1" x14ac:dyDescent="0.2">
      <c r="B211" s="257" t="s">
        <v>521</v>
      </c>
      <c r="C211" s="257"/>
      <c r="D211" s="258"/>
      <c r="E211" s="258"/>
      <c r="F211" s="258"/>
      <c r="G211" s="258"/>
      <c r="H211" s="363"/>
      <c r="I211" s="363"/>
      <c r="J211" s="259">
        <f>SUM(J212:J221)</f>
        <v>0</v>
      </c>
      <c r="N211" s="210"/>
      <c r="P211" s="210"/>
      <c r="BA211" s="204"/>
    </row>
    <row r="212" spans="2:55" s="228" customFormat="1" ht="15.75" customHeight="1" x14ac:dyDescent="0.2">
      <c r="B212" s="245" t="s">
        <v>505</v>
      </c>
      <c r="D212" s="229"/>
      <c r="E212" s="230"/>
      <c r="F212" s="230"/>
      <c r="G212" s="231"/>
      <c r="H212" s="368"/>
      <c r="I212" s="362"/>
      <c r="J212" s="244"/>
      <c r="K212" s="230"/>
      <c r="L212" s="233"/>
      <c r="O212" s="234"/>
      <c r="P212" s="234"/>
      <c r="Q212" s="234"/>
      <c r="AH212" s="230"/>
      <c r="AJ212" s="230"/>
      <c r="AK212" s="230"/>
      <c r="AU212" s="232"/>
      <c r="AV212" s="232"/>
      <c r="AW212" s="232"/>
      <c r="AX212" s="232"/>
      <c r="AY212" s="232"/>
      <c r="AZ212" s="230"/>
      <c r="BA212" s="232"/>
      <c r="BB212" s="230"/>
      <c r="BC212" s="230"/>
    </row>
    <row r="213" spans="2:55" s="228" customFormat="1" ht="36.6" customHeight="1" x14ac:dyDescent="0.2">
      <c r="B213" s="228">
        <v>94</v>
      </c>
      <c r="C213" s="228" t="s">
        <v>409</v>
      </c>
      <c r="D213" s="229" t="s">
        <v>507</v>
      </c>
      <c r="E213" s="230"/>
      <c r="F213" s="230" t="s">
        <v>396</v>
      </c>
      <c r="G213" s="231">
        <v>16</v>
      </c>
      <c r="H213" s="368"/>
      <c r="I213" s="362"/>
      <c r="J213" s="244">
        <f t="shared" ref="J213:J222" si="6">(G213*H213)+(G213*I213)</f>
        <v>0</v>
      </c>
      <c r="K213" s="230"/>
      <c r="L213" s="233"/>
      <c r="O213" s="234"/>
      <c r="P213" s="234"/>
      <c r="Q213" s="234"/>
      <c r="AH213" s="230"/>
      <c r="AJ213" s="230"/>
      <c r="AK213" s="230"/>
      <c r="AU213" s="232"/>
      <c r="AV213" s="232"/>
      <c r="AW213" s="232"/>
      <c r="AX213" s="232"/>
      <c r="AY213" s="232"/>
      <c r="AZ213" s="230"/>
      <c r="BA213" s="232"/>
      <c r="BB213" s="230"/>
      <c r="BC213" s="230"/>
    </row>
    <row r="214" spans="2:55" s="228" customFormat="1" ht="36.6" customHeight="1" x14ac:dyDescent="0.2">
      <c r="B214" s="228">
        <v>95</v>
      </c>
      <c r="C214" s="228" t="s">
        <v>409</v>
      </c>
      <c r="D214" s="229" t="s">
        <v>508</v>
      </c>
      <c r="E214" s="230"/>
      <c r="F214" s="230" t="s">
        <v>396</v>
      </c>
      <c r="G214" s="231">
        <v>28</v>
      </c>
      <c r="H214" s="368"/>
      <c r="I214" s="362"/>
      <c r="J214" s="244">
        <f t="shared" si="6"/>
        <v>0</v>
      </c>
      <c r="K214" s="230"/>
      <c r="L214" s="233"/>
      <c r="O214" s="234"/>
      <c r="P214" s="234"/>
      <c r="Q214" s="234"/>
      <c r="AH214" s="230"/>
      <c r="AJ214" s="230"/>
      <c r="AK214" s="230"/>
      <c r="AU214" s="232"/>
      <c r="AV214" s="232"/>
      <c r="AW214" s="232"/>
      <c r="AX214" s="232"/>
      <c r="AY214" s="232"/>
      <c r="AZ214" s="230"/>
      <c r="BA214" s="232"/>
      <c r="BB214" s="230"/>
      <c r="BC214" s="230"/>
    </row>
    <row r="215" spans="2:55" s="228" customFormat="1" ht="36.6" customHeight="1" x14ac:dyDescent="0.2">
      <c r="B215" s="228">
        <v>96</v>
      </c>
      <c r="C215" s="228" t="s">
        <v>409</v>
      </c>
      <c r="D215" s="229" t="s">
        <v>509</v>
      </c>
      <c r="E215" s="230"/>
      <c r="F215" s="230" t="s">
        <v>396</v>
      </c>
      <c r="G215" s="231">
        <v>4</v>
      </c>
      <c r="H215" s="368"/>
      <c r="I215" s="362"/>
      <c r="J215" s="244">
        <f t="shared" si="6"/>
        <v>0</v>
      </c>
      <c r="K215" s="230"/>
      <c r="L215" s="233"/>
      <c r="O215" s="234"/>
      <c r="P215" s="234"/>
      <c r="Q215" s="234"/>
      <c r="AH215" s="230"/>
      <c r="AJ215" s="230"/>
      <c r="AK215" s="230"/>
      <c r="AU215" s="232"/>
      <c r="AV215" s="232"/>
      <c r="AW215" s="232"/>
      <c r="AX215" s="232"/>
      <c r="AY215" s="232"/>
      <c r="AZ215" s="230"/>
      <c r="BA215" s="232"/>
      <c r="BB215" s="230"/>
      <c r="BC215" s="230"/>
    </row>
    <row r="216" spans="2:55" s="228" customFormat="1" ht="36.6" customHeight="1" x14ac:dyDescent="0.2">
      <c r="B216" s="228">
        <v>97</v>
      </c>
      <c r="C216" s="228" t="s">
        <v>409</v>
      </c>
      <c r="D216" s="229" t="s">
        <v>512</v>
      </c>
      <c r="E216" s="230"/>
      <c r="F216" s="230" t="s">
        <v>396</v>
      </c>
      <c r="G216" s="231">
        <v>16</v>
      </c>
      <c r="H216" s="368"/>
      <c r="I216" s="362"/>
      <c r="J216" s="244">
        <f t="shared" si="6"/>
        <v>0</v>
      </c>
      <c r="K216" s="230"/>
      <c r="L216" s="233"/>
      <c r="O216" s="234"/>
      <c r="P216" s="234"/>
      <c r="Q216" s="234"/>
      <c r="AH216" s="230"/>
      <c r="AJ216" s="230"/>
      <c r="AK216" s="230"/>
      <c r="AU216" s="232"/>
      <c r="AV216" s="232"/>
      <c r="AW216" s="232"/>
      <c r="AX216" s="232"/>
      <c r="AY216" s="232"/>
      <c r="AZ216" s="230"/>
      <c r="BA216" s="232"/>
      <c r="BB216" s="230"/>
      <c r="BC216" s="230"/>
    </row>
    <row r="217" spans="2:55" s="228" customFormat="1" ht="36.6" customHeight="1" x14ac:dyDescent="0.2">
      <c r="B217" s="228">
        <v>98</v>
      </c>
      <c r="C217" s="228" t="s">
        <v>409</v>
      </c>
      <c r="D217" s="229" t="s">
        <v>513</v>
      </c>
      <c r="E217" s="230"/>
      <c r="F217" s="230" t="s">
        <v>396</v>
      </c>
      <c r="G217" s="231">
        <v>2</v>
      </c>
      <c r="H217" s="368"/>
      <c r="I217" s="362"/>
      <c r="J217" s="244">
        <f t="shared" si="6"/>
        <v>0</v>
      </c>
      <c r="K217" s="230"/>
      <c r="L217" s="233"/>
      <c r="O217" s="234"/>
      <c r="P217" s="234"/>
      <c r="Q217" s="234"/>
      <c r="AH217" s="230"/>
      <c r="AJ217" s="230"/>
      <c r="AK217" s="230"/>
      <c r="AU217" s="232"/>
      <c r="AV217" s="232"/>
      <c r="AW217" s="232"/>
      <c r="AX217" s="232"/>
      <c r="AY217" s="232"/>
      <c r="AZ217" s="230"/>
      <c r="BA217" s="232"/>
      <c r="BB217" s="230"/>
      <c r="BC217" s="230"/>
    </row>
    <row r="218" spans="2:55" s="228" customFormat="1" ht="36.6" customHeight="1" x14ac:dyDescent="0.2">
      <c r="B218" s="228">
        <v>99</v>
      </c>
      <c r="C218" s="228" t="s">
        <v>409</v>
      </c>
      <c r="D218" s="229" t="s">
        <v>514</v>
      </c>
      <c r="E218" s="230"/>
      <c r="F218" s="230" t="s">
        <v>396</v>
      </c>
      <c r="G218" s="231">
        <v>11</v>
      </c>
      <c r="H218" s="368"/>
      <c r="I218" s="362"/>
      <c r="J218" s="244">
        <f t="shared" si="6"/>
        <v>0</v>
      </c>
      <c r="K218" s="230"/>
      <c r="L218" s="233"/>
      <c r="O218" s="234"/>
      <c r="P218" s="234"/>
      <c r="Q218" s="234"/>
      <c r="AH218" s="230"/>
      <c r="AJ218" s="230"/>
      <c r="AK218" s="230"/>
      <c r="AU218" s="232"/>
      <c r="AV218" s="232"/>
      <c r="AW218" s="232"/>
      <c r="AX218" s="232"/>
      <c r="AY218" s="232"/>
      <c r="AZ218" s="230"/>
      <c r="BA218" s="232"/>
      <c r="BB218" s="230"/>
      <c r="BC218" s="230"/>
    </row>
    <row r="219" spans="2:55" s="248" customFormat="1" ht="36.6" customHeight="1" x14ac:dyDescent="0.2">
      <c r="B219" s="228">
        <v>100</v>
      </c>
      <c r="C219" s="228" t="s">
        <v>409</v>
      </c>
      <c r="D219" s="229" t="s">
        <v>511</v>
      </c>
      <c r="E219" s="246"/>
      <c r="F219" s="230" t="s">
        <v>396</v>
      </c>
      <c r="G219" s="231">
        <v>6</v>
      </c>
      <c r="H219" s="368"/>
      <c r="I219" s="362"/>
      <c r="J219" s="244">
        <f t="shared" si="6"/>
        <v>0</v>
      </c>
      <c r="K219" s="246"/>
      <c r="L219" s="247"/>
      <c r="O219" s="249"/>
      <c r="P219" s="249"/>
      <c r="Q219" s="249"/>
      <c r="AH219" s="246"/>
      <c r="AJ219" s="246"/>
      <c r="AK219" s="246"/>
      <c r="AU219" s="250"/>
      <c r="AV219" s="250"/>
      <c r="AW219" s="250"/>
      <c r="AX219" s="250"/>
      <c r="AY219" s="250"/>
      <c r="AZ219" s="246"/>
      <c r="BA219" s="250"/>
      <c r="BB219" s="246"/>
      <c r="BC219" s="246"/>
    </row>
    <row r="220" spans="2:55" s="248" customFormat="1" ht="36.6" customHeight="1" x14ac:dyDescent="0.2">
      <c r="B220" s="228">
        <v>101</v>
      </c>
      <c r="C220" s="228" t="s">
        <v>409</v>
      </c>
      <c r="D220" s="229" t="s">
        <v>518</v>
      </c>
      <c r="E220" s="246"/>
      <c r="F220" s="230" t="s">
        <v>457</v>
      </c>
      <c r="G220" s="231">
        <v>1</v>
      </c>
      <c r="H220" s="368"/>
      <c r="I220" s="362"/>
      <c r="J220" s="244">
        <f t="shared" si="6"/>
        <v>0</v>
      </c>
      <c r="K220" s="246"/>
      <c r="L220" s="247"/>
      <c r="O220" s="249"/>
      <c r="P220" s="249"/>
      <c r="Q220" s="249"/>
      <c r="AH220" s="246"/>
      <c r="AJ220" s="246"/>
      <c r="AK220" s="246"/>
      <c r="AU220" s="250"/>
      <c r="AV220" s="250"/>
      <c r="AW220" s="250"/>
      <c r="AX220" s="250"/>
      <c r="AY220" s="250"/>
      <c r="AZ220" s="246"/>
      <c r="BA220" s="250"/>
      <c r="BB220" s="246"/>
      <c r="BC220" s="246"/>
    </row>
    <row r="221" spans="2:55" s="228" customFormat="1" ht="36.6" customHeight="1" x14ac:dyDescent="0.2">
      <c r="B221" s="228">
        <v>102</v>
      </c>
      <c r="C221" s="228" t="s">
        <v>409</v>
      </c>
      <c r="D221" s="229" t="s">
        <v>519</v>
      </c>
      <c r="E221" s="230"/>
      <c r="F221" s="230" t="s">
        <v>396</v>
      </c>
      <c r="G221" s="231">
        <v>1</v>
      </c>
      <c r="H221" s="368"/>
      <c r="I221" s="362"/>
      <c r="J221" s="244">
        <f t="shared" si="6"/>
        <v>0</v>
      </c>
      <c r="K221" s="230"/>
      <c r="L221" s="233"/>
      <c r="O221" s="234"/>
      <c r="P221" s="234"/>
      <c r="Q221" s="234"/>
      <c r="AH221" s="230"/>
      <c r="AJ221" s="230"/>
      <c r="AK221" s="230"/>
      <c r="AU221" s="232"/>
      <c r="AV221" s="232"/>
      <c r="AW221" s="232"/>
      <c r="AX221" s="232"/>
      <c r="AY221" s="232"/>
      <c r="AZ221" s="230"/>
      <c r="BA221" s="232"/>
      <c r="BB221" s="230"/>
      <c r="BC221" s="230"/>
    </row>
    <row r="222" spans="2:55" s="228" customFormat="1" ht="36.6" customHeight="1" x14ac:dyDescent="0.2">
      <c r="B222" s="228">
        <v>103</v>
      </c>
      <c r="C222" s="228" t="s">
        <v>409</v>
      </c>
      <c r="D222" s="229" t="s">
        <v>520</v>
      </c>
      <c r="E222" s="230"/>
      <c r="F222" s="230" t="s">
        <v>396</v>
      </c>
      <c r="G222" s="231">
        <v>2</v>
      </c>
      <c r="H222" s="368"/>
      <c r="I222" s="362"/>
      <c r="J222" s="244">
        <f t="shared" si="6"/>
        <v>0</v>
      </c>
      <c r="K222" s="230"/>
      <c r="L222" s="233"/>
      <c r="O222" s="234"/>
      <c r="P222" s="234"/>
      <c r="Q222" s="234"/>
      <c r="AH222" s="230"/>
      <c r="AJ222" s="230"/>
      <c r="AK222" s="230"/>
      <c r="AU222" s="232"/>
      <c r="AV222" s="232"/>
      <c r="AW222" s="232"/>
      <c r="AX222" s="232"/>
      <c r="AY222" s="232"/>
      <c r="AZ222" s="230"/>
      <c r="BA222" s="232"/>
      <c r="BB222" s="230"/>
      <c r="BC222" s="230"/>
    </row>
    <row r="223" spans="2:55" s="236" customFormat="1" ht="28.15" customHeight="1" x14ac:dyDescent="0.2">
      <c r="B223" s="257" t="s">
        <v>522</v>
      </c>
      <c r="C223" s="257"/>
      <c r="D223" s="258"/>
      <c r="E223" s="258"/>
      <c r="F223" s="258"/>
      <c r="G223" s="258"/>
      <c r="H223" s="363"/>
      <c r="I223" s="363"/>
      <c r="J223" s="259">
        <f>SUM(J224:J231)</f>
        <v>0</v>
      </c>
      <c r="N223" s="210" t="e">
        <f>SUM(#REF!)</f>
        <v>#REF!</v>
      </c>
      <c r="P223" s="210" t="e">
        <f>SUM(#REF!)</f>
        <v>#REF!</v>
      </c>
      <c r="AH223" s="236" t="s">
        <v>65</v>
      </c>
      <c r="AJ223" s="236" t="s">
        <v>390</v>
      </c>
      <c r="AK223" s="236" t="s">
        <v>65</v>
      </c>
      <c r="AO223" s="236" t="s">
        <v>407</v>
      </c>
      <c r="BA223" s="204" t="e">
        <f>SUM(#REF!)</f>
        <v>#REF!</v>
      </c>
    </row>
    <row r="224" spans="2:55" s="228" customFormat="1" ht="55.35" customHeight="1" x14ac:dyDescent="0.2">
      <c r="B224" s="228">
        <v>104</v>
      </c>
      <c r="C224" s="228" t="s">
        <v>409</v>
      </c>
      <c r="D224" s="229" t="s">
        <v>523</v>
      </c>
      <c r="E224" s="230"/>
      <c r="F224" s="230" t="s">
        <v>396</v>
      </c>
      <c r="G224" s="231">
        <v>2</v>
      </c>
      <c r="H224" s="368"/>
      <c r="I224" s="362"/>
      <c r="J224" s="244">
        <f t="shared" ref="J224:J231" si="7">(G224*H224)+(G224*I224)</f>
        <v>0</v>
      </c>
      <c r="K224" s="230"/>
      <c r="L224" s="233"/>
      <c r="O224" s="234"/>
      <c r="P224" s="234"/>
      <c r="Q224" s="234"/>
      <c r="AH224" s="230"/>
      <c r="AJ224" s="230"/>
      <c r="AK224" s="230"/>
      <c r="AU224" s="232"/>
      <c r="AV224" s="232"/>
      <c r="AW224" s="232"/>
      <c r="AX224" s="232"/>
      <c r="AY224" s="232"/>
      <c r="AZ224" s="230"/>
      <c r="BA224" s="232"/>
      <c r="BB224" s="230"/>
      <c r="BC224" s="230"/>
    </row>
    <row r="225" spans="2:55" s="228" customFormat="1" ht="22.9" customHeight="1" x14ac:dyDescent="0.2">
      <c r="B225" s="228">
        <v>105</v>
      </c>
      <c r="C225" s="228" t="s">
        <v>409</v>
      </c>
      <c r="D225" s="229" t="s">
        <v>524</v>
      </c>
      <c r="E225" s="230"/>
      <c r="F225" s="230" t="s">
        <v>396</v>
      </c>
      <c r="G225" s="231">
        <v>2</v>
      </c>
      <c r="H225" s="368"/>
      <c r="I225" s="362"/>
      <c r="J225" s="244">
        <f t="shared" si="7"/>
        <v>0</v>
      </c>
      <c r="K225" s="230"/>
      <c r="L225" s="233"/>
      <c r="O225" s="234"/>
      <c r="P225" s="234"/>
      <c r="Q225" s="234"/>
      <c r="AH225" s="230"/>
      <c r="AJ225" s="230"/>
      <c r="AK225" s="230"/>
      <c r="AU225" s="232"/>
      <c r="AV225" s="232"/>
      <c r="AW225" s="232"/>
      <c r="AX225" s="232"/>
      <c r="AY225" s="232"/>
      <c r="AZ225" s="230"/>
      <c r="BA225" s="232"/>
      <c r="BB225" s="230"/>
      <c r="BC225" s="230"/>
    </row>
    <row r="226" spans="2:55" s="228" customFormat="1" ht="22.9" customHeight="1" x14ac:dyDescent="0.2">
      <c r="B226" s="228">
        <v>106</v>
      </c>
      <c r="C226" s="228" t="s">
        <v>409</v>
      </c>
      <c r="D226" s="229" t="s">
        <v>525</v>
      </c>
      <c r="E226" s="230"/>
      <c r="F226" s="230" t="s">
        <v>396</v>
      </c>
      <c r="G226" s="231">
        <v>10</v>
      </c>
      <c r="H226" s="368"/>
      <c r="I226" s="362"/>
      <c r="J226" s="244">
        <f t="shared" si="7"/>
        <v>0</v>
      </c>
      <c r="K226" s="230"/>
      <c r="L226" s="233"/>
      <c r="O226" s="234"/>
      <c r="P226" s="234"/>
      <c r="Q226" s="234"/>
      <c r="AH226" s="230"/>
      <c r="AJ226" s="230"/>
      <c r="AK226" s="230"/>
      <c r="AU226" s="232"/>
      <c r="AV226" s="232"/>
      <c r="AW226" s="232"/>
      <c r="AX226" s="232"/>
      <c r="AY226" s="232"/>
      <c r="AZ226" s="230"/>
      <c r="BA226" s="232"/>
      <c r="BB226" s="230"/>
      <c r="BC226" s="230"/>
    </row>
    <row r="227" spans="2:55" s="228" customFormat="1" ht="22.9" customHeight="1" x14ac:dyDescent="0.2">
      <c r="B227" s="228">
        <v>107</v>
      </c>
      <c r="C227" s="228" t="s">
        <v>409</v>
      </c>
      <c r="D227" s="229" t="s">
        <v>526</v>
      </c>
      <c r="E227" s="230"/>
      <c r="F227" s="230" t="s">
        <v>396</v>
      </c>
      <c r="G227" s="231">
        <v>1</v>
      </c>
      <c r="H227" s="368"/>
      <c r="I227" s="362"/>
      <c r="J227" s="244">
        <f t="shared" si="7"/>
        <v>0</v>
      </c>
      <c r="K227" s="230"/>
      <c r="L227" s="233"/>
      <c r="O227" s="234"/>
      <c r="P227" s="234"/>
      <c r="Q227" s="234"/>
      <c r="AH227" s="230"/>
      <c r="AJ227" s="230"/>
      <c r="AK227" s="230"/>
      <c r="AU227" s="232"/>
      <c r="AV227" s="232"/>
      <c r="AW227" s="232"/>
      <c r="AX227" s="232"/>
      <c r="AY227" s="232"/>
      <c r="AZ227" s="230"/>
      <c r="BA227" s="232"/>
      <c r="BB227" s="230"/>
      <c r="BC227" s="230"/>
    </row>
    <row r="228" spans="2:55" s="228" customFormat="1" ht="22.9" customHeight="1" x14ac:dyDescent="0.2">
      <c r="B228" s="228">
        <v>108</v>
      </c>
      <c r="C228" s="228" t="s">
        <v>409</v>
      </c>
      <c r="D228" s="229" t="s">
        <v>527</v>
      </c>
      <c r="E228" s="230"/>
      <c r="F228" s="230" t="s">
        <v>396</v>
      </c>
      <c r="G228" s="231">
        <v>5</v>
      </c>
      <c r="H228" s="368"/>
      <c r="I228" s="362"/>
      <c r="J228" s="244">
        <f t="shared" si="7"/>
        <v>0</v>
      </c>
      <c r="K228" s="230"/>
      <c r="L228" s="233"/>
      <c r="O228" s="234"/>
      <c r="P228" s="234"/>
      <c r="Q228" s="234"/>
      <c r="AH228" s="230"/>
      <c r="AJ228" s="230"/>
      <c r="AK228" s="230"/>
      <c r="AU228" s="232"/>
      <c r="AV228" s="232"/>
      <c r="AW228" s="232"/>
      <c r="AX228" s="232"/>
      <c r="AY228" s="232"/>
      <c r="AZ228" s="230"/>
      <c r="BA228" s="232"/>
      <c r="BB228" s="230"/>
      <c r="BC228" s="230"/>
    </row>
    <row r="229" spans="2:55" s="228" customFormat="1" ht="22.9" customHeight="1" x14ac:dyDescent="0.2">
      <c r="B229" s="228">
        <v>109</v>
      </c>
      <c r="C229" s="228" t="s">
        <v>409</v>
      </c>
      <c r="D229" s="229" t="s">
        <v>528</v>
      </c>
      <c r="E229" s="230"/>
      <c r="F229" s="230" t="s">
        <v>396</v>
      </c>
      <c r="G229" s="231">
        <v>2</v>
      </c>
      <c r="H229" s="368"/>
      <c r="I229" s="362"/>
      <c r="J229" s="244">
        <f t="shared" si="7"/>
        <v>0</v>
      </c>
      <c r="K229" s="230"/>
      <c r="L229" s="233"/>
      <c r="O229" s="234"/>
      <c r="P229" s="234"/>
      <c r="Q229" s="234"/>
      <c r="AH229" s="230"/>
      <c r="AJ229" s="230"/>
      <c r="AK229" s="230"/>
      <c r="AU229" s="232"/>
      <c r="AV229" s="232"/>
      <c r="AW229" s="232"/>
      <c r="AX229" s="232"/>
      <c r="AY229" s="232"/>
      <c r="AZ229" s="230"/>
      <c r="BA229" s="232"/>
      <c r="BB229" s="230"/>
      <c r="BC229" s="230"/>
    </row>
    <row r="230" spans="2:55" s="228" customFormat="1" ht="22.9" customHeight="1" x14ac:dyDescent="0.2">
      <c r="B230" s="228">
        <v>110</v>
      </c>
      <c r="C230" s="228" t="s">
        <v>409</v>
      </c>
      <c r="D230" s="229" t="s">
        <v>529</v>
      </c>
      <c r="E230" s="230" t="s">
        <v>530</v>
      </c>
      <c r="F230" s="230" t="s">
        <v>531</v>
      </c>
      <c r="G230" s="231">
        <v>4</v>
      </c>
      <c r="H230" s="368"/>
      <c r="I230" s="362"/>
      <c r="J230" s="244">
        <f t="shared" si="7"/>
        <v>0</v>
      </c>
      <c r="K230" s="230"/>
      <c r="L230" s="233"/>
      <c r="O230" s="234"/>
      <c r="P230" s="234"/>
      <c r="Q230" s="234"/>
      <c r="AH230" s="230"/>
      <c r="AJ230" s="230"/>
      <c r="AK230" s="230"/>
      <c r="AU230" s="232"/>
      <c r="AV230" s="232"/>
      <c r="AW230" s="232"/>
      <c r="AX230" s="232"/>
      <c r="AY230" s="232"/>
      <c r="AZ230" s="230"/>
      <c r="BA230" s="232"/>
      <c r="BB230" s="230"/>
      <c r="BC230" s="230"/>
    </row>
    <row r="231" spans="2:55" s="228" customFormat="1" ht="45.2" customHeight="1" x14ac:dyDescent="0.2">
      <c r="B231" s="228">
        <v>111</v>
      </c>
      <c r="C231" s="228" t="s">
        <v>409</v>
      </c>
      <c r="D231" s="229" t="s">
        <v>532</v>
      </c>
      <c r="E231" s="230" t="s">
        <v>533</v>
      </c>
      <c r="F231" s="230" t="s">
        <v>230</v>
      </c>
      <c r="G231" s="231">
        <v>800</v>
      </c>
      <c r="H231" s="368"/>
      <c r="I231" s="362"/>
      <c r="J231" s="244">
        <f t="shared" si="7"/>
        <v>0</v>
      </c>
      <c r="K231" s="230"/>
      <c r="L231" s="233"/>
      <c r="O231" s="234"/>
      <c r="P231" s="234"/>
      <c r="Q231" s="234"/>
      <c r="AH231" s="230"/>
      <c r="AJ231" s="230"/>
      <c r="AK231" s="230"/>
      <c r="AU231" s="232"/>
      <c r="AV231" s="232"/>
      <c r="AW231" s="232"/>
      <c r="AX231" s="232"/>
      <c r="AY231" s="232"/>
      <c r="AZ231" s="230"/>
      <c r="BA231" s="232"/>
      <c r="BB231" s="230"/>
      <c r="BC231" s="230"/>
    </row>
    <row r="232" spans="2:55" s="236" customFormat="1" ht="28.15" customHeight="1" x14ac:dyDescent="0.2">
      <c r="B232" s="257" t="s">
        <v>534</v>
      </c>
      <c r="C232" s="257"/>
      <c r="D232" s="258"/>
      <c r="E232" s="258"/>
      <c r="F232" s="258"/>
      <c r="G232" s="258"/>
      <c r="H232" s="363"/>
      <c r="I232" s="363"/>
      <c r="J232" s="259">
        <f>SUM(J233:J237)</f>
        <v>0</v>
      </c>
      <c r="N232" s="210"/>
      <c r="P232" s="210"/>
      <c r="BA232" s="204"/>
    </row>
    <row r="233" spans="2:55" s="228" customFormat="1" ht="30.6" customHeight="1" x14ac:dyDescent="0.2">
      <c r="B233" s="228">
        <v>112</v>
      </c>
      <c r="C233" s="228" t="s">
        <v>409</v>
      </c>
      <c r="D233" s="229" t="s">
        <v>524</v>
      </c>
      <c r="E233" s="230"/>
      <c r="F233" s="230" t="s">
        <v>396</v>
      </c>
      <c r="G233" s="231">
        <v>1</v>
      </c>
      <c r="H233" s="368"/>
      <c r="I233" s="362"/>
      <c r="J233" s="244">
        <f>(G233*H233)+(G233*I233)</f>
        <v>0</v>
      </c>
      <c r="K233" s="230"/>
      <c r="L233" s="233"/>
      <c r="O233" s="234"/>
      <c r="P233" s="234"/>
      <c r="Q233" s="234"/>
      <c r="AH233" s="230"/>
      <c r="AJ233" s="230"/>
      <c r="AK233" s="230"/>
      <c r="AU233" s="232"/>
      <c r="AV233" s="232"/>
      <c r="AW233" s="232"/>
      <c r="AX233" s="232"/>
      <c r="AY233" s="232"/>
      <c r="AZ233" s="230"/>
      <c r="BA233" s="232"/>
      <c r="BB233" s="230"/>
      <c r="BC233" s="230"/>
    </row>
    <row r="234" spans="2:55" s="228" customFormat="1" ht="32.1" customHeight="1" x14ac:dyDescent="0.2">
      <c r="B234" s="228">
        <v>113</v>
      </c>
      <c r="C234" s="228" t="s">
        <v>409</v>
      </c>
      <c r="D234" s="229" t="s">
        <v>525</v>
      </c>
      <c r="E234" s="230"/>
      <c r="F234" s="230" t="s">
        <v>396</v>
      </c>
      <c r="G234" s="231">
        <v>5</v>
      </c>
      <c r="H234" s="368"/>
      <c r="I234" s="362"/>
      <c r="J234" s="244">
        <f>(G234*H234)+(G234*I234)</f>
        <v>0</v>
      </c>
      <c r="K234" s="230"/>
      <c r="L234" s="233"/>
      <c r="O234" s="234"/>
      <c r="P234" s="234"/>
      <c r="Q234" s="234"/>
      <c r="AH234" s="230"/>
      <c r="AJ234" s="230"/>
      <c r="AK234" s="230"/>
      <c r="AU234" s="232"/>
      <c r="AV234" s="232"/>
      <c r="AW234" s="232"/>
      <c r="AX234" s="232"/>
      <c r="AY234" s="232"/>
      <c r="AZ234" s="230"/>
      <c r="BA234" s="232"/>
      <c r="BB234" s="230"/>
      <c r="BC234" s="230"/>
    </row>
    <row r="235" spans="2:55" s="228" customFormat="1" ht="21" customHeight="1" x14ac:dyDescent="0.2">
      <c r="B235" s="228">
        <v>114</v>
      </c>
      <c r="C235" s="228" t="s">
        <v>409</v>
      </c>
      <c r="D235" s="229" t="s">
        <v>526</v>
      </c>
      <c r="E235" s="230"/>
      <c r="F235" s="230" t="s">
        <v>396</v>
      </c>
      <c r="G235" s="231">
        <v>1</v>
      </c>
      <c r="H235" s="368"/>
      <c r="I235" s="362"/>
      <c r="J235" s="244">
        <f>(G235*H235)+(G235*I235)</f>
        <v>0</v>
      </c>
      <c r="K235" s="230"/>
      <c r="L235" s="233"/>
      <c r="O235" s="234"/>
      <c r="P235" s="234"/>
      <c r="Q235" s="234"/>
      <c r="AH235" s="230"/>
      <c r="AJ235" s="230"/>
      <c r="AK235" s="230"/>
      <c r="AU235" s="232"/>
      <c r="AV235" s="232"/>
      <c r="AW235" s="232"/>
      <c r="AX235" s="232"/>
      <c r="AY235" s="232"/>
      <c r="AZ235" s="230"/>
      <c r="BA235" s="232"/>
      <c r="BB235" s="230"/>
      <c r="BC235" s="230"/>
    </row>
    <row r="236" spans="2:55" s="228" customFormat="1" ht="21" customHeight="1" x14ac:dyDescent="0.2">
      <c r="B236" s="228">
        <v>115</v>
      </c>
      <c r="C236" s="228" t="s">
        <v>409</v>
      </c>
      <c r="D236" s="229" t="s">
        <v>529</v>
      </c>
      <c r="E236" s="230" t="s">
        <v>530</v>
      </c>
      <c r="F236" s="230" t="s">
        <v>531</v>
      </c>
      <c r="G236" s="231">
        <v>2</v>
      </c>
      <c r="H236" s="368"/>
      <c r="I236" s="362"/>
      <c r="J236" s="244">
        <f>(G236*H236)+(G236*I236)</f>
        <v>0</v>
      </c>
      <c r="K236" s="230"/>
      <c r="L236" s="233"/>
      <c r="O236" s="234"/>
      <c r="P236" s="234"/>
      <c r="Q236" s="234"/>
      <c r="AH236" s="230"/>
      <c r="AJ236" s="230"/>
      <c r="AK236" s="230"/>
      <c r="AU236" s="232"/>
      <c r="AV236" s="232"/>
      <c r="AW236" s="232"/>
      <c r="AX236" s="232"/>
      <c r="AY236" s="232"/>
      <c r="AZ236" s="230"/>
      <c r="BA236" s="232"/>
      <c r="BB236" s="230"/>
      <c r="BC236" s="230"/>
    </row>
    <row r="237" spans="2:55" s="228" customFormat="1" ht="42" customHeight="1" x14ac:dyDescent="0.2">
      <c r="B237" s="228">
        <v>116</v>
      </c>
      <c r="C237" s="228" t="s">
        <v>409</v>
      </c>
      <c r="D237" s="229" t="s">
        <v>535</v>
      </c>
      <c r="E237" s="230" t="s">
        <v>533</v>
      </c>
      <c r="F237" s="230" t="s">
        <v>230</v>
      </c>
      <c r="G237" s="231">
        <v>200</v>
      </c>
      <c r="H237" s="368"/>
      <c r="I237" s="362"/>
      <c r="J237" s="244">
        <f>(G237*H237)+(G237*I237)</f>
        <v>0</v>
      </c>
      <c r="K237" s="230"/>
      <c r="L237" s="233"/>
      <c r="O237" s="234"/>
      <c r="P237" s="234"/>
      <c r="Q237" s="234"/>
      <c r="AH237" s="230"/>
      <c r="AJ237" s="230"/>
      <c r="AK237" s="230"/>
      <c r="AU237" s="232"/>
      <c r="AV237" s="232"/>
      <c r="AW237" s="232"/>
      <c r="AX237" s="232"/>
      <c r="AY237" s="232"/>
      <c r="AZ237" s="230"/>
      <c r="BA237" s="232"/>
      <c r="BB237" s="230"/>
      <c r="BC237" s="230"/>
    </row>
    <row r="238" spans="2:55" s="236" customFormat="1" ht="28.15" customHeight="1" x14ac:dyDescent="0.2">
      <c r="B238" s="257" t="s">
        <v>536</v>
      </c>
      <c r="C238" s="257"/>
      <c r="D238" s="258"/>
      <c r="E238" s="258"/>
      <c r="F238" s="258"/>
      <c r="G238" s="258"/>
      <c r="H238" s="363"/>
      <c r="I238" s="363"/>
      <c r="J238" s="259">
        <f>SUM(J239:J251)</f>
        <v>0</v>
      </c>
      <c r="N238" s="210" t="e">
        <f>SUM(#REF!)</f>
        <v>#REF!</v>
      </c>
      <c r="P238" s="210" t="e">
        <f>SUM(#REF!)</f>
        <v>#REF!</v>
      </c>
      <c r="AH238" s="236" t="s">
        <v>65</v>
      </c>
      <c r="AJ238" s="236" t="s">
        <v>390</v>
      </c>
      <c r="AK238" s="236" t="s">
        <v>65</v>
      </c>
      <c r="AO238" s="236" t="s">
        <v>407</v>
      </c>
      <c r="BA238" s="204" t="e">
        <f>SUM(#REF!)</f>
        <v>#REF!</v>
      </c>
    </row>
    <row r="239" spans="2:55" s="228" customFormat="1" ht="26.25" customHeight="1" x14ac:dyDescent="0.2">
      <c r="B239" s="228">
        <v>117</v>
      </c>
      <c r="C239" s="228" t="s">
        <v>409</v>
      </c>
      <c r="D239" s="229" t="s">
        <v>537</v>
      </c>
      <c r="E239" s="230" t="s">
        <v>538</v>
      </c>
      <c r="F239" s="230" t="s">
        <v>396</v>
      </c>
      <c r="G239" s="231">
        <v>7</v>
      </c>
      <c r="H239" s="368"/>
      <c r="I239" s="362"/>
      <c r="J239" s="244">
        <f t="shared" ref="J239:J251" si="8">(G239*H239)+(G239*I239)</f>
        <v>0</v>
      </c>
      <c r="K239" s="230"/>
      <c r="L239" s="233"/>
      <c r="O239" s="234"/>
      <c r="P239" s="234"/>
      <c r="Q239" s="234"/>
      <c r="AH239" s="230"/>
      <c r="AJ239" s="230"/>
      <c r="AK239" s="230"/>
      <c r="AU239" s="232"/>
      <c r="AV239" s="232"/>
      <c r="AW239" s="232"/>
      <c r="AX239" s="232"/>
      <c r="AY239" s="232"/>
      <c r="AZ239" s="230"/>
      <c r="BA239" s="232"/>
      <c r="BB239" s="230"/>
      <c r="BC239" s="230"/>
    </row>
    <row r="240" spans="2:55" s="228" customFormat="1" ht="26.25" customHeight="1" x14ac:dyDescent="0.2">
      <c r="B240" s="228">
        <v>118</v>
      </c>
      <c r="C240" s="228" t="s">
        <v>409</v>
      </c>
      <c r="D240" s="229" t="s">
        <v>539</v>
      </c>
      <c r="E240" s="230" t="s">
        <v>538</v>
      </c>
      <c r="F240" s="230" t="s">
        <v>396</v>
      </c>
      <c r="G240" s="231">
        <v>5</v>
      </c>
      <c r="H240" s="368"/>
      <c r="I240" s="362"/>
      <c r="J240" s="244">
        <f t="shared" si="8"/>
        <v>0</v>
      </c>
      <c r="K240" s="230"/>
      <c r="L240" s="233"/>
      <c r="O240" s="234"/>
      <c r="P240" s="234"/>
      <c r="Q240" s="234"/>
      <c r="AH240" s="230"/>
      <c r="AJ240" s="230"/>
      <c r="AK240" s="230"/>
      <c r="AU240" s="232"/>
      <c r="AV240" s="232"/>
      <c r="AW240" s="232"/>
      <c r="AX240" s="232"/>
      <c r="AY240" s="232"/>
      <c r="AZ240" s="230"/>
      <c r="BA240" s="232"/>
      <c r="BB240" s="230"/>
      <c r="BC240" s="230"/>
    </row>
    <row r="241" spans="2:55" s="228" customFormat="1" ht="27" customHeight="1" x14ac:dyDescent="0.2">
      <c r="B241" s="228">
        <v>119</v>
      </c>
      <c r="C241" s="228" t="s">
        <v>409</v>
      </c>
      <c r="D241" s="229" t="s">
        <v>540</v>
      </c>
      <c r="E241" s="230"/>
      <c r="F241" s="230" t="s">
        <v>396</v>
      </c>
      <c r="G241" s="231">
        <v>5</v>
      </c>
      <c r="H241" s="368"/>
      <c r="I241" s="362"/>
      <c r="J241" s="244">
        <f t="shared" si="8"/>
        <v>0</v>
      </c>
      <c r="K241" s="230"/>
      <c r="L241" s="233"/>
      <c r="O241" s="234"/>
      <c r="P241" s="234"/>
      <c r="Q241" s="234"/>
      <c r="AH241" s="230"/>
      <c r="AJ241" s="230"/>
      <c r="AK241" s="230"/>
      <c r="AU241" s="232"/>
      <c r="AV241" s="232"/>
      <c r="AW241" s="232"/>
      <c r="AX241" s="232"/>
      <c r="AY241" s="232"/>
      <c r="AZ241" s="230"/>
      <c r="BA241" s="232"/>
      <c r="BB241" s="230"/>
      <c r="BC241" s="230"/>
    </row>
    <row r="242" spans="2:55" s="228" customFormat="1" ht="26.25" customHeight="1" x14ac:dyDescent="0.2">
      <c r="B242" s="228">
        <v>120</v>
      </c>
      <c r="C242" s="228" t="s">
        <v>409</v>
      </c>
      <c r="D242" s="229" t="s">
        <v>541</v>
      </c>
      <c r="E242" s="230"/>
      <c r="F242" s="230" t="s">
        <v>396</v>
      </c>
      <c r="G242" s="231">
        <v>1</v>
      </c>
      <c r="H242" s="368"/>
      <c r="I242" s="362"/>
      <c r="J242" s="244">
        <f t="shared" si="8"/>
        <v>0</v>
      </c>
      <c r="K242" s="230"/>
      <c r="L242" s="233"/>
      <c r="O242" s="234"/>
      <c r="P242" s="234"/>
      <c r="Q242" s="234"/>
      <c r="AH242" s="230"/>
      <c r="AJ242" s="230"/>
      <c r="AK242" s="230"/>
      <c r="AU242" s="232"/>
      <c r="AV242" s="232"/>
      <c r="AW242" s="232"/>
      <c r="AX242" s="232"/>
      <c r="AY242" s="232"/>
      <c r="AZ242" s="230"/>
      <c r="BA242" s="232"/>
      <c r="BB242" s="230"/>
      <c r="BC242" s="230"/>
    </row>
    <row r="243" spans="2:55" s="228" customFormat="1" ht="31.9" customHeight="1" x14ac:dyDescent="0.2">
      <c r="B243" s="228">
        <v>121</v>
      </c>
      <c r="C243" s="228" t="s">
        <v>409</v>
      </c>
      <c r="D243" s="229" t="s">
        <v>542</v>
      </c>
      <c r="E243" s="230"/>
      <c r="F243" s="230" t="s">
        <v>396</v>
      </c>
      <c r="G243" s="231">
        <v>1</v>
      </c>
      <c r="H243" s="368"/>
      <c r="I243" s="362"/>
      <c r="J243" s="244">
        <f t="shared" si="8"/>
        <v>0</v>
      </c>
      <c r="K243" s="230"/>
      <c r="L243" s="233"/>
      <c r="O243" s="234"/>
      <c r="P243" s="234"/>
      <c r="Q243" s="234"/>
      <c r="AH243" s="230"/>
      <c r="AJ243" s="230"/>
      <c r="AK243" s="230"/>
      <c r="AU243" s="232"/>
      <c r="AV243" s="232"/>
      <c r="AW243" s="232"/>
      <c r="AX243" s="232"/>
      <c r="AY243" s="232"/>
      <c r="AZ243" s="230"/>
      <c r="BA243" s="232"/>
      <c r="BB243" s="230"/>
      <c r="BC243" s="230"/>
    </row>
    <row r="244" spans="2:55" s="228" customFormat="1" ht="31.9" customHeight="1" x14ac:dyDescent="0.2">
      <c r="B244" s="228">
        <v>122</v>
      </c>
      <c r="C244" s="228" t="s">
        <v>409</v>
      </c>
      <c r="D244" s="229" t="s">
        <v>543</v>
      </c>
      <c r="E244" s="230"/>
      <c r="F244" s="230" t="s">
        <v>396</v>
      </c>
      <c r="G244" s="231">
        <v>1</v>
      </c>
      <c r="H244" s="368"/>
      <c r="I244" s="362"/>
      <c r="J244" s="244">
        <f t="shared" si="8"/>
        <v>0</v>
      </c>
      <c r="K244" s="230"/>
      <c r="L244" s="233"/>
      <c r="O244" s="234"/>
      <c r="P244" s="234"/>
      <c r="Q244" s="234"/>
      <c r="AH244" s="230"/>
      <c r="AJ244" s="230"/>
      <c r="AK244" s="230"/>
      <c r="AU244" s="232"/>
      <c r="AV244" s="232"/>
      <c r="AW244" s="232"/>
      <c r="AX244" s="232"/>
      <c r="AY244" s="232"/>
      <c r="AZ244" s="230"/>
      <c r="BA244" s="232"/>
      <c r="BB244" s="230"/>
      <c r="BC244" s="230"/>
    </row>
    <row r="245" spans="2:55" s="228" customFormat="1" ht="31.9" customHeight="1" x14ac:dyDescent="0.2">
      <c r="B245" s="228">
        <v>123</v>
      </c>
      <c r="C245" s="228" t="s">
        <v>409</v>
      </c>
      <c r="D245" s="229" t="s">
        <v>544</v>
      </c>
      <c r="E245" s="230"/>
      <c r="F245" s="230" t="s">
        <v>396</v>
      </c>
      <c r="G245" s="231">
        <v>1</v>
      </c>
      <c r="H245" s="368"/>
      <c r="I245" s="362"/>
      <c r="J245" s="244">
        <f t="shared" si="8"/>
        <v>0</v>
      </c>
      <c r="K245" s="230"/>
      <c r="L245" s="233"/>
      <c r="O245" s="234"/>
      <c r="P245" s="234"/>
      <c r="Q245" s="234"/>
      <c r="AH245" s="230"/>
      <c r="AJ245" s="230"/>
      <c r="AK245" s="230"/>
      <c r="AU245" s="232"/>
      <c r="AV245" s="232"/>
      <c r="AW245" s="232"/>
      <c r="AX245" s="232"/>
      <c r="AY245" s="232"/>
      <c r="AZ245" s="230"/>
      <c r="BA245" s="232"/>
      <c r="BB245" s="230"/>
      <c r="BC245" s="230"/>
    </row>
    <row r="246" spans="2:55" s="228" customFormat="1" ht="31.9" customHeight="1" x14ac:dyDescent="0.2">
      <c r="B246" s="228">
        <v>124</v>
      </c>
      <c r="C246" s="228" t="s">
        <v>409</v>
      </c>
      <c r="D246" s="229" t="s">
        <v>545</v>
      </c>
      <c r="E246" s="230"/>
      <c r="F246" s="230" t="s">
        <v>396</v>
      </c>
      <c r="G246" s="231">
        <v>1</v>
      </c>
      <c r="H246" s="368"/>
      <c r="I246" s="362"/>
      <c r="J246" s="244">
        <f t="shared" si="8"/>
        <v>0</v>
      </c>
      <c r="K246" s="230"/>
      <c r="L246" s="233"/>
      <c r="O246" s="234"/>
      <c r="P246" s="234"/>
      <c r="Q246" s="234"/>
      <c r="AH246" s="230"/>
      <c r="AJ246" s="230"/>
      <c r="AK246" s="230"/>
      <c r="AU246" s="232"/>
      <c r="AV246" s="232"/>
      <c r="AW246" s="232"/>
      <c r="AX246" s="232"/>
      <c r="AY246" s="232"/>
      <c r="AZ246" s="230"/>
      <c r="BA246" s="232"/>
      <c r="BB246" s="230"/>
      <c r="BC246" s="230"/>
    </row>
    <row r="247" spans="2:55" s="228" customFormat="1" ht="31.9" customHeight="1" x14ac:dyDescent="0.2">
      <c r="B247" s="228">
        <v>125</v>
      </c>
      <c r="C247" s="228" t="s">
        <v>409</v>
      </c>
      <c r="D247" s="229" t="s">
        <v>546</v>
      </c>
      <c r="E247" s="230"/>
      <c r="F247" s="230" t="s">
        <v>396</v>
      </c>
      <c r="G247" s="231">
        <v>1</v>
      </c>
      <c r="H247" s="368"/>
      <c r="I247" s="362"/>
      <c r="J247" s="244">
        <f t="shared" si="8"/>
        <v>0</v>
      </c>
      <c r="K247" s="230"/>
      <c r="L247" s="233"/>
      <c r="O247" s="234"/>
      <c r="P247" s="234"/>
      <c r="Q247" s="234"/>
      <c r="AH247" s="230"/>
      <c r="AJ247" s="230"/>
      <c r="AK247" s="230"/>
      <c r="AU247" s="232"/>
      <c r="AV247" s="232"/>
      <c r="AW247" s="232"/>
      <c r="AX247" s="232"/>
      <c r="AY247" s="232"/>
      <c r="AZ247" s="230"/>
      <c r="BA247" s="232"/>
      <c r="BB247" s="230"/>
      <c r="BC247" s="230"/>
    </row>
    <row r="248" spans="2:55" s="228" customFormat="1" ht="21" customHeight="1" x14ac:dyDescent="0.2">
      <c r="B248" s="228">
        <v>126</v>
      </c>
      <c r="C248" s="228" t="s">
        <v>409</v>
      </c>
      <c r="D248" s="229" t="s">
        <v>547</v>
      </c>
      <c r="E248" s="230"/>
      <c r="F248" s="230" t="s">
        <v>396</v>
      </c>
      <c r="G248" s="231">
        <v>20</v>
      </c>
      <c r="H248" s="368"/>
      <c r="I248" s="362"/>
      <c r="J248" s="244">
        <f t="shared" si="8"/>
        <v>0</v>
      </c>
      <c r="K248" s="230"/>
      <c r="L248" s="233"/>
      <c r="O248" s="234"/>
      <c r="P248" s="234"/>
      <c r="Q248" s="234"/>
      <c r="AH248" s="230"/>
      <c r="AJ248" s="230"/>
      <c r="AK248" s="230"/>
      <c r="AU248" s="232"/>
      <c r="AV248" s="232"/>
      <c r="AW248" s="232"/>
      <c r="AX248" s="232"/>
      <c r="AY248" s="232"/>
      <c r="AZ248" s="230"/>
      <c r="BA248" s="232"/>
      <c r="BB248" s="230"/>
      <c r="BC248" s="230"/>
    </row>
    <row r="249" spans="2:55" s="228" customFormat="1" ht="31.9" customHeight="1" x14ac:dyDescent="0.2">
      <c r="B249" s="228">
        <v>127</v>
      </c>
      <c r="C249" s="228" t="s">
        <v>409</v>
      </c>
      <c r="D249" s="229" t="s">
        <v>548</v>
      </c>
      <c r="E249" s="230" t="s">
        <v>549</v>
      </c>
      <c r="F249" s="230" t="s">
        <v>396</v>
      </c>
      <c r="G249" s="231">
        <v>5</v>
      </c>
      <c r="H249" s="368"/>
      <c r="I249" s="362"/>
      <c r="J249" s="244">
        <f t="shared" si="8"/>
        <v>0</v>
      </c>
      <c r="K249" s="230"/>
      <c r="L249" s="233"/>
      <c r="O249" s="234"/>
      <c r="P249" s="234"/>
      <c r="Q249" s="234"/>
      <c r="AH249" s="230"/>
      <c r="AJ249" s="230"/>
      <c r="AK249" s="230"/>
      <c r="AU249" s="232"/>
      <c r="AV249" s="232"/>
      <c r="AW249" s="232"/>
      <c r="AX249" s="232"/>
      <c r="AY249" s="232"/>
      <c r="AZ249" s="230"/>
      <c r="BA249" s="232"/>
      <c r="BB249" s="230"/>
      <c r="BC249" s="230"/>
    </row>
    <row r="250" spans="2:55" s="228" customFormat="1" ht="31.9" customHeight="1" x14ac:dyDescent="0.2">
      <c r="B250" s="228">
        <v>128</v>
      </c>
      <c r="C250" s="228" t="s">
        <v>409</v>
      </c>
      <c r="D250" s="229" t="s">
        <v>550</v>
      </c>
      <c r="E250" s="230"/>
      <c r="F250" s="230" t="s">
        <v>230</v>
      </c>
      <c r="G250" s="231">
        <v>300</v>
      </c>
      <c r="H250" s="368"/>
      <c r="I250" s="362"/>
      <c r="J250" s="244">
        <f t="shared" si="8"/>
        <v>0</v>
      </c>
      <c r="K250" s="230"/>
      <c r="L250" s="233"/>
      <c r="O250" s="234"/>
      <c r="P250" s="234"/>
      <c r="Q250" s="234"/>
      <c r="AH250" s="230"/>
      <c r="AJ250" s="230"/>
      <c r="AK250" s="230"/>
      <c r="AU250" s="232"/>
      <c r="AV250" s="232"/>
      <c r="AW250" s="232"/>
      <c r="AX250" s="232"/>
      <c r="AY250" s="232"/>
      <c r="AZ250" s="230"/>
      <c r="BA250" s="232"/>
      <c r="BB250" s="230"/>
      <c r="BC250" s="230"/>
    </row>
    <row r="251" spans="2:55" s="228" customFormat="1" ht="31.9" customHeight="1" x14ac:dyDescent="0.2">
      <c r="B251" s="228">
        <v>129</v>
      </c>
      <c r="C251" s="228" t="s">
        <v>409</v>
      </c>
      <c r="D251" s="229" t="s">
        <v>535</v>
      </c>
      <c r="E251" s="230" t="s">
        <v>533</v>
      </c>
      <c r="F251" s="230" t="s">
        <v>230</v>
      </c>
      <c r="G251" s="231">
        <v>300</v>
      </c>
      <c r="H251" s="368"/>
      <c r="I251" s="362"/>
      <c r="J251" s="244">
        <f t="shared" si="8"/>
        <v>0</v>
      </c>
      <c r="K251" s="230"/>
      <c r="L251" s="233"/>
      <c r="O251" s="234"/>
      <c r="P251" s="234"/>
      <c r="Q251" s="234"/>
      <c r="AH251" s="230"/>
      <c r="AJ251" s="230"/>
      <c r="AK251" s="230"/>
      <c r="AU251" s="232"/>
      <c r="AV251" s="232"/>
      <c r="AW251" s="232"/>
      <c r="AX251" s="232"/>
      <c r="AY251" s="232"/>
      <c r="AZ251" s="230"/>
      <c r="BA251" s="232"/>
      <c r="BB251" s="230"/>
      <c r="BC251" s="230"/>
    </row>
    <row r="252" spans="2:55" s="236" customFormat="1" ht="28.15" customHeight="1" x14ac:dyDescent="0.2">
      <c r="B252" s="257" t="s">
        <v>551</v>
      </c>
      <c r="C252" s="257"/>
      <c r="D252" s="258"/>
      <c r="E252" s="258"/>
      <c r="F252" s="258"/>
      <c r="G252" s="258"/>
      <c r="H252" s="363"/>
      <c r="I252" s="363"/>
      <c r="J252" s="259">
        <f>SUM(J253:J266)</f>
        <v>0</v>
      </c>
      <c r="N252" s="210" t="e">
        <f>SUM(#REF!)</f>
        <v>#REF!</v>
      </c>
      <c r="P252" s="210" t="e">
        <f>SUM(#REF!)</f>
        <v>#REF!</v>
      </c>
      <c r="AH252" s="236" t="s">
        <v>65</v>
      </c>
      <c r="AJ252" s="236" t="s">
        <v>390</v>
      </c>
      <c r="AK252" s="236" t="s">
        <v>65</v>
      </c>
      <c r="AO252" s="236" t="s">
        <v>407</v>
      </c>
      <c r="BA252" s="204" t="e">
        <f>SUM(#REF!)</f>
        <v>#REF!</v>
      </c>
    </row>
    <row r="253" spans="2:55" s="228" customFormat="1" ht="26.25" customHeight="1" x14ac:dyDescent="0.2">
      <c r="B253" s="228">
        <v>130</v>
      </c>
      <c r="C253" s="228" t="s">
        <v>409</v>
      </c>
      <c r="D253" s="229" t="s">
        <v>541</v>
      </c>
      <c r="E253" s="230"/>
      <c r="F253" s="230" t="s">
        <v>396</v>
      </c>
      <c r="G253" s="231">
        <v>1</v>
      </c>
      <c r="H253" s="368"/>
      <c r="I253" s="362"/>
      <c r="J253" s="244">
        <f t="shared" ref="J253:J266" si="9">(G253*H253)+(G253*I253)</f>
        <v>0</v>
      </c>
      <c r="K253" s="230"/>
      <c r="L253" s="233"/>
      <c r="O253" s="234"/>
      <c r="P253" s="234"/>
      <c r="Q253" s="234"/>
      <c r="AH253" s="230"/>
      <c r="AJ253" s="230"/>
      <c r="AK253" s="230"/>
      <c r="AU253" s="232"/>
      <c r="AV253" s="232"/>
      <c r="AW253" s="232"/>
      <c r="AX253" s="232"/>
      <c r="AY253" s="232"/>
      <c r="AZ253" s="230"/>
      <c r="BA253" s="232"/>
      <c r="BB253" s="230"/>
      <c r="BC253" s="230"/>
    </row>
    <row r="254" spans="2:55" s="228" customFormat="1" ht="31.9" customHeight="1" x14ac:dyDescent="0.2">
      <c r="B254" s="228">
        <v>131</v>
      </c>
      <c r="C254" s="228" t="s">
        <v>409</v>
      </c>
      <c r="D254" s="229" t="s">
        <v>542</v>
      </c>
      <c r="E254" s="230"/>
      <c r="F254" s="230" t="s">
        <v>396</v>
      </c>
      <c r="G254" s="231">
        <v>1</v>
      </c>
      <c r="H254" s="368"/>
      <c r="I254" s="362"/>
      <c r="J254" s="244">
        <f t="shared" si="9"/>
        <v>0</v>
      </c>
      <c r="K254" s="230"/>
      <c r="L254" s="233"/>
      <c r="O254" s="234"/>
      <c r="P254" s="234"/>
      <c r="Q254" s="234"/>
      <c r="AH254" s="230"/>
      <c r="AJ254" s="230"/>
      <c r="AK254" s="230"/>
      <c r="AU254" s="232"/>
      <c r="AV254" s="232"/>
      <c r="AW254" s="232"/>
      <c r="AX254" s="232"/>
      <c r="AY254" s="232"/>
      <c r="AZ254" s="230"/>
      <c r="BA254" s="232"/>
      <c r="BB254" s="230"/>
      <c r="BC254" s="230"/>
    </row>
    <row r="255" spans="2:55" s="228" customFormat="1" ht="31.9" customHeight="1" x14ac:dyDescent="0.2">
      <c r="B255" s="228">
        <v>132</v>
      </c>
      <c r="C255" s="228" t="s">
        <v>409</v>
      </c>
      <c r="D255" s="229" t="s">
        <v>543</v>
      </c>
      <c r="E255" s="230"/>
      <c r="F255" s="230" t="s">
        <v>396</v>
      </c>
      <c r="G255" s="231">
        <v>1</v>
      </c>
      <c r="H255" s="368"/>
      <c r="I255" s="362"/>
      <c r="J255" s="244">
        <f t="shared" si="9"/>
        <v>0</v>
      </c>
      <c r="K255" s="230"/>
      <c r="L255" s="233"/>
      <c r="O255" s="234"/>
      <c r="P255" s="234"/>
      <c r="Q255" s="234"/>
      <c r="AH255" s="230"/>
      <c r="AJ255" s="230"/>
      <c r="AK255" s="230"/>
      <c r="AU255" s="232"/>
      <c r="AV255" s="232"/>
      <c r="AW255" s="232"/>
      <c r="AX255" s="232"/>
      <c r="AY255" s="232"/>
      <c r="AZ255" s="230"/>
      <c r="BA255" s="232"/>
      <c r="BB255" s="230"/>
      <c r="BC255" s="230"/>
    </row>
    <row r="256" spans="2:55" s="228" customFormat="1" ht="31.9" customHeight="1" x14ac:dyDescent="0.2">
      <c r="B256" s="228">
        <v>133</v>
      </c>
      <c r="C256" s="228" t="s">
        <v>409</v>
      </c>
      <c r="D256" s="229" t="s">
        <v>544</v>
      </c>
      <c r="E256" s="230"/>
      <c r="F256" s="230" t="s">
        <v>396</v>
      </c>
      <c r="G256" s="231">
        <v>1</v>
      </c>
      <c r="H256" s="368"/>
      <c r="I256" s="362"/>
      <c r="J256" s="244">
        <f t="shared" si="9"/>
        <v>0</v>
      </c>
      <c r="K256" s="230"/>
      <c r="L256" s="233"/>
      <c r="O256" s="234"/>
      <c r="P256" s="234"/>
      <c r="Q256" s="234"/>
      <c r="AH256" s="230"/>
      <c r="AJ256" s="230"/>
      <c r="AK256" s="230"/>
      <c r="AU256" s="232"/>
      <c r="AV256" s="232"/>
      <c r="AW256" s="232"/>
      <c r="AX256" s="232"/>
      <c r="AY256" s="232"/>
      <c r="AZ256" s="230"/>
      <c r="BA256" s="232"/>
      <c r="BB256" s="230"/>
      <c r="BC256" s="230"/>
    </row>
    <row r="257" spans="2:55" s="228" customFormat="1" ht="31.9" customHeight="1" x14ac:dyDescent="0.2">
      <c r="B257" s="228">
        <v>134</v>
      </c>
      <c r="C257" s="228" t="s">
        <v>409</v>
      </c>
      <c r="D257" s="229" t="s">
        <v>545</v>
      </c>
      <c r="E257" s="230"/>
      <c r="F257" s="230" t="s">
        <v>396</v>
      </c>
      <c r="G257" s="231">
        <v>1</v>
      </c>
      <c r="H257" s="368"/>
      <c r="I257" s="362"/>
      <c r="J257" s="244">
        <f t="shared" si="9"/>
        <v>0</v>
      </c>
      <c r="K257" s="230"/>
      <c r="L257" s="233"/>
      <c r="O257" s="234"/>
      <c r="P257" s="234"/>
      <c r="Q257" s="234"/>
      <c r="AH257" s="230"/>
      <c r="AJ257" s="230"/>
      <c r="AK257" s="230"/>
      <c r="AU257" s="232"/>
      <c r="AV257" s="232"/>
      <c r="AW257" s="232"/>
      <c r="AX257" s="232"/>
      <c r="AY257" s="232"/>
      <c r="AZ257" s="230"/>
      <c r="BA257" s="232"/>
      <c r="BB257" s="230"/>
      <c r="BC257" s="230"/>
    </row>
    <row r="258" spans="2:55" s="228" customFormat="1" ht="31.9" customHeight="1" x14ac:dyDescent="0.2">
      <c r="B258" s="228">
        <v>135</v>
      </c>
      <c r="C258" s="228" t="s">
        <v>409</v>
      </c>
      <c r="D258" s="229" t="s">
        <v>546</v>
      </c>
      <c r="E258" s="230"/>
      <c r="F258" s="230" t="s">
        <v>396</v>
      </c>
      <c r="G258" s="231">
        <v>1</v>
      </c>
      <c r="H258" s="368"/>
      <c r="I258" s="362"/>
      <c r="J258" s="244">
        <f t="shared" si="9"/>
        <v>0</v>
      </c>
      <c r="K258" s="230"/>
      <c r="L258" s="233"/>
      <c r="O258" s="234"/>
      <c r="P258" s="234"/>
      <c r="Q258" s="234"/>
      <c r="AH258" s="230"/>
      <c r="AJ258" s="230"/>
      <c r="AK258" s="230"/>
      <c r="AU258" s="232"/>
      <c r="AV258" s="232"/>
      <c r="AW258" s="232"/>
      <c r="AX258" s="232"/>
      <c r="AY258" s="232"/>
      <c r="AZ258" s="230"/>
      <c r="BA258" s="232"/>
      <c r="BB258" s="230"/>
      <c r="BC258" s="230"/>
    </row>
    <row r="259" spans="2:55" s="228" customFormat="1" ht="26.25" customHeight="1" x14ac:dyDescent="0.2">
      <c r="B259" s="228">
        <v>136</v>
      </c>
      <c r="C259" s="228" t="s">
        <v>409</v>
      </c>
      <c r="D259" s="229" t="s">
        <v>537</v>
      </c>
      <c r="E259" s="230" t="s">
        <v>538</v>
      </c>
      <c r="F259" s="230" t="s">
        <v>396</v>
      </c>
      <c r="G259" s="231">
        <v>2</v>
      </c>
      <c r="H259" s="368"/>
      <c r="I259" s="362"/>
      <c r="J259" s="244">
        <f t="shared" si="9"/>
        <v>0</v>
      </c>
      <c r="K259" s="230"/>
      <c r="L259" s="233"/>
      <c r="O259" s="234"/>
      <c r="P259" s="234"/>
      <c r="Q259" s="234"/>
      <c r="AH259" s="230"/>
      <c r="AJ259" s="230"/>
      <c r="AK259" s="230"/>
      <c r="AU259" s="232"/>
      <c r="AV259" s="232"/>
      <c r="AW259" s="232"/>
      <c r="AX259" s="232"/>
      <c r="AY259" s="232"/>
      <c r="AZ259" s="230"/>
      <c r="BA259" s="232"/>
      <c r="BB259" s="230"/>
      <c r="BC259" s="230"/>
    </row>
    <row r="260" spans="2:55" s="228" customFormat="1" ht="26.25" customHeight="1" x14ac:dyDescent="0.2">
      <c r="B260" s="228">
        <v>137</v>
      </c>
      <c r="C260" s="228" t="s">
        <v>409</v>
      </c>
      <c r="D260" s="229" t="s">
        <v>539</v>
      </c>
      <c r="E260" s="230" t="s">
        <v>538</v>
      </c>
      <c r="F260" s="230" t="s">
        <v>396</v>
      </c>
      <c r="G260" s="231">
        <v>2</v>
      </c>
      <c r="H260" s="368"/>
      <c r="I260" s="362"/>
      <c r="J260" s="244">
        <f t="shared" si="9"/>
        <v>0</v>
      </c>
      <c r="K260" s="230"/>
      <c r="L260" s="233"/>
      <c r="O260" s="234"/>
      <c r="P260" s="234"/>
      <c r="Q260" s="234"/>
      <c r="AH260" s="230"/>
      <c r="AJ260" s="230"/>
      <c r="AK260" s="230"/>
      <c r="AU260" s="232"/>
      <c r="AV260" s="232"/>
      <c r="AW260" s="232"/>
      <c r="AX260" s="232"/>
      <c r="AY260" s="232"/>
      <c r="AZ260" s="230"/>
      <c r="BA260" s="232"/>
      <c r="BB260" s="230"/>
      <c r="BC260" s="230"/>
    </row>
    <row r="261" spans="2:55" s="228" customFormat="1" ht="26.25" customHeight="1" x14ac:dyDescent="0.2">
      <c r="B261" s="228">
        <v>138</v>
      </c>
      <c r="C261" s="228" t="s">
        <v>409</v>
      </c>
      <c r="D261" s="229" t="s">
        <v>552</v>
      </c>
      <c r="E261" s="230"/>
      <c r="F261" s="230" t="s">
        <v>396</v>
      </c>
      <c r="G261" s="231">
        <v>1</v>
      </c>
      <c r="H261" s="368"/>
      <c r="I261" s="362"/>
      <c r="J261" s="244">
        <f t="shared" si="9"/>
        <v>0</v>
      </c>
      <c r="K261" s="230"/>
      <c r="L261" s="233"/>
      <c r="O261" s="234"/>
      <c r="P261" s="234"/>
      <c r="Q261" s="234"/>
      <c r="AH261" s="230"/>
      <c r="AJ261" s="230"/>
      <c r="AK261" s="230"/>
      <c r="AU261" s="232"/>
      <c r="AV261" s="232"/>
      <c r="AW261" s="232"/>
      <c r="AX261" s="232"/>
      <c r="AY261" s="232"/>
      <c r="AZ261" s="230"/>
      <c r="BA261" s="232"/>
      <c r="BB261" s="230"/>
      <c r="BC261" s="230"/>
    </row>
    <row r="262" spans="2:55" s="228" customFormat="1" ht="27" customHeight="1" x14ac:dyDescent="0.2">
      <c r="B262" s="228">
        <v>139</v>
      </c>
      <c r="C262" s="228" t="s">
        <v>409</v>
      </c>
      <c r="D262" s="229" t="s">
        <v>540</v>
      </c>
      <c r="E262" s="230"/>
      <c r="F262" s="230" t="s">
        <v>396</v>
      </c>
      <c r="G262" s="231">
        <v>2</v>
      </c>
      <c r="H262" s="368"/>
      <c r="I262" s="362"/>
      <c r="J262" s="244">
        <f t="shared" si="9"/>
        <v>0</v>
      </c>
      <c r="K262" s="230"/>
      <c r="L262" s="233"/>
      <c r="O262" s="234"/>
      <c r="P262" s="234"/>
      <c r="Q262" s="234"/>
      <c r="AH262" s="230"/>
      <c r="AJ262" s="230"/>
      <c r="AK262" s="230"/>
      <c r="AU262" s="232"/>
      <c r="AV262" s="232"/>
      <c r="AW262" s="232"/>
      <c r="AX262" s="232"/>
      <c r="AY262" s="232"/>
      <c r="AZ262" s="230"/>
      <c r="BA262" s="232"/>
      <c r="BB262" s="230"/>
      <c r="BC262" s="230"/>
    </row>
    <row r="263" spans="2:55" s="228" customFormat="1" ht="21" customHeight="1" x14ac:dyDescent="0.2">
      <c r="B263" s="228">
        <v>140</v>
      </c>
      <c r="C263" s="228" t="s">
        <v>409</v>
      </c>
      <c r="D263" s="229" t="s">
        <v>547</v>
      </c>
      <c r="E263" s="230"/>
      <c r="F263" s="230" t="s">
        <v>396</v>
      </c>
      <c r="G263" s="231">
        <v>20</v>
      </c>
      <c r="H263" s="368"/>
      <c r="I263" s="362"/>
      <c r="J263" s="244">
        <f t="shared" si="9"/>
        <v>0</v>
      </c>
      <c r="K263" s="230"/>
      <c r="L263" s="233"/>
      <c r="O263" s="234"/>
      <c r="P263" s="234"/>
      <c r="Q263" s="234"/>
      <c r="AH263" s="230"/>
      <c r="AJ263" s="230"/>
      <c r="AK263" s="230"/>
      <c r="AU263" s="232"/>
      <c r="AV263" s="232"/>
      <c r="AW263" s="232"/>
      <c r="AX263" s="232"/>
      <c r="AY263" s="232"/>
      <c r="AZ263" s="230"/>
      <c r="BA263" s="232"/>
      <c r="BB263" s="230"/>
      <c r="BC263" s="230"/>
    </row>
    <row r="264" spans="2:55" s="228" customFormat="1" ht="31.9" customHeight="1" x14ac:dyDescent="0.2">
      <c r="B264" s="228">
        <v>141</v>
      </c>
      <c r="C264" s="228" t="s">
        <v>409</v>
      </c>
      <c r="D264" s="229" t="s">
        <v>548</v>
      </c>
      <c r="E264" s="230" t="s">
        <v>549</v>
      </c>
      <c r="F264" s="230" t="s">
        <v>396</v>
      </c>
      <c r="G264" s="231">
        <v>6</v>
      </c>
      <c r="H264" s="368"/>
      <c r="I264" s="362"/>
      <c r="J264" s="244">
        <f t="shared" si="9"/>
        <v>0</v>
      </c>
      <c r="K264" s="230"/>
      <c r="L264" s="233"/>
      <c r="O264" s="234"/>
      <c r="P264" s="234"/>
      <c r="Q264" s="234"/>
      <c r="AH264" s="230"/>
      <c r="AJ264" s="230"/>
      <c r="AK264" s="230"/>
      <c r="AU264" s="232"/>
      <c r="AV264" s="232"/>
      <c r="AW264" s="232"/>
      <c r="AX264" s="232"/>
      <c r="AY264" s="232"/>
      <c r="AZ264" s="230"/>
      <c r="BA264" s="232"/>
      <c r="BB264" s="230"/>
      <c r="BC264" s="230"/>
    </row>
    <row r="265" spans="2:55" s="228" customFormat="1" ht="31.9" customHeight="1" x14ac:dyDescent="0.2">
      <c r="B265" s="228">
        <v>142</v>
      </c>
      <c r="C265" s="228" t="s">
        <v>409</v>
      </c>
      <c r="D265" s="229" t="s">
        <v>550</v>
      </c>
      <c r="E265" s="230"/>
      <c r="F265" s="230" t="s">
        <v>230</v>
      </c>
      <c r="G265" s="231">
        <v>300</v>
      </c>
      <c r="H265" s="368"/>
      <c r="I265" s="362"/>
      <c r="J265" s="244">
        <f t="shared" si="9"/>
        <v>0</v>
      </c>
      <c r="K265" s="230"/>
      <c r="L265" s="233"/>
      <c r="O265" s="234"/>
      <c r="P265" s="234"/>
      <c r="Q265" s="234"/>
      <c r="AH265" s="230"/>
      <c r="AJ265" s="230"/>
      <c r="AK265" s="230"/>
      <c r="AU265" s="232"/>
      <c r="AV265" s="232"/>
      <c r="AW265" s="232"/>
      <c r="AX265" s="232"/>
      <c r="AY265" s="232"/>
      <c r="AZ265" s="230"/>
      <c r="BA265" s="232"/>
      <c r="BB265" s="230"/>
      <c r="BC265" s="230"/>
    </row>
    <row r="266" spans="2:55" s="228" customFormat="1" ht="31.9" customHeight="1" x14ac:dyDescent="0.2">
      <c r="B266" s="228">
        <v>143</v>
      </c>
      <c r="C266" s="228" t="s">
        <v>409</v>
      </c>
      <c r="D266" s="229" t="s">
        <v>553</v>
      </c>
      <c r="E266" s="230" t="s">
        <v>533</v>
      </c>
      <c r="F266" s="230" t="s">
        <v>230</v>
      </c>
      <c r="G266" s="231">
        <v>300</v>
      </c>
      <c r="H266" s="368"/>
      <c r="I266" s="362"/>
      <c r="J266" s="244">
        <f t="shared" si="9"/>
        <v>0</v>
      </c>
      <c r="K266" s="230"/>
      <c r="L266" s="233"/>
      <c r="O266" s="234"/>
      <c r="P266" s="234"/>
      <c r="Q266" s="234"/>
      <c r="AH266" s="230"/>
      <c r="AJ266" s="230"/>
      <c r="AK266" s="230"/>
      <c r="AU266" s="232"/>
      <c r="AV266" s="232"/>
      <c r="AW266" s="232"/>
      <c r="AX266" s="232"/>
      <c r="AY266" s="232"/>
      <c r="AZ266" s="230"/>
      <c r="BA266" s="232"/>
      <c r="BB266" s="230"/>
      <c r="BC266" s="230"/>
    </row>
    <row r="267" spans="2:55" s="236" customFormat="1" ht="28.15" customHeight="1" x14ac:dyDescent="0.2">
      <c r="B267" s="257" t="s">
        <v>554</v>
      </c>
      <c r="C267" s="257"/>
      <c r="D267" s="258"/>
      <c r="E267" s="258"/>
      <c r="F267" s="258"/>
      <c r="G267" s="258"/>
      <c r="H267" s="363"/>
      <c r="I267" s="363"/>
      <c r="J267" s="259">
        <f>SUM(J268:J270)</f>
        <v>0</v>
      </c>
      <c r="N267" s="210" t="e">
        <f>SUM(#REF!)</f>
        <v>#REF!</v>
      </c>
      <c r="P267" s="210" t="e">
        <f>SUM(#REF!)</f>
        <v>#REF!</v>
      </c>
      <c r="AH267" s="236" t="s">
        <v>65</v>
      </c>
      <c r="AJ267" s="236" t="s">
        <v>390</v>
      </c>
      <c r="AK267" s="236" t="s">
        <v>65</v>
      </c>
      <c r="AO267" s="236" t="s">
        <v>407</v>
      </c>
      <c r="BA267" s="204" t="e">
        <f>SUM(#REF!)</f>
        <v>#REF!</v>
      </c>
    </row>
    <row r="268" spans="2:55" s="228" customFormat="1" ht="23.25" customHeight="1" x14ac:dyDescent="0.2">
      <c r="B268" s="228">
        <v>144</v>
      </c>
      <c r="C268" s="228" t="s">
        <v>555</v>
      </c>
      <c r="D268" s="229" t="s">
        <v>556</v>
      </c>
      <c r="E268" s="230" t="s">
        <v>557</v>
      </c>
      <c r="F268" s="230" t="s">
        <v>396</v>
      </c>
      <c r="G268" s="231">
        <v>2</v>
      </c>
      <c r="H268" s="368"/>
      <c r="I268" s="362"/>
      <c r="J268" s="244">
        <f>(G268*H268)+(G268*I268)</f>
        <v>0</v>
      </c>
      <c r="K268" s="230"/>
      <c r="L268" s="233"/>
      <c r="O268" s="234"/>
      <c r="P268" s="234"/>
      <c r="Q268" s="234"/>
      <c r="AH268" s="230"/>
      <c r="AJ268" s="230"/>
      <c r="AK268" s="230"/>
      <c r="AU268" s="232"/>
      <c r="AV268" s="232"/>
      <c r="AW268" s="232"/>
      <c r="AX268" s="232"/>
      <c r="AY268" s="232"/>
      <c r="AZ268" s="230"/>
      <c r="BA268" s="232"/>
      <c r="BB268" s="230"/>
      <c r="BC268" s="230"/>
    </row>
    <row r="269" spans="2:55" s="228" customFormat="1" ht="23.25" customHeight="1" x14ac:dyDescent="0.2">
      <c r="B269" s="228">
        <v>145</v>
      </c>
      <c r="C269" s="228" t="s">
        <v>555</v>
      </c>
      <c r="D269" s="229" t="s">
        <v>558</v>
      </c>
      <c r="E269" s="230"/>
      <c r="F269" s="230" t="s">
        <v>396</v>
      </c>
      <c r="G269" s="231">
        <v>2</v>
      </c>
      <c r="H269" s="368"/>
      <c r="I269" s="362"/>
      <c r="J269" s="244">
        <f>(G269*H269)+(G269*I269)</f>
        <v>0</v>
      </c>
      <c r="K269" s="230"/>
      <c r="L269" s="233"/>
      <c r="O269" s="234"/>
      <c r="P269" s="234"/>
      <c r="Q269" s="234"/>
      <c r="AH269" s="230"/>
      <c r="AJ269" s="230"/>
      <c r="AK269" s="230"/>
      <c r="AU269" s="232"/>
      <c r="AV269" s="232"/>
      <c r="AW269" s="232"/>
      <c r="AX269" s="232"/>
      <c r="AY269" s="232"/>
      <c r="AZ269" s="230"/>
      <c r="BA269" s="232"/>
      <c r="BB269" s="230"/>
      <c r="BC269" s="230"/>
    </row>
    <row r="270" spans="2:55" s="228" customFormat="1" ht="23.25" customHeight="1" x14ac:dyDescent="0.2">
      <c r="B270" s="228">
        <v>146</v>
      </c>
      <c r="C270" s="228" t="s">
        <v>555</v>
      </c>
      <c r="D270" s="229" t="s">
        <v>559</v>
      </c>
      <c r="E270" s="230" t="s">
        <v>560</v>
      </c>
      <c r="F270" s="230" t="s">
        <v>396</v>
      </c>
      <c r="G270" s="231">
        <v>2</v>
      </c>
      <c r="H270" s="368"/>
      <c r="I270" s="362"/>
      <c r="J270" s="244">
        <f>(G270*H270)+(G270*I270)</f>
        <v>0</v>
      </c>
      <c r="K270" s="230"/>
      <c r="L270" s="233"/>
      <c r="O270" s="234"/>
      <c r="P270" s="234"/>
      <c r="Q270" s="234"/>
      <c r="AH270" s="230"/>
      <c r="AJ270" s="230"/>
      <c r="AK270" s="230"/>
      <c r="AU270" s="232"/>
      <c r="AV270" s="232"/>
      <c r="AW270" s="232"/>
      <c r="AX270" s="232"/>
      <c r="AY270" s="232"/>
      <c r="AZ270" s="230"/>
      <c r="BA270" s="232"/>
      <c r="BB270" s="230"/>
      <c r="BC270" s="230"/>
    </row>
    <row r="271" spans="2:55" s="236" customFormat="1" ht="28.15" customHeight="1" x14ac:dyDescent="0.2">
      <c r="B271" s="257" t="s">
        <v>561</v>
      </c>
      <c r="C271" s="257"/>
      <c r="D271" s="258"/>
      <c r="E271" s="258"/>
      <c r="F271" s="258"/>
      <c r="G271" s="258"/>
      <c r="H271" s="363"/>
      <c r="I271" s="363"/>
      <c r="J271" s="259">
        <f>SUM(J272:J273)</f>
        <v>0</v>
      </c>
      <c r="N271" s="210" t="e">
        <f>SUM(#REF!)</f>
        <v>#REF!</v>
      </c>
      <c r="P271" s="210" t="e">
        <f>SUM(#REF!)</f>
        <v>#REF!</v>
      </c>
      <c r="AH271" s="236" t="s">
        <v>65</v>
      </c>
      <c r="AJ271" s="236" t="s">
        <v>390</v>
      </c>
      <c r="AK271" s="236" t="s">
        <v>65</v>
      </c>
      <c r="AO271" s="236" t="s">
        <v>407</v>
      </c>
      <c r="BA271" s="204" t="e">
        <f>SUM(#REF!)</f>
        <v>#REF!</v>
      </c>
    </row>
    <row r="272" spans="2:55" s="228" customFormat="1" ht="36.950000000000003" customHeight="1" x14ac:dyDescent="0.2">
      <c r="B272" s="228">
        <v>147</v>
      </c>
      <c r="C272" s="228" t="s">
        <v>409</v>
      </c>
      <c r="D272" s="229" t="s">
        <v>562</v>
      </c>
      <c r="E272" s="230"/>
      <c r="F272" s="230" t="s">
        <v>396</v>
      </c>
      <c r="G272" s="231">
        <v>1</v>
      </c>
      <c r="H272" s="368"/>
      <c r="I272" s="362"/>
      <c r="J272" s="244">
        <f>(G272*H272)+(G272*I272)</f>
        <v>0</v>
      </c>
      <c r="K272" s="230"/>
      <c r="L272" s="233"/>
      <c r="O272" s="234"/>
      <c r="P272" s="234"/>
      <c r="Q272" s="234"/>
      <c r="AH272" s="230"/>
      <c r="AJ272" s="230"/>
      <c r="AK272" s="230"/>
      <c r="AU272" s="232"/>
      <c r="AV272" s="232"/>
      <c r="AW272" s="232"/>
      <c r="AX272" s="232"/>
      <c r="AY272" s="232"/>
      <c r="AZ272" s="230"/>
      <c r="BA272" s="232"/>
      <c r="BB272" s="230"/>
      <c r="BC272" s="230"/>
    </row>
    <row r="273" spans="2:55" s="228" customFormat="1" ht="43.7" customHeight="1" x14ac:dyDescent="0.2">
      <c r="B273" s="228">
        <v>148</v>
      </c>
      <c r="C273" s="228" t="s">
        <v>409</v>
      </c>
      <c r="D273" s="229" t="s">
        <v>563</v>
      </c>
      <c r="E273" s="230" t="s">
        <v>564</v>
      </c>
      <c r="F273" s="230" t="s">
        <v>396</v>
      </c>
      <c r="G273" s="231">
        <v>10</v>
      </c>
      <c r="H273" s="368"/>
      <c r="I273" s="362"/>
      <c r="J273" s="244">
        <f>(G273*H273)+(G273*I273)</f>
        <v>0</v>
      </c>
      <c r="K273" s="230"/>
      <c r="L273" s="233"/>
      <c r="O273" s="234"/>
      <c r="P273" s="234"/>
      <c r="Q273" s="234"/>
      <c r="AH273" s="230"/>
      <c r="AJ273" s="230"/>
      <c r="AK273" s="230"/>
      <c r="AU273" s="232"/>
      <c r="AV273" s="232"/>
      <c r="AW273" s="232"/>
      <c r="AX273" s="232"/>
      <c r="AY273" s="232"/>
      <c r="AZ273" s="230"/>
      <c r="BA273" s="232"/>
      <c r="BB273" s="230"/>
      <c r="BC273" s="230"/>
    </row>
    <row r="274" spans="2:55" s="236" customFormat="1" ht="28.15" customHeight="1" x14ac:dyDescent="0.2">
      <c r="B274" s="257" t="s">
        <v>565</v>
      </c>
      <c r="C274" s="257"/>
      <c r="D274" s="258"/>
      <c r="E274" s="258"/>
      <c r="F274" s="258"/>
      <c r="G274" s="258"/>
      <c r="H274" s="363"/>
      <c r="I274" s="363"/>
      <c r="J274" s="259">
        <f>SUM(J275:J293)</f>
        <v>0</v>
      </c>
      <c r="N274" s="210" t="e">
        <f>SUM(#REF!)</f>
        <v>#REF!</v>
      </c>
      <c r="P274" s="210" t="e">
        <f>SUM(#REF!)</f>
        <v>#REF!</v>
      </c>
      <c r="AH274" s="236" t="s">
        <v>65</v>
      </c>
      <c r="AJ274" s="236" t="s">
        <v>390</v>
      </c>
      <c r="AK274" s="236" t="s">
        <v>65</v>
      </c>
      <c r="AO274" s="236" t="s">
        <v>407</v>
      </c>
      <c r="BA274" s="204" t="e">
        <f>SUM(#REF!)</f>
        <v>#REF!</v>
      </c>
    </row>
    <row r="275" spans="2:55" s="228" customFormat="1" ht="22.9" customHeight="1" x14ac:dyDescent="0.2">
      <c r="B275" s="228">
        <v>149</v>
      </c>
      <c r="C275" s="228" t="s">
        <v>555</v>
      </c>
      <c r="D275" s="229" t="s">
        <v>566</v>
      </c>
      <c r="E275" s="230"/>
      <c r="F275" s="230" t="s">
        <v>457</v>
      </c>
      <c r="G275" s="231">
        <v>1</v>
      </c>
      <c r="H275" s="368"/>
      <c r="I275" s="362"/>
      <c r="J275" s="244">
        <f t="shared" ref="J275:J283" si="10">(G275*H275)+(G275*I275)</f>
        <v>0</v>
      </c>
      <c r="K275" s="230"/>
      <c r="L275" s="233"/>
      <c r="O275" s="234"/>
      <c r="P275" s="234"/>
      <c r="Q275" s="234"/>
      <c r="AH275" s="230"/>
      <c r="AJ275" s="230"/>
      <c r="AK275" s="230"/>
      <c r="AU275" s="232"/>
      <c r="AV275" s="232"/>
      <c r="AW275" s="232"/>
      <c r="AX275" s="232"/>
      <c r="AY275" s="232"/>
      <c r="AZ275" s="230"/>
      <c r="BA275" s="232"/>
      <c r="BB275" s="230"/>
      <c r="BC275" s="230"/>
    </row>
    <row r="276" spans="2:55" s="228" customFormat="1" ht="22.9" customHeight="1" x14ac:dyDescent="0.2">
      <c r="B276" s="228">
        <v>150</v>
      </c>
      <c r="C276" s="228" t="s">
        <v>555</v>
      </c>
      <c r="D276" s="229" t="s">
        <v>567</v>
      </c>
      <c r="E276" s="230"/>
      <c r="F276" s="230" t="s">
        <v>457</v>
      </c>
      <c r="G276" s="231">
        <v>1</v>
      </c>
      <c r="H276" s="368"/>
      <c r="I276" s="362"/>
      <c r="J276" s="244">
        <f t="shared" si="10"/>
        <v>0</v>
      </c>
      <c r="K276" s="230"/>
      <c r="L276" s="233"/>
      <c r="O276" s="234"/>
      <c r="P276" s="234"/>
      <c r="Q276" s="234"/>
      <c r="AH276" s="230"/>
      <c r="AJ276" s="230"/>
      <c r="AK276" s="230"/>
      <c r="AU276" s="232"/>
      <c r="AV276" s="232"/>
      <c r="AW276" s="232"/>
      <c r="AX276" s="232"/>
      <c r="AY276" s="232"/>
      <c r="AZ276" s="230"/>
      <c r="BA276" s="232"/>
      <c r="BB276" s="230"/>
      <c r="BC276" s="230"/>
    </row>
    <row r="277" spans="2:55" s="228" customFormat="1" ht="22.9" customHeight="1" x14ac:dyDescent="0.2">
      <c r="B277" s="228">
        <v>151</v>
      </c>
      <c r="C277" s="228" t="s">
        <v>555</v>
      </c>
      <c r="D277" s="229" t="s">
        <v>568</v>
      </c>
      <c r="E277" s="230"/>
      <c r="F277" s="230" t="s">
        <v>457</v>
      </c>
      <c r="G277" s="231">
        <v>1</v>
      </c>
      <c r="H277" s="368"/>
      <c r="I277" s="362"/>
      <c r="J277" s="244">
        <f t="shared" si="10"/>
        <v>0</v>
      </c>
      <c r="K277" s="230"/>
      <c r="L277" s="233"/>
      <c r="O277" s="234"/>
      <c r="P277" s="234"/>
      <c r="Q277" s="234"/>
      <c r="AH277" s="230"/>
      <c r="AJ277" s="230"/>
      <c r="AK277" s="230"/>
      <c r="AU277" s="232"/>
      <c r="AV277" s="232"/>
      <c r="AW277" s="232"/>
      <c r="AX277" s="232"/>
      <c r="AY277" s="232"/>
      <c r="AZ277" s="230"/>
      <c r="BA277" s="232"/>
      <c r="BB277" s="230"/>
      <c r="BC277" s="230"/>
    </row>
    <row r="278" spans="2:55" s="228" customFormat="1" ht="22.9" customHeight="1" x14ac:dyDescent="0.2">
      <c r="B278" s="228">
        <v>152</v>
      </c>
      <c r="C278" s="228" t="s">
        <v>555</v>
      </c>
      <c r="D278" s="229" t="s">
        <v>569</v>
      </c>
      <c r="E278" s="230"/>
      <c r="F278" s="230" t="s">
        <v>457</v>
      </c>
      <c r="G278" s="231">
        <v>1</v>
      </c>
      <c r="H278" s="368"/>
      <c r="I278" s="362"/>
      <c r="J278" s="244">
        <f t="shared" si="10"/>
        <v>0</v>
      </c>
      <c r="K278" s="230"/>
      <c r="L278" s="233"/>
      <c r="O278" s="234"/>
      <c r="P278" s="234"/>
      <c r="Q278" s="234"/>
      <c r="AH278" s="230"/>
      <c r="AJ278" s="230"/>
      <c r="AK278" s="230"/>
      <c r="AU278" s="232"/>
      <c r="AV278" s="232"/>
      <c r="AW278" s="232"/>
      <c r="AX278" s="232"/>
      <c r="AY278" s="232"/>
      <c r="AZ278" s="230"/>
      <c r="BA278" s="232"/>
      <c r="BB278" s="230"/>
      <c r="BC278" s="230"/>
    </row>
    <row r="279" spans="2:55" s="228" customFormat="1" ht="35.1" customHeight="1" x14ac:dyDescent="0.2">
      <c r="B279" s="228">
        <v>153</v>
      </c>
      <c r="C279" s="228" t="s">
        <v>555</v>
      </c>
      <c r="D279" s="229" t="s">
        <v>570</v>
      </c>
      <c r="E279" s="230"/>
      <c r="F279" s="230" t="s">
        <v>457</v>
      </c>
      <c r="G279" s="231">
        <v>1</v>
      </c>
      <c r="H279" s="368"/>
      <c r="I279" s="362"/>
      <c r="J279" s="244">
        <f t="shared" si="10"/>
        <v>0</v>
      </c>
      <c r="K279" s="230"/>
      <c r="L279" s="233"/>
      <c r="O279" s="234"/>
      <c r="P279" s="234"/>
      <c r="Q279" s="234"/>
      <c r="AH279" s="230"/>
      <c r="AJ279" s="230"/>
      <c r="AK279" s="230"/>
      <c r="AU279" s="232"/>
      <c r="AV279" s="232"/>
      <c r="AW279" s="232"/>
      <c r="AX279" s="232"/>
      <c r="AY279" s="232"/>
      <c r="AZ279" s="230"/>
      <c r="BA279" s="232"/>
      <c r="BB279" s="230"/>
      <c r="BC279" s="230"/>
    </row>
    <row r="280" spans="2:55" s="228" customFormat="1" ht="21" customHeight="1" x14ac:dyDescent="0.2">
      <c r="B280" s="228">
        <v>154</v>
      </c>
      <c r="C280" s="228" t="s">
        <v>555</v>
      </c>
      <c r="D280" s="229" t="s">
        <v>571</v>
      </c>
      <c r="E280" s="230"/>
      <c r="F280" s="230" t="s">
        <v>457</v>
      </c>
      <c r="G280" s="231">
        <v>1</v>
      </c>
      <c r="H280" s="368"/>
      <c r="I280" s="362"/>
      <c r="J280" s="244">
        <f t="shared" si="10"/>
        <v>0</v>
      </c>
      <c r="K280" s="230"/>
      <c r="L280" s="233"/>
      <c r="O280" s="234"/>
      <c r="P280" s="234"/>
      <c r="Q280" s="234"/>
      <c r="AH280" s="230"/>
      <c r="AJ280" s="230"/>
      <c r="AK280" s="230"/>
      <c r="AU280" s="232"/>
      <c r="AV280" s="232"/>
      <c r="AW280" s="232"/>
      <c r="AX280" s="232"/>
      <c r="AY280" s="232"/>
      <c r="AZ280" s="230"/>
      <c r="BA280" s="232"/>
      <c r="BB280" s="230"/>
      <c r="BC280" s="230"/>
    </row>
    <row r="281" spans="2:55" s="228" customFormat="1" ht="22.9" customHeight="1" x14ac:dyDescent="0.2">
      <c r="B281" s="228">
        <v>155</v>
      </c>
      <c r="C281" s="228" t="s">
        <v>555</v>
      </c>
      <c r="D281" s="229" t="s">
        <v>572</v>
      </c>
      <c r="E281" s="230"/>
      <c r="F281" s="230" t="s">
        <v>457</v>
      </c>
      <c r="G281" s="231">
        <v>1</v>
      </c>
      <c r="H281" s="368"/>
      <c r="I281" s="362"/>
      <c r="J281" s="244">
        <f t="shared" si="10"/>
        <v>0</v>
      </c>
      <c r="K281" s="230"/>
      <c r="L281" s="233"/>
      <c r="O281" s="234"/>
      <c r="P281" s="234"/>
      <c r="Q281" s="234"/>
      <c r="AH281" s="230"/>
      <c r="AJ281" s="230"/>
      <c r="AK281" s="230"/>
      <c r="AU281" s="232"/>
      <c r="AV281" s="232"/>
      <c r="AW281" s="232"/>
      <c r="AX281" s="232"/>
      <c r="AY281" s="232"/>
      <c r="AZ281" s="230"/>
      <c r="BA281" s="232"/>
      <c r="BB281" s="230"/>
      <c r="BC281" s="230"/>
    </row>
    <row r="282" spans="2:55" s="228" customFormat="1" ht="22.9" customHeight="1" x14ac:dyDescent="0.2">
      <c r="B282" s="228">
        <v>156</v>
      </c>
      <c r="C282" s="228" t="s">
        <v>555</v>
      </c>
      <c r="D282" s="229" t="s">
        <v>573</v>
      </c>
      <c r="E282" s="230"/>
      <c r="F282" s="230" t="s">
        <v>457</v>
      </c>
      <c r="G282" s="231">
        <v>1</v>
      </c>
      <c r="H282" s="368"/>
      <c r="I282" s="362"/>
      <c r="J282" s="244">
        <f t="shared" si="10"/>
        <v>0</v>
      </c>
      <c r="K282" s="230"/>
      <c r="L282" s="233"/>
      <c r="O282" s="234"/>
      <c r="P282" s="234"/>
      <c r="Q282" s="234"/>
      <c r="AH282" s="230"/>
      <c r="AJ282" s="230"/>
      <c r="AK282" s="230"/>
      <c r="AU282" s="232"/>
      <c r="AV282" s="232"/>
      <c r="AW282" s="232"/>
      <c r="AX282" s="232"/>
      <c r="AY282" s="232"/>
      <c r="AZ282" s="230"/>
      <c r="BA282" s="232"/>
      <c r="BB282" s="230"/>
      <c r="BC282" s="230"/>
    </row>
    <row r="283" spans="2:55" s="228" customFormat="1" ht="22.9" customHeight="1" x14ac:dyDescent="0.2">
      <c r="B283" s="228">
        <v>157</v>
      </c>
      <c r="C283" s="228" t="s">
        <v>555</v>
      </c>
      <c r="D283" s="229" t="s">
        <v>574</v>
      </c>
      <c r="E283" s="230"/>
      <c r="F283" s="230" t="s">
        <v>457</v>
      </c>
      <c r="G283" s="231">
        <v>1</v>
      </c>
      <c r="H283" s="368"/>
      <c r="I283" s="362"/>
      <c r="J283" s="244">
        <f t="shared" si="10"/>
        <v>0</v>
      </c>
      <c r="K283" s="230"/>
      <c r="L283" s="233"/>
      <c r="O283" s="234"/>
      <c r="P283" s="234"/>
      <c r="Q283" s="234"/>
      <c r="AH283" s="230"/>
      <c r="AJ283" s="230"/>
      <c r="AK283" s="230"/>
      <c r="AU283" s="232"/>
      <c r="AV283" s="232"/>
      <c r="AW283" s="232"/>
      <c r="AX283" s="232"/>
      <c r="AY283" s="232"/>
      <c r="AZ283" s="230"/>
      <c r="BA283" s="232"/>
      <c r="BB283" s="230"/>
      <c r="BC283" s="230"/>
    </row>
    <row r="284" spans="2:55" s="228" customFormat="1" ht="15.75" customHeight="1" x14ac:dyDescent="0.2">
      <c r="B284" s="251" t="s">
        <v>575</v>
      </c>
      <c r="C284" s="252"/>
      <c r="D284" s="253"/>
      <c r="E284" s="254"/>
      <c r="F284" s="254"/>
      <c r="G284" s="255"/>
      <c r="H284" s="369"/>
      <c r="I284" s="370"/>
      <c r="J284" s="256"/>
      <c r="K284" s="230"/>
      <c r="L284" s="233"/>
      <c r="O284" s="234"/>
      <c r="P284" s="234"/>
      <c r="Q284" s="234"/>
      <c r="AH284" s="230"/>
      <c r="AJ284" s="230"/>
      <c r="AK284" s="230"/>
      <c r="AU284" s="232"/>
      <c r="AV284" s="232"/>
      <c r="AW284" s="232"/>
      <c r="AX284" s="232"/>
      <c r="AY284" s="232"/>
      <c r="AZ284" s="230"/>
      <c r="BA284" s="232"/>
      <c r="BB284" s="230"/>
      <c r="BC284" s="230"/>
    </row>
    <row r="285" spans="2:55" s="228" customFormat="1" ht="58.5" customHeight="1" x14ac:dyDescent="0.2">
      <c r="B285" s="228">
        <v>158</v>
      </c>
      <c r="C285" s="228" t="s">
        <v>555</v>
      </c>
      <c r="D285" s="229" t="s">
        <v>576</v>
      </c>
      <c r="E285" s="230"/>
      <c r="F285" s="230" t="s">
        <v>457</v>
      </c>
      <c r="G285" s="231">
        <v>1</v>
      </c>
      <c r="H285" s="368"/>
      <c r="I285" s="362"/>
      <c r="J285" s="244">
        <f>(G285*H285)+(G285*I285)</f>
        <v>0</v>
      </c>
      <c r="K285" s="230"/>
      <c r="L285" s="233"/>
      <c r="O285" s="234"/>
      <c r="P285" s="234"/>
      <c r="Q285" s="234"/>
      <c r="AH285" s="230"/>
      <c r="AJ285" s="230"/>
      <c r="AK285" s="230"/>
      <c r="AU285" s="232"/>
      <c r="AV285" s="232"/>
      <c r="AW285" s="232"/>
      <c r="AX285" s="232"/>
      <c r="AY285" s="232"/>
      <c r="AZ285" s="230"/>
      <c r="BA285" s="232"/>
      <c r="BB285" s="230"/>
      <c r="BC285" s="230"/>
    </row>
    <row r="286" spans="2:55" s="228" customFormat="1" ht="21" customHeight="1" x14ac:dyDescent="0.2">
      <c r="B286" s="228">
        <v>159</v>
      </c>
      <c r="C286" s="228" t="s">
        <v>555</v>
      </c>
      <c r="D286" s="229" t="s">
        <v>577</v>
      </c>
      <c r="E286" s="230"/>
      <c r="F286" s="230" t="s">
        <v>457</v>
      </c>
      <c r="G286" s="231">
        <v>1</v>
      </c>
      <c r="H286" s="368"/>
      <c r="I286" s="362"/>
      <c r="J286" s="244">
        <f>(G286*H286)+(G286*I286)</f>
        <v>0</v>
      </c>
      <c r="K286" s="230"/>
      <c r="L286" s="233"/>
      <c r="O286" s="234"/>
      <c r="P286" s="234"/>
      <c r="Q286" s="234"/>
      <c r="AH286" s="230"/>
      <c r="AJ286" s="230"/>
      <c r="AK286" s="230"/>
      <c r="AU286" s="232"/>
      <c r="AV286" s="232"/>
      <c r="AW286" s="232"/>
      <c r="AX286" s="232"/>
      <c r="AY286" s="232"/>
      <c r="AZ286" s="230"/>
      <c r="BA286" s="232"/>
      <c r="BB286" s="230"/>
      <c r="BC286" s="230"/>
    </row>
    <row r="287" spans="2:55" s="228" customFormat="1" ht="28.15" customHeight="1" x14ac:dyDescent="0.2">
      <c r="B287" s="228">
        <v>160</v>
      </c>
      <c r="C287" s="228" t="s">
        <v>555</v>
      </c>
      <c r="D287" s="229" t="s">
        <v>578</v>
      </c>
      <c r="E287" s="230"/>
      <c r="F287" s="230" t="s">
        <v>457</v>
      </c>
      <c r="G287" s="231">
        <v>1</v>
      </c>
      <c r="H287" s="368"/>
      <c r="I287" s="362"/>
      <c r="J287" s="244">
        <f>(G287*H287)+(G287*I287)</f>
        <v>0</v>
      </c>
      <c r="K287" s="230"/>
      <c r="L287" s="233"/>
      <c r="O287" s="234"/>
      <c r="P287" s="234"/>
      <c r="Q287" s="234"/>
      <c r="AH287" s="230"/>
      <c r="AJ287" s="230"/>
      <c r="AK287" s="230"/>
      <c r="AU287" s="232"/>
      <c r="AV287" s="232"/>
      <c r="AW287" s="232"/>
      <c r="AX287" s="232"/>
      <c r="AY287" s="232"/>
      <c r="AZ287" s="230"/>
      <c r="BA287" s="232"/>
      <c r="BB287" s="230"/>
      <c r="BC287" s="230"/>
    </row>
    <row r="288" spans="2:55" s="228" customFormat="1" ht="21" customHeight="1" x14ac:dyDescent="0.2">
      <c r="B288" s="228">
        <v>161</v>
      </c>
      <c r="C288" s="228" t="s">
        <v>555</v>
      </c>
      <c r="D288" s="229" t="s">
        <v>579</v>
      </c>
      <c r="E288" s="230"/>
      <c r="F288" s="230" t="s">
        <v>457</v>
      </c>
      <c r="G288" s="231">
        <v>1</v>
      </c>
      <c r="H288" s="368"/>
      <c r="I288" s="362"/>
      <c r="J288" s="244">
        <f>(G288*H288)+(G288*I288)</f>
        <v>0</v>
      </c>
      <c r="K288" s="230"/>
      <c r="L288" s="233"/>
      <c r="O288" s="234"/>
      <c r="P288" s="234"/>
      <c r="Q288" s="234"/>
      <c r="AH288" s="230"/>
      <c r="AJ288" s="230"/>
      <c r="AK288" s="230"/>
      <c r="AU288" s="232"/>
      <c r="AV288" s="232"/>
      <c r="AW288" s="232"/>
      <c r="AX288" s="232"/>
      <c r="AY288" s="232"/>
      <c r="AZ288" s="230"/>
      <c r="BA288" s="232"/>
      <c r="BB288" s="230"/>
      <c r="BC288" s="230"/>
    </row>
    <row r="289" spans="2:55" s="228" customFormat="1" ht="15.75" customHeight="1" x14ac:dyDescent="0.2">
      <c r="B289" s="251" t="s">
        <v>580</v>
      </c>
      <c r="C289" s="252"/>
      <c r="D289" s="253"/>
      <c r="E289" s="254"/>
      <c r="F289" s="254"/>
      <c r="G289" s="255"/>
      <c r="H289" s="369"/>
      <c r="I289" s="370"/>
      <c r="J289" s="256"/>
      <c r="K289" s="230"/>
      <c r="L289" s="233"/>
      <c r="O289" s="234"/>
      <c r="P289" s="234"/>
      <c r="Q289" s="234"/>
      <c r="AH289" s="230"/>
      <c r="AJ289" s="230"/>
      <c r="AK289" s="230"/>
      <c r="AU289" s="232"/>
      <c r="AV289" s="232"/>
      <c r="AW289" s="232"/>
      <c r="AX289" s="232"/>
      <c r="AY289" s="232"/>
      <c r="AZ289" s="230"/>
      <c r="BA289" s="232"/>
      <c r="BB289" s="230"/>
      <c r="BC289" s="230"/>
    </row>
    <row r="290" spans="2:55" s="228" customFormat="1" ht="38.450000000000003" customHeight="1" x14ac:dyDescent="0.2">
      <c r="B290" s="228">
        <v>162</v>
      </c>
      <c r="C290" s="228" t="s">
        <v>555</v>
      </c>
      <c r="D290" s="229" t="s">
        <v>581</v>
      </c>
      <c r="E290" s="230"/>
      <c r="F290" s="230" t="s">
        <v>457</v>
      </c>
      <c r="G290" s="231">
        <v>1</v>
      </c>
      <c r="H290" s="368"/>
      <c r="I290" s="362"/>
      <c r="J290" s="244">
        <f>(G290*H290)+(G290*I290)</f>
        <v>0</v>
      </c>
      <c r="K290" s="230"/>
      <c r="L290" s="233"/>
      <c r="O290" s="234"/>
      <c r="P290" s="234"/>
      <c r="Q290" s="234"/>
      <c r="AH290" s="230"/>
      <c r="AJ290" s="230"/>
      <c r="AK290" s="230"/>
      <c r="AU290" s="232"/>
      <c r="AV290" s="232"/>
      <c r="AW290" s="232"/>
      <c r="AX290" s="232"/>
      <c r="AY290" s="232"/>
      <c r="AZ290" s="230"/>
      <c r="BA290" s="232"/>
      <c r="BB290" s="230"/>
      <c r="BC290" s="230"/>
    </row>
    <row r="291" spans="2:55" s="228" customFormat="1" ht="21" customHeight="1" x14ac:dyDescent="0.2">
      <c r="B291" s="228">
        <v>163</v>
      </c>
      <c r="C291" s="228" t="s">
        <v>555</v>
      </c>
      <c r="D291" s="229" t="s">
        <v>582</v>
      </c>
      <c r="E291" s="230"/>
      <c r="F291" s="230" t="s">
        <v>457</v>
      </c>
      <c r="G291" s="231">
        <v>1</v>
      </c>
      <c r="H291" s="368"/>
      <c r="I291" s="362"/>
      <c r="J291" s="244">
        <f>(G291*H291)+(G291*I291)</f>
        <v>0</v>
      </c>
      <c r="K291" s="230"/>
      <c r="L291" s="233"/>
      <c r="O291" s="234"/>
      <c r="P291" s="234"/>
      <c r="Q291" s="234"/>
      <c r="AH291" s="230"/>
      <c r="AJ291" s="230"/>
      <c r="AK291" s="230"/>
      <c r="AU291" s="232"/>
      <c r="AV291" s="232"/>
      <c r="AW291" s="232"/>
      <c r="AX291" s="232"/>
      <c r="AY291" s="232"/>
      <c r="AZ291" s="230"/>
      <c r="BA291" s="232"/>
      <c r="BB291" s="230"/>
      <c r="BC291" s="230"/>
    </row>
    <row r="292" spans="2:55" s="228" customFormat="1" ht="27.95" customHeight="1" x14ac:dyDescent="0.2">
      <c r="B292" s="228">
        <v>164</v>
      </c>
      <c r="C292" s="228" t="s">
        <v>555</v>
      </c>
      <c r="D292" s="229" t="s">
        <v>578</v>
      </c>
      <c r="E292" s="230"/>
      <c r="F292" s="230" t="s">
        <v>457</v>
      </c>
      <c r="G292" s="231">
        <v>1</v>
      </c>
      <c r="H292" s="368"/>
      <c r="I292" s="362"/>
      <c r="J292" s="244">
        <f>(G292*H292)+(G292*I292)</f>
        <v>0</v>
      </c>
      <c r="K292" s="230"/>
      <c r="L292" s="233"/>
      <c r="O292" s="234"/>
      <c r="P292" s="234"/>
      <c r="Q292" s="234"/>
      <c r="AH292" s="230"/>
      <c r="AJ292" s="230"/>
      <c r="AK292" s="230"/>
      <c r="AU292" s="232"/>
      <c r="AV292" s="232"/>
      <c r="AW292" s="232"/>
      <c r="AX292" s="232"/>
      <c r="AY292" s="232"/>
      <c r="AZ292" s="230"/>
      <c r="BA292" s="232"/>
      <c r="BB292" s="230"/>
      <c r="BC292" s="230"/>
    </row>
    <row r="293" spans="2:55" s="228" customFormat="1" ht="21" customHeight="1" x14ac:dyDescent="0.2">
      <c r="B293" s="228">
        <v>165</v>
      </c>
      <c r="C293" s="228" t="s">
        <v>555</v>
      </c>
      <c r="D293" s="229" t="s">
        <v>579</v>
      </c>
      <c r="E293" s="230"/>
      <c r="F293" s="230" t="s">
        <v>457</v>
      </c>
      <c r="G293" s="231">
        <v>1</v>
      </c>
      <c r="H293" s="368"/>
      <c r="I293" s="362"/>
      <c r="J293" s="244">
        <f>(G293*H293)+(G293*I293)</f>
        <v>0</v>
      </c>
      <c r="K293" s="230"/>
      <c r="L293" s="233"/>
      <c r="O293" s="234"/>
      <c r="P293" s="234"/>
      <c r="Q293" s="234"/>
      <c r="AH293" s="230"/>
      <c r="AJ293" s="230"/>
      <c r="AK293" s="230"/>
      <c r="AU293" s="232"/>
      <c r="AV293" s="232"/>
      <c r="AW293" s="232"/>
      <c r="AX293" s="232"/>
      <c r="AY293" s="232"/>
      <c r="AZ293" s="230"/>
      <c r="BA293" s="232"/>
      <c r="BB293" s="230"/>
      <c r="BC293" s="230"/>
    </row>
    <row r="294" spans="2:55" s="236" customFormat="1" ht="28.15" customHeight="1" x14ac:dyDescent="0.2">
      <c r="B294" s="257" t="s">
        <v>583</v>
      </c>
      <c r="C294" s="257"/>
      <c r="D294" s="258"/>
      <c r="E294" s="258"/>
      <c r="F294" s="258"/>
      <c r="G294" s="258"/>
      <c r="H294" s="258"/>
      <c r="I294" s="258"/>
      <c r="J294" s="259"/>
      <c r="N294" s="210"/>
      <c r="P294" s="210"/>
      <c r="BA294" s="204"/>
    </row>
    <row r="295" spans="2:55" s="191" customFormat="1" ht="14.25" customHeight="1" x14ac:dyDescent="0.2">
      <c r="B295" s="260" t="s">
        <v>584</v>
      </c>
      <c r="J295" s="194"/>
    </row>
    <row r="296" spans="2:55" s="191" customFormat="1" ht="14.25" customHeight="1" x14ac:dyDescent="0.2">
      <c r="B296" s="260" t="s">
        <v>585</v>
      </c>
      <c r="C296" s="260"/>
      <c r="J296" s="194"/>
    </row>
    <row r="297" spans="2:55" s="191" customFormat="1" ht="14.25" customHeight="1" x14ac:dyDescent="0.2">
      <c r="B297" s="260" t="s">
        <v>586</v>
      </c>
      <c r="C297" s="260"/>
      <c r="J297" s="194"/>
    </row>
    <row r="298" spans="2:55" s="191" customFormat="1" ht="14.25" customHeight="1" x14ac:dyDescent="0.2">
      <c r="B298" s="260" t="s">
        <v>587</v>
      </c>
      <c r="C298" s="260"/>
      <c r="J298" s="194"/>
    </row>
    <row r="299" spans="2:55" s="191" customFormat="1" ht="14.25" customHeight="1" x14ac:dyDescent="0.2">
      <c r="B299" s="260" t="s">
        <v>588</v>
      </c>
      <c r="C299" s="260"/>
      <c r="J299" s="194"/>
    </row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e7T2QW4ixVGEwXewyZxWBnCrH+dV10jV/Fqf6AEOajRwXXiFQF5gis6NSSYHYsepm/dVJTL2hLcKPnil8Aqddg==" saltValue="MNPIM2EyHCUVJv3uNNpZOQ==" spinCount="100000" sheet="1"/>
  <mergeCells count="4">
    <mergeCell ref="B1:J1"/>
    <mergeCell ref="D17:J17"/>
    <mergeCell ref="B25:J25"/>
    <mergeCell ref="B66:J66"/>
  </mergeCells>
  <pageMargins left="0.59055118110236227" right="0.59055118110236227" top="0.59055118110236227" bottom="0.59055118110236227" header="0.51181102362204722" footer="0"/>
  <pageSetup paperSize="9" scale="90" firstPageNumber="0" orientation="landscape" horizontalDpi="300" verticalDpi="300" r:id="rId1"/>
  <headerFooter alignWithMargins="0">
    <oddFooter>&amp;CStrana &amp;P z &amp;N</oddFooter>
  </headerFooter>
  <rowBreaks count="1" manualBreakCount="1"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C591B-16BA-489A-AE30-F79A1EDA6691}">
  <dimension ref="A1:IS65536"/>
  <sheetViews>
    <sheetView showGridLines="0" view="pageBreakPreview" topLeftCell="A214" zoomScaleNormal="100" zoomScaleSheetLayoutView="100" workbookViewId="0">
      <selection activeCell="H219" sqref="H219"/>
    </sheetView>
  </sheetViews>
  <sheetFormatPr defaultColWidth="8.85546875" defaultRowHeight="14.25" customHeight="1" x14ac:dyDescent="0.2"/>
  <cols>
    <col min="1" max="1" width="3.140625" style="191" customWidth="1"/>
    <col min="2" max="2" width="4.42578125" style="191" customWidth="1"/>
    <col min="3" max="3" width="8.42578125" style="191" customWidth="1"/>
    <col min="4" max="4" width="33.7109375" style="191" customWidth="1"/>
    <col min="5" max="5" width="31.85546875" style="191" customWidth="1"/>
    <col min="6" max="6" width="14" style="191" customWidth="1"/>
    <col min="7" max="7" width="10.5703125" style="191" customWidth="1"/>
    <col min="8" max="8" width="11.7109375" style="191" customWidth="1"/>
    <col min="9" max="9" width="13.85546875" style="191" customWidth="1"/>
    <col min="10" max="10" width="20" style="194" customWidth="1"/>
    <col min="11" max="11" width="25.42578125" style="191" hidden="1" customWidth="1"/>
    <col min="12" max="12" width="13.85546875" style="191" hidden="1" customWidth="1"/>
    <col min="13" max="13" width="10.42578125" style="191" hidden="1" customWidth="1"/>
    <col min="14" max="14" width="13.85546875" style="191" hidden="1" customWidth="1"/>
    <col min="15" max="15" width="10.42578125" style="191" hidden="1" customWidth="1"/>
    <col min="16" max="16" width="12.7109375" style="191" hidden="1" customWidth="1"/>
    <col min="17" max="17" width="9.28515625" style="191" hidden="1" customWidth="1"/>
    <col min="18" max="18" width="5.28515625" style="191" customWidth="1"/>
    <col min="19" max="19" width="9.28515625" style="191" customWidth="1"/>
    <col min="20" max="20" width="12.7109375" style="191" hidden="1" customWidth="1"/>
    <col min="21" max="21" width="13.85546875" style="191" hidden="1" customWidth="1"/>
    <col min="22" max="42" width="8.85546875" style="191" hidden="1" customWidth="1"/>
    <col min="43" max="45" width="8.85546875" style="191" customWidth="1"/>
    <col min="46" max="56" width="8.85546875" style="191" hidden="1" customWidth="1"/>
    <col min="57" max="253" width="8.85546875" style="191" customWidth="1"/>
    <col min="254" max="256" width="8.85546875" style="197"/>
    <col min="257" max="257" width="3.140625" style="197" customWidth="1"/>
    <col min="258" max="258" width="4.42578125" style="197" customWidth="1"/>
    <col min="259" max="259" width="8.42578125" style="197" customWidth="1"/>
    <col min="260" max="260" width="33.7109375" style="197" customWidth="1"/>
    <col min="261" max="261" width="31.85546875" style="197" customWidth="1"/>
    <col min="262" max="262" width="14" style="197" customWidth="1"/>
    <col min="263" max="263" width="10.5703125" style="197" customWidth="1"/>
    <col min="264" max="264" width="11.7109375" style="197" customWidth="1"/>
    <col min="265" max="265" width="13.85546875" style="197" customWidth="1"/>
    <col min="266" max="266" width="20" style="197" customWidth="1"/>
    <col min="267" max="273" width="0" style="197" hidden="1" customWidth="1"/>
    <col min="274" max="274" width="5.28515625" style="197" customWidth="1"/>
    <col min="275" max="275" width="9.28515625" style="197" customWidth="1"/>
    <col min="276" max="298" width="0" style="197" hidden="1" customWidth="1"/>
    <col min="299" max="301" width="8.85546875" style="197"/>
    <col min="302" max="312" width="0" style="197" hidden="1" customWidth="1"/>
    <col min="313" max="512" width="8.85546875" style="197"/>
    <col min="513" max="513" width="3.140625" style="197" customWidth="1"/>
    <col min="514" max="514" width="4.42578125" style="197" customWidth="1"/>
    <col min="515" max="515" width="8.42578125" style="197" customWidth="1"/>
    <col min="516" max="516" width="33.7109375" style="197" customWidth="1"/>
    <col min="517" max="517" width="31.85546875" style="197" customWidth="1"/>
    <col min="518" max="518" width="14" style="197" customWidth="1"/>
    <col min="519" max="519" width="10.5703125" style="197" customWidth="1"/>
    <col min="520" max="520" width="11.7109375" style="197" customWidth="1"/>
    <col min="521" max="521" width="13.85546875" style="197" customWidth="1"/>
    <col min="522" max="522" width="20" style="197" customWidth="1"/>
    <col min="523" max="529" width="0" style="197" hidden="1" customWidth="1"/>
    <col min="530" max="530" width="5.28515625" style="197" customWidth="1"/>
    <col min="531" max="531" width="9.28515625" style="197" customWidth="1"/>
    <col min="532" max="554" width="0" style="197" hidden="1" customWidth="1"/>
    <col min="555" max="557" width="8.85546875" style="197"/>
    <col min="558" max="568" width="0" style="197" hidden="1" customWidth="1"/>
    <col min="569" max="768" width="8.85546875" style="197"/>
    <col min="769" max="769" width="3.140625" style="197" customWidth="1"/>
    <col min="770" max="770" width="4.42578125" style="197" customWidth="1"/>
    <col min="771" max="771" width="8.42578125" style="197" customWidth="1"/>
    <col min="772" max="772" width="33.7109375" style="197" customWidth="1"/>
    <col min="773" max="773" width="31.85546875" style="197" customWidth="1"/>
    <col min="774" max="774" width="14" style="197" customWidth="1"/>
    <col min="775" max="775" width="10.5703125" style="197" customWidth="1"/>
    <col min="776" max="776" width="11.7109375" style="197" customWidth="1"/>
    <col min="777" max="777" width="13.85546875" style="197" customWidth="1"/>
    <col min="778" max="778" width="20" style="197" customWidth="1"/>
    <col min="779" max="785" width="0" style="197" hidden="1" customWidth="1"/>
    <col min="786" max="786" width="5.28515625" style="197" customWidth="1"/>
    <col min="787" max="787" width="9.28515625" style="197" customWidth="1"/>
    <col min="788" max="810" width="0" style="197" hidden="1" customWidth="1"/>
    <col min="811" max="813" width="8.85546875" style="197"/>
    <col min="814" max="824" width="0" style="197" hidden="1" customWidth="1"/>
    <col min="825" max="1024" width="8.85546875" style="197"/>
    <col min="1025" max="1025" width="3.140625" style="197" customWidth="1"/>
    <col min="1026" max="1026" width="4.42578125" style="197" customWidth="1"/>
    <col min="1027" max="1027" width="8.42578125" style="197" customWidth="1"/>
    <col min="1028" max="1028" width="33.7109375" style="197" customWidth="1"/>
    <col min="1029" max="1029" width="31.85546875" style="197" customWidth="1"/>
    <col min="1030" max="1030" width="14" style="197" customWidth="1"/>
    <col min="1031" max="1031" width="10.5703125" style="197" customWidth="1"/>
    <col min="1032" max="1032" width="11.7109375" style="197" customWidth="1"/>
    <col min="1033" max="1033" width="13.85546875" style="197" customWidth="1"/>
    <col min="1034" max="1034" width="20" style="197" customWidth="1"/>
    <col min="1035" max="1041" width="0" style="197" hidden="1" customWidth="1"/>
    <col min="1042" max="1042" width="5.28515625" style="197" customWidth="1"/>
    <col min="1043" max="1043" width="9.28515625" style="197" customWidth="1"/>
    <col min="1044" max="1066" width="0" style="197" hidden="1" customWidth="1"/>
    <col min="1067" max="1069" width="8.85546875" style="197"/>
    <col min="1070" max="1080" width="0" style="197" hidden="1" customWidth="1"/>
    <col min="1081" max="1280" width="8.85546875" style="197"/>
    <col min="1281" max="1281" width="3.140625" style="197" customWidth="1"/>
    <col min="1282" max="1282" width="4.42578125" style="197" customWidth="1"/>
    <col min="1283" max="1283" width="8.42578125" style="197" customWidth="1"/>
    <col min="1284" max="1284" width="33.7109375" style="197" customWidth="1"/>
    <col min="1285" max="1285" width="31.85546875" style="197" customWidth="1"/>
    <col min="1286" max="1286" width="14" style="197" customWidth="1"/>
    <col min="1287" max="1287" width="10.5703125" style="197" customWidth="1"/>
    <col min="1288" max="1288" width="11.7109375" style="197" customWidth="1"/>
    <col min="1289" max="1289" width="13.85546875" style="197" customWidth="1"/>
    <col min="1290" max="1290" width="20" style="197" customWidth="1"/>
    <col min="1291" max="1297" width="0" style="197" hidden="1" customWidth="1"/>
    <col min="1298" max="1298" width="5.28515625" style="197" customWidth="1"/>
    <col min="1299" max="1299" width="9.28515625" style="197" customWidth="1"/>
    <col min="1300" max="1322" width="0" style="197" hidden="1" customWidth="1"/>
    <col min="1323" max="1325" width="8.85546875" style="197"/>
    <col min="1326" max="1336" width="0" style="197" hidden="1" customWidth="1"/>
    <col min="1337" max="1536" width="8.85546875" style="197"/>
    <col min="1537" max="1537" width="3.140625" style="197" customWidth="1"/>
    <col min="1538" max="1538" width="4.42578125" style="197" customWidth="1"/>
    <col min="1539" max="1539" width="8.42578125" style="197" customWidth="1"/>
    <col min="1540" max="1540" width="33.7109375" style="197" customWidth="1"/>
    <col min="1541" max="1541" width="31.85546875" style="197" customWidth="1"/>
    <col min="1542" max="1542" width="14" style="197" customWidth="1"/>
    <col min="1543" max="1543" width="10.5703125" style="197" customWidth="1"/>
    <col min="1544" max="1544" width="11.7109375" style="197" customWidth="1"/>
    <col min="1545" max="1545" width="13.85546875" style="197" customWidth="1"/>
    <col min="1546" max="1546" width="20" style="197" customWidth="1"/>
    <col min="1547" max="1553" width="0" style="197" hidden="1" customWidth="1"/>
    <col min="1554" max="1554" width="5.28515625" style="197" customWidth="1"/>
    <col min="1555" max="1555" width="9.28515625" style="197" customWidth="1"/>
    <col min="1556" max="1578" width="0" style="197" hidden="1" customWidth="1"/>
    <col min="1579" max="1581" width="8.85546875" style="197"/>
    <col min="1582" max="1592" width="0" style="197" hidden="1" customWidth="1"/>
    <col min="1593" max="1792" width="8.85546875" style="197"/>
    <col min="1793" max="1793" width="3.140625" style="197" customWidth="1"/>
    <col min="1794" max="1794" width="4.42578125" style="197" customWidth="1"/>
    <col min="1795" max="1795" width="8.42578125" style="197" customWidth="1"/>
    <col min="1796" max="1796" width="33.7109375" style="197" customWidth="1"/>
    <col min="1797" max="1797" width="31.85546875" style="197" customWidth="1"/>
    <col min="1798" max="1798" width="14" style="197" customWidth="1"/>
    <col min="1799" max="1799" width="10.5703125" style="197" customWidth="1"/>
    <col min="1800" max="1800" width="11.7109375" style="197" customWidth="1"/>
    <col min="1801" max="1801" width="13.85546875" style="197" customWidth="1"/>
    <col min="1802" max="1802" width="20" style="197" customWidth="1"/>
    <col min="1803" max="1809" width="0" style="197" hidden="1" customWidth="1"/>
    <col min="1810" max="1810" width="5.28515625" style="197" customWidth="1"/>
    <col min="1811" max="1811" width="9.28515625" style="197" customWidth="1"/>
    <col min="1812" max="1834" width="0" style="197" hidden="1" customWidth="1"/>
    <col min="1835" max="1837" width="8.85546875" style="197"/>
    <col min="1838" max="1848" width="0" style="197" hidden="1" customWidth="1"/>
    <col min="1849" max="2048" width="8.85546875" style="197"/>
    <col min="2049" max="2049" width="3.140625" style="197" customWidth="1"/>
    <col min="2050" max="2050" width="4.42578125" style="197" customWidth="1"/>
    <col min="2051" max="2051" width="8.42578125" style="197" customWidth="1"/>
    <col min="2052" max="2052" width="33.7109375" style="197" customWidth="1"/>
    <col min="2053" max="2053" width="31.85546875" style="197" customWidth="1"/>
    <col min="2054" max="2054" width="14" style="197" customWidth="1"/>
    <col min="2055" max="2055" width="10.5703125" style="197" customWidth="1"/>
    <col min="2056" max="2056" width="11.7109375" style="197" customWidth="1"/>
    <col min="2057" max="2057" width="13.85546875" style="197" customWidth="1"/>
    <col min="2058" max="2058" width="20" style="197" customWidth="1"/>
    <col min="2059" max="2065" width="0" style="197" hidden="1" customWidth="1"/>
    <col min="2066" max="2066" width="5.28515625" style="197" customWidth="1"/>
    <col min="2067" max="2067" width="9.28515625" style="197" customWidth="1"/>
    <col min="2068" max="2090" width="0" style="197" hidden="1" customWidth="1"/>
    <col min="2091" max="2093" width="8.85546875" style="197"/>
    <col min="2094" max="2104" width="0" style="197" hidden="1" customWidth="1"/>
    <col min="2105" max="2304" width="8.85546875" style="197"/>
    <col min="2305" max="2305" width="3.140625" style="197" customWidth="1"/>
    <col min="2306" max="2306" width="4.42578125" style="197" customWidth="1"/>
    <col min="2307" max="2307" width="8.42578125" style="197" customWidth="1"/>
    <col min="2308" max="2308" width="33.7109375" style="197" customWidth="1"/>
    <col min="2309" max="2309" width="31.85546875" style="197" customWidth="1"/>
    <col min="2310" max="2310" width="14" style="197" customWidth="1"/>
    <col min="2311" max="2311" width="10.5703125" style="197" customWidth="1"/>
    <col min="2312" max="2312" width="11.7109375" style="197" customWidth="1"/>
    <col min="2313" max="2313" width="13.85546875" style="197" customWidth="1"/>
    <col min="2314" max="2314" width="20" style="197" customWidth="1"/>
    <col min="2315" max="2321" width="0" style="197" hidden="1" customWidth="1"/>
    <col min="2322" max="2322" width="5.28515625" style="197" customWidth="1"/>
    <col min="2323" max="2323" width="9.28515625" style="197" customWidth="1"/>
    <col min="2324" max="2346" width="0" style="197" hidden="1" customWidth="1"/>
    <col min="2347" max="2349" width="8.85546875" style="197"/>
    <col min="2350" max="2360" width="0" style="197" hidden="1" customWidth="1"/>
    <col min="2361" max="2560" width="8.85546875" style="197"/>
    <col min="2561" max="2561" width="3.140625" style="197" customWidth="1"/>
    <col min="2562" max="2562" width="4.42578125" style="197" customWidth="1"/>
    <col min="2563" max="2563" width="8.42578125" style="197" customWidth="1"/>
    <col min="2564" max="2564" width="33.7109375" style="197" customWidth="1"/>
    <col min="2565" max="2565" width="31.85546875" style="197" customWidth="1"/>
    <col min="2566" max="2566" width="14" style="197" customWidth="1"/>
    <col min="2567" max="2567" width="10.5703125" style="197" customWidth="1"/>
    <col min="2568" max="2568" width="11.7109375" style="197" customWidth="1"/>
    <col min="2569" max="2569" width="13.85546875" style="197" customWidth="1"/>
    <col min="2570" max="2570" width="20" style="197" customWidth="1"/>
    <col min="2571" max="2577" width="0" style="197" hidden="1" customWidth="1"/>
    <col min="2578" max="2578" width="5.28515625" style="197" customWidth="1"/>
    <col min="2579" max="2579" width="9.28515625" style="197" customWidth="1"/>
    <col min="2580" max="2602" width="0" style="197" hidden="1" customWidth="1"/>
    <col min="2603" max="2605" width="8.85546875" style="197"/>
    <col min="2606" max="2616" width="0" style="197" hidden="1" customWidth="1"/>
    <col min="2617" max="2816" width="8.85546875" style="197"/>
    <col min="2817" max="2817" width="3.140625" style="197" customWidth="1"/>
    <col min="2818" max="2818" width="4.42578125" style="197" customWidth="1"/>
    <col min="2819" max="2819" width="8.42578125" style="197" customWidth="1"/>
    <col min="2820" max="2820" width="33.7109375" style="197" customWidth="1"/>
    <col min="2821" max="2821" width="31.85546875" style="197" customWidth="1"/>
    <col min="2822" max="2822" width="14" style="197" customWidth="1"/>
    <col min="2823" max="2823" width="10.5703125" style="197" customWidth="1"/>
    <col min="2824" max="2824" width="11.7109375" style="197" customWidth="1"/>
    <col min="2825" max="2825" width="13.85546875" style="197" customWidth="1"/>
    <col min="2826" max="2826" width="20" style="197" customWidth="1"/>
    <col min="2827" max="2833" width="0" style="197" hidden="1" customWidth="1"/>
    <col min="2834" max="2834" width="5.28515625" style="197" customWidth="1"/>
    <col min="2835" max="2835" width="9.28515625" style="197" customWidth="1"/>
    <col min="2836" max="2858" width="0" style="197" hidden="1" customWidth="1"/>
    <col min="2859" max="2861" width="8.85546875" style="197"/>
    <col min="2862" max="2872" width="0" style="197" hidden="1" customWidth="1"/>
    <col min="2873" max="3072" width="8.85546875" style="197"/>
    <col min="3073" max="3073" width="3.140625" style="197" customWidth="1"/>
    <col min="3074" max="3074" width="4.42578125" style="197" customWidth="1"/>
    <col min="3075" max="3075" width="8.42578125" style="197" customWidth="1"/>
    <col min="3076" max="3076" width="33.7109375" style="197" customWidth="1"/>
    <col min="3077" max="3077" width="31.85546875" style="197" customWidth="1"/>
    <col min="3078" max="3078" width="14" style="197" customWidth="1"/>
    <col min="3079" max="3079" width="10.5703125" style="197" customWidth="1"/>
    <col min="3080" max="3080" width="11.7109375" style="197" customWidth="1"/>
    <col min="3081" max="3081" width="13.85546875" style="197" customWidth="1"/>
    <col min="3082" max="3082" width="20" style="197" customWidth="1"/>
    <col min="3083" max="3089" width="0" style="197" hidden="1" customWidth="1"/>
    <col min="3090" max="3090" width="5.28515625" style="197" customWidth="1"/>
    <col min="3091" max="3091" width="9.28515625" style="197" customWidth="1"/>
    <col min="3092" max="3114" width="0" style="197" hidden="1" customWidth="1"/>
    <col min="3115" max="3117" width="8.85546875" style="197"/>
    <col min="3118" max="3128" width="0" style="197" hidden="1" customWidth="1"/>
    <col min="3129" max="3328" width="8.85546875" style="197"/>
    <col min="3329" max="3329" width="3.140625" style="197" customWidth="1"/>
    <col min="3330" max="3330" width="4.42578125" style="197" customWidth="1"/>
    <col min="3331" max="3331" width="8.42578125" style="197" customWidth="1"/>
    <col min="3332" max="3332" width="33.7109375" style="197" customWidth="1"/>
    <col min="3333" max="3333" width="31.85546875" style="197" customWidth="1"/>
    <col min="3334" max="3334" width="14" style="197" customWidth="1"/>
    <col min="3335" max="3335" width="10.5703125" style="197" customWidth="1"/>
    <col min="3336" max="3336" width="11.7109375" style="197" customWidth="1"/>
    <col min="3337" max="3337" width="13.85546875" style="197" customWidth="1"/>
    <col min="3338" max="3338" width="20" style="197" customWidth="1"/>
    <col min="3339" max="3345" width="0" style="197" hidden="1" customWidth="1"/>
    <col min="3346" max="3346" width="5.28515625" style="197" customWidth="1"/>
    <col min="3347" max="3347" width="9.28515625" style="197" customWidth="1"/>
    <col min="3348" max="3370" width="0" style="197" hidden="1" customWidth="1"/>
    <col min="3371" max="3373" width="8.85546875" style="197"/>
    <col min="3374" max="3384" width="0" style="197" hidden="1" customWidth="1"/>
    <col min="3385" max="3584" width="8.85546875" style="197"/>
    <col min="3585" max="3585" width="3.140625" style="197" customWidth="1"/>
    <col min="3586" max="3586" width="4.42578125" style="197" customWidth="1"/>
    <col min="3587" max="3587" width="8.42578125" style="197" customWidth="1"/>
    <col min="3588" max="3588" width="33.7109375" style="197" customWidth="1"/>
    <col min="3589" max="3589" width="31.85546875" style="197" customWidth="1"/>
    <col min="3590" max="3590" width="14" style="197" customWidth="1"/>
    <col min="3591" max="3591" width="10.5703125" style="197" customWidth="1"/>
    <col min="3592" max="3592" width="11.7109375" style="197" customWidth="1"/>
    <col min="3593" max="3593" width="13.85546875" style="197" customWidth="1"/>
    <col min="3594" max="3594" width="20" style="197" customWidth="1"/>
    <col min="3595" max="3601" width="0" style="197" hidden="1" customWidth="1"/>
    <col min="3602" max="3602" width="5.28515625" style="197" customWidth="1"/>
    <col min="3603" max="3603" width="9.28515625" style="197" customWidth="1"/>
    <col min="3604" max="3626" width="0" style="197" hidden="1" customWidth="1"/>
    <col min="3627" max="3629" width="8.85546875" style="197"/>
    <col min="3630" max="3640" width="0" style="197" hidden="1" customWidth="1"/>
    <col min="3641" max="3840" width="8.85546875" style="197"/>
    <col min="3841" max="3841" width="3.140625" style="197" customWidth="1"/>
    <col min="3842" max="3842" width="4.42578125" style="197" customWidth="1"/>
    <col min="3843" max="3843" width="8.42578125" style="197" customWidth="1"/>
    <col min="3844" max="3844" width="33.7109375" style="197" customWidth="1"/>
    <col min="3845" max="3845" width="31.85546875" style="197" customWidth="1"/>
    <col min="3846" max="3846" width="14" style="197" customWidth="1"/>
    <col min="3847" max="3847" width="10.5703125" style="197" customWidth="1"/>
    <col min="3848" max="3848" width="11.7109375" style="197" customWidth="1"/>
    <col min="3849" max="3849" width="13.85546875" style="197" customWidth="1"/>
    <col min="3850" max="3850" width="20" style="197" customWidth="1"/>
    <col min="3851" max="3857" width="0" style="197" hidden="1" customWidth="1"/>
    <col min="3858" max="3858" width="5.28515625" style="197" customWidth="1"/>
    <col min="3859" max="3859" width="9.28515625" style="197" customWidth="1"/>
    <col min="3860" max="3882" width="0" style="197" hidden="1" customWidth="1"/>
    <col min="3883" max="3885" width="8.85546875" style="197"/>
    <col min="3886" max="3896" width="0" style="197" hidden="1" customWidth="1"/>
    <col min="3897" max="4096" width="8.85546875" style="197"/>
    <col min="4097" max="4097" width="3.140625" style="197" customWidth="1"/>
    <col min="4098" max="4098" width="4.42578125" style="197" customWidth="1"/>
    <col min="4099" max="4099" width="8.42578125" style="197" customWidth="1"/>
    <col min="4100" max="4100" width="33.7109375" style="197" customWidth="1"/>
    <col min="4101" max="4101" width="31.85546875" style="197" customWidth="1"/>
    <col min="4102" max="4102" width="14" style="197" customWidth="1"/>
    <col min="4103" max="4103" width="10.5703125" style="197" customWidth="1"/>
    <col min="4104" max="4104" width="11.7109375" style="197" customWidth="1"/>
    <col min="4105" max="4105" width="13.85546875" style="197" customWidth="1"/>
    <col min="4106" max="4106" width="20" style="197" customWidth="1"/>
    <col min="4107" max="4113" width="0" style="197" hidden="1" customWidth="1"/>
    <col min="4114" max="4114" width="5.28515625" style="197" customWidth="1"/>
    <col min="4115" max="4115" width="9.28515625" style="197" customWidth="1"/>
    <col min="4116" max="4138" width="0" style="197" hidden="1" customWidth="1"/>
    <col min="4139" max="4141" width="8.85546875" style="197"/>
    <col min="4142" max="4152" width="0" style="197" hidden="1" customWidth="1"/>
    <col min="4153" max="4352" width="8.85546875" style="197"/>
    <col min="4353" max="4353" width="3.140625" style="197" customWidth="1"/>
    <col min="4354" max="4354" width="4.42578125" style="197" customWidth="1"/>
    <col min="4355" max="4355" width="8.42578125" style="197" customWidth="1"/>
    <col min="4356" max="4356" width="33.7109375" style="197" customWidth="1"/>
    <col min="4357" max="4357" width="31.85546875" style="197" customWidth="1"/>
    <col min="4358" max="4358" width="14" style="197" customWidth="1"/>
    <col min="4359" max="4359" width="10.5703125" style="197" customWidth="1"/>
    <col min="4360" max="4360" width="11.7109375" style="197" customWidth="1"/>
    <col min="4361" max="4361" width="13.85546875" style="197" customWidth="1"/>
    <col min="4362" max="4362" width="20" style="197" customWidth="1"/>
    <col min="4363" max="4369" width="0" style="197" hidden="1" customWidth="1"/>
    <col min="4370" max="4370" width="5.28515625" style="197" customWidth="1"/>
    <col min="4371" max="4371" width="9.28515625" style="197" customWidth="1"/>
    <col min="4372" max="4394" width="0" style="197" hidden="1" customWidth="1"/>
    <col min="4395" max="4397" width="8.85546875" style="197"/>
    <col min="4398" max="4408" width="0" style="197" hidden="1" customWidth="1"/>
    <col min="4409" max="4608" width="8.85546875" style="197"/>
    <col min="4609" max="4609" width="3.140625" style="197" customWidth="1"/>
    <col min="4610" max="4610" width="4.42578125" style="197" customWidth="1"/>
    <col min="4611" max="4611" width="8.42578125" style="197" customWidth="1"/>
    <col min="4612" max="4612" width="33.7109375" style="197" customWidth="1"/>
    <col min="4613" max="4613" width="31.85546875" style="197" customWidth="1"/>
    <col min="4614" max="4614" width="14" style="197" customWidth="1"/>
    <col min="4615" max="4615" width="10.5703125" style="197" customWidth="1"/>
    <col min="4616" max="4616" width="11.7109375" style="197" customWidth="1"/>
    <col min="4617" max="4617" width="13.85546875" style="197" customWidth="1"/>
    <col min="4618" max="4618" width="20" style="197" customWidth="1"/>
    <col min="4619" max="4625" width="0" style="197" hidden="1" customWidth="1"/>
    <col min="4626" max="4626" width="5.28515625" style="197" customWidth="1"/>
    <col min="4627" max="4627" width="9.28515625" style="197" customWidth="1"/>
    <col min="4628" max="4650" width="0" style="197" hidden="1" customWidth="1"/>
    <col min="4651" max="4653" width="8.85546875" style="197"/>
    <col min="4654" max="4664" width="0" style="197" hidden="1" customWidth="1"/>
    <col min="4665" max="4864" width="8.85546875" style="197"/>
    <col min="4865" max="4865" width="3.140625" style="197" customWidth="1"/>
    <col min="4866" max="4866" width="4.42578125" style="197" customWidth="1"/>
    <col min="4867" max="4867" width="8.42578125" style="197" customWidth="1"/>
    <col min="4868" max="4868" width="33.7109375" style="197" customWidth="1"/>
    <col min="4869" max="4869" width="31.85546875" style="197" customWidth="1"/>
    <col min="4870" max="4870" width="14" style="197" customWidth="1"/>
    <col min="4871" max="4871" width="10.5703125" style="197" customWidth="1"/>
    <col min="4872" max="4872" width="11.7109375" style="197" customWidth="1"/>
    <col min="4873" max="4873" width="13.85546875" style="197" customWidth="1"/>
    <col min="4874" max="4874" width="20" style="197" customWidth="1"/>
    <col min="4875" max="4881" width="0" style="197" hidden="1" customWidth="1"/>
    <col min="4882" max="4882" width="5.28515625" style="197" customWidth="1"/>
    <col min="4883" max="4883" width="9.28515625" style="197" customWidth="1"/>
    <col min="4884" max="4906" width="0" style="197" hidden="1" customWidth="1"/>
    <col min="4907" max="4909" width="8.85546875" style="197"/>
    <col min="4910" max="4920" width="0" style="197" hidden="1" customWidth="1"/>
    <col min="4921" max="5120" width="8.85546875" style="197"/>
    <col min="5121" max="5121" width="3.140625" style="197" customWidth="1"/>
    <col min="5122" max="5122" width="4.42578125" style="197" customWidth="1"/>
    <col min="5123" max="5123" width="8.42578125" style="197" customWidth="1"/>
    <col min="5124" max="5124" width="33.7109375" style="197" customWidth="1"/>
    <col min="5125" max="5125" width="31.85546875" style="197" customWidth="1"/>
    <col min="5126" max="5126" width="14" style="197" customWidth="1"/>
    <col min="5127" max="5127" width="10.5703125" style="197" customWidth="1"/>
    <col min="5128" max="5128" width="11.7109375" style="197" customWidth="1"/>
    <col min="5129" max="5129" width="13.85546875" style="197" customWidth="1"/>
    <col min="5130" max="5130" width="20" style="197" customWidth="1"/>
    <col min="5131" max="5137" width="0" style="197" hidden="1" customWidth="1"/>
    <col min="5138" max="5138" width="5.28515625" style="197" customWidth="1"/>
    <col min="5139" max="5139" width="9.28515625" style="197" customWidth="1"/>
    <col min="5140" max="5162" width="0" style="197" hidden="1" customWidth="1"/>
    <col min="5163" max="5165" width="8.85546875" style="197"/>
    <col min="5166" max="5176" width="0" style="197" hidden="1" customWidth="1"/>
    <col min="5177" max="5376" width="8.85546875" style="197"/>
    <col min="5377" max="5377" width="3.140625" style="197" customWidth="1"/>
    <col min="5378" max="5378" width="4.42578125" style="197" customWidth="1"/>
    <col min="5379" max="5379" width="8.42578125" style="197" customWidth="1"/>
    <col min="5380" max="5380" width="33.7109375" style="197" customWidth="1"/>
    <col min="5381" max="5381" width="31.85546875" style="197" customWidth="1"/>
    <col min="5382" max="5382" width="14" style="197" customWidth="1"/>
    <col min="5383" max="5383" width="10.5703125" style="197" customWidth="1"/>
    <col min="5384" max="5384" width="11.7109375" style="197" customWidth="1"/>
    <col min="5385" max="5385" width="13.85546875" style="197" customWidth="1"/>
    <col min="5386" max="5386" width="20" style="197" customWidth="1"/>
    <col min="5387" max="5393" width="0" style="197" hidden="1" customWidth="1"/>
    <col min="5394" max="5394" width="5.28515625" style="197" customWidth="1"/>
    <col min="5395" max="5395" width="9.28515625" style="197" customWidth="1"/>
    <col min="5396" max="5418" width="0" style="197" hidden="1" customWidth="1"/>
    <col min="5419" max="5421" width="8.85546875" style="197"/>
    <col min="5422" max="5432" width="0" style="197" hidden="1" customWidth="1"/>
    <col min="5433" max="5632" width="8.85546875" style="197"/>
    <col min="5633" max="5633" width="3.140625" style="197" customWidth="1"/>
    <col min="5634" max="5634" width="4.42578125" style="197" customWidth="1"/>
    <col min="5635" max="5635" width="8.42578125" style="197" customWidth="1"/>
    <col min="5636" max="5636" width="33.7109375" style="197" customWidth="1"/>
    <col min="5637" max="5637" width="31.85546875" style="197" customWidth="1"/>
    <col min="5638" max="5638" width="14" style="197" customWidth="1"/>
    <col min="5639" max="5639" width="10.5703125" style="197" customWidth="1"/>
    <col min="5640" max="5640" width="11.7109375" style="197" customWidth="1"/>
    <col min="5641" max="5641" width="13.85546875" style="197" customWidth="1"/>
    <col min="5642" max="5642" width="20" style="197" customWidth="1"/>
    <col min="5643" max="5649" width="0" style="197" hidden="1" customWidth="1"/>
    <col min="5650" max="5650" width="5.28515625" style="197" customWidth="1"/>
    <col min="5651" max="5651" width="9.28515625" style="197" customWidth="1"/>
    <col min="5652" max="5674" width="0" style="197" hidden="1" customWidth="1"/>
    <col min="5675" max="5677" width="8.85546875" style="197"/>
    <col min="5678" max="5688" width="0" style="197" hidden="1" customWidth="1"/>
    <col min="5689" max="5888" width="8.85546875" style="197"/>
    <col min="5889" max="5889" width="3.140625" style="197" customWidth="1"/>
    <col min="5890" max="5890" width="4.42578125" style="197" customWidth="1"/>
    <col min="5891" max="5891" width="8.42578125" style="197" customWidth="1"/>
    <col min="5892" max="5892" width="33.7109375" style="197" customWidth="1"/>
    <col min="5893" max="5893" width="31.85546875" style="197" customWidth="1"/>
    <col min="5894" max="5894" width="14" style="197" customWidth="1"/>
    <col min="5895" max="5895" width="10.5703125" style="197" customWidth="1"/>
    <col min="5896" max="5896" width="11.7109375" style="197" customWidth="1"/>
    <col min="5897" max="5897" width="13.85546875" style="197" customWidth="1"/>
    <col min="5898" max="5898" width="20" style="197" customWidth="1"/>
    <col min="5899" max="5905" width="0" style="197" hidden="1" customWidth="1"/>
    <col min="5906" max="5906" width="5.28515625" style="197" customWidth="1"/>
    <col min="5907" max="5907" width="9.28515625" style="197" customWidth="1"/>
    <col min="5908" max="5930" width="0" style="197" hidden="1" customWidth="1"/>
    <col min="5931" max="5933" width="8.85546875" style="197"/>
    <col min="5934" max="5944" width="0" style="197" hidden="1" customWidth="1"/>
    <col min="5945" max="6144" width="8.85546875" style="197"/>
    <col min="6145" max="6145" width="3.140625" style="197" customWidth="1"/>
    <col min="6146" max="6146" width="4.42578125" style="197" customWidth="1"/>
    <col min="6147" max="6147" width="8.42578125" style="197" customWidth="1"/>
    <col min="6148" max="6148" width="33.7109375" style="197" customWidth="1"/>
    <col min="6149" max="6149" width="31.85546875" style="197" customWidth="1"/>
    <col min="6150" max="6150" width="14" style="197" customWidth="1"/>
    <col min="6151" max="6151" width="10.5703125" style="197" customWidth="1"/>
    <col min="6152" max="6152" width="11.7109375" style="197" customWidth="1"/>
    <col min="6153" max="6153" width="13.85546875" style="197" customWidth="1"/>
    <col min="6154" max="6154" width="20" style="197" customWidth="1"/>
    <col min="6155" max="6161" width="0" style="197" hidden="1" customWidth="1"/>
    <col min="6162" max="6162" width="5.28515625" style="197" customWidth="1"/>
    <col min="6163" max="6163" width="9.28515625" style="197" customWidth="1"/>
    <col min="6164" max="6186" width="0" style="197" hidden="1" customWidth="1"/>
    <col min="6187" max="6189" width="8.85546875" style="197"/>
    <col min="6190" max="6200" width="0" style="197" hidden="1" customWidth="1"/>
    <col min="6201" max="6400" width="8.85546875" style="197"/>
    <col min="6401" max="6401" width="3.140625" style="197" customWidth="1"/>
    <col min="6402" max="6402" width="4.42578125" style="197" customWidth="1"/>
    <col min="6403" max="6403" width="8.42578125" style="197" customWidth="1"/>
    <col min="6404" max="6404" width="33.7109375" style="197" customWidth="1"/>
    <col min="6405" max="6405" width="31.85546875" style="197" customWidth="1"/>
    <col min="6406" max="6406" width="14" style="197" customWidth="1"/>
    <col min="6407" max="6407" width="10.5703125" style="197" customWidth="1"/>
    <col min="6408" max="6408" width="11.7109375" style="197" customWidth="1"/>
    <col min="6409" max="6409" width="13.85546875" style="197" customWidth="1"/>
    <col min="6410" max="6410" width="20" style="197" customWidth="1"/>
    <col min="6411" max="6417" width="0" style="197" hidden="1" customWidth="1"/>
    <col min="6418" max="6418" width="5.28515625" style="197" customWidth="1"/>
    <col min="6419" max="6419" width="9.28515625" style="197" customWidth="1"/>
    <col min="6420" max="6442" width="0" style="197" hidden="1" customWidth="1"/>
    <col min="6443" max="6445" width="8.85546875" style="197"/>
    <col min="6446" max="6456" width="0" style="197" hidden="1" customWidth="1"/>
    <col min="6457" max="6656" width="8.85546875" style="197"/>
    <col min="6657" max="6657" width="3.140625" style="197" customWidth="1"/>
    <col min="6658" max="6658" width="4.42578125" style="197" customWidth="1"/>
    <col min="6659" max="6659" width="8.42578125" style="197" customWidth="1"/>
    <col min="6660" max="6660" width="33.7109375" style="197" customWidth="1"/>
    <col min="6661" max="6661" width="31.85546875" style="197" customWidth="1"/>
    <col min="6662" max="6662" width="14" style="197" customWidth="1"/>
    <col min="6663" max="6663" width="10.5703125" style="197" customWidth="1"/>
    <col min="6664" max="6664" width="11.7109375" style="197" customWidth="1"/>
    <col min="6665" max="6665" width="13.85546875" style="197" customWidth="1"/>
    <col min="6666" max="6666" width="20" style="197" customWidth="1"/>
    <col min="6667" max="6673" width="0" style="197" hidden="1" customWidth="1"/>
    <col min="6674" max="6674" width="5.28515625" style="197" customWidth="1"/>
    <col min="6675" max="6675" width="9.28515625" style="197" customWidth="1"/>
    <col min="6676" max="6698" width="0" style="197" hidden="1" customWidth="1"/>
    <col min="6699" max="6701" width="8.85546875" style="197"/>
    <col min="6702" max="6712" width="0" style="197" hidden="1" customWidth="1"/>
    <col min="6713" max="6912" width="8.85546875" style="197"/>
    <col min="6913" max="6913" width="3.140625" style="197" customWidth="1"/>
    <col min="6914" max="6914" width="4.42578125" style="197" customWidth="1"/>
    <col min="6915" max="6915" width="8.42578125" style="197" customWidth="1"/>
    <col min="6916" max="6916" width="33.7109375" style="197" customWidth="1"/>
    <col min="6917" max="6917" width="31.85546875" style="197" customWidth="1"/>
    <col min="6918" max="6918" width="14" style="197" customWidth="1"/>
    <col min="6919" max="6919" width="10.5703125" style="197" customWidth="1"/>
    <col min="6920" max="6920" width="11.7109375" style="197" customWidth="1"/>
    <col min="6921" max="6921" width="13.85546875" style="197" customWidth="1"/>
    <col min="6922" max="6922" width="20" style="197" customWidth="1"/>
    <col min="6923" max="6929" width="0" style="197" hidden="1" customWidth="1"/>
    <col min="6930" max="6930" width="5.28515625" style="197" customWidth="1"/>
    <col min="6931" max="6931" width="9.28515625" style="197" customWidth="1"/>
    <col min="6932" max="6954" width="0" style="197" hidden="1" customWidth="1"/>
    <col min="6955" max="6957" width="8.85546875" style="197"/>
    <col min="6958" max="6968" width="0" style="197" hidden="1" customWidth="1"/>
    <col min="6969" max="7168" width="8.85546875" style="197"/>
    <col min="7169" max="7169" width="3.140625" style="197" customWidth="1"/>
    <col min="7170" max="7170" width="4.42578125" style="197" customWidth="1"/>
    <col min="7171" max="7171" width="8.42578125" style="197" customWidth="1"/>
    <col min="7172" max="7172" width="33.7109375" style="197" customWidth="1"/>
    <col min="7173" max="7173" width="31.85546875" style="197" customWidth="1"/>
    <col min="7174" max="7174" width="14" style="197" customWidth="1"/>
    <col min="7175" max="7175" width="10.5703125" style="197" customWidth="1"/>
    <col min="7176" max="7176" width="11.7109375" style="197" customWidth="1"/>
    <col min="7177" max="7177" width="13.85546875" style="197" customWidth="1"/>
    <col min="7178" max="7178" width="20" style="197" customWidth="1"/>
    <col min="7179" max="7185" width="0" style="197" hidden="1" customWidth="1"/>
    <col min="7186" max="7186" width="5.28515625" style="197" customWidth="1"/>
    <col min="7187" max="7187" width="9.28515625" style="197" customWidth="1"/>
    <col min="7188" max="7210" width="0" style="197" hidden="1" customWidth="1"/>
    <col min="7211" max="7213" width="8.85546875" style="197"/>
    <col min="7214" max="7224" width="0" style="197" hidden="1" customWidth="1"/>
    <col min="7225" max="7424" width="8.85546875" style="197"/>
    <col min="7425" max="7425" width="3.140625" style="197" customWidth="1"/>
    <col min="7426" max="7426" width="4.42578125" style="197" customWidth="1"/>
    <col min="7427" max="7427" width="8.42578125" style="197" customWidth="1"/>
    <col min="7428" max="7428" width="33.7109375" style="197" customWidth="1"/>
    <col min="7429" max="7429" width="31.85546875" style="197" customWidth="1"/>
    <col min="7430" max="7430" width="14" style="197" customWidth="1"/>
    <col min="7431" max="7431" width="10.5703125" style="197" customWidth="1"/>
    <col min="7432" max="7432" width="11.7109375" style="197" customWidth="1"/>
    <col min="7433" max="7433" width="13.85546875" style="197" customWidth="1"/>
    <col min="7434" max="7434" width="20" style="197" customWidth="1"/>
    <col min="7435" max="7441" width="0" style="197" hidden="1" customWidth="1"/>
    <col min="7442" max="7442" width="5.28515625" style="197" customWidth="1"/>
    <col min="7443" max="7443" width="9.28515625" style="197" customWidth="1"/>
    <col min="7444" max="7466" width="0" style="197" hidden="1" customWidth="1"/>
    <col min="7467" max="7469" width="8.85546875" style="197"/>
    <col min="7470" max="7480" width="0" style="197" hidden="1" customWidth="1"/>
    <col min="7481" max="7680" width="8.85546875" style="197"/>
    <col min="7681" max="7681" width="3.140625" style="197" customWidth="1"/>
    <col min="7682" max="7682" width="4.42578125" style="197" customWidth="1"/>
    <col min="7683" max="7683" width="8.42578125" style="197" customWidth="1"/>
    <col min="7684" max="7684" width="33.7109375" style="197" customWidth="1"/>
    <col min="7685" max="7685" width="31.85546875" style="197" customWidth="1"/>
    <col min="7686" max="7686" width="14" style="197" customWidth="1"/>
    <col min="7687" max="7687" width="10.5703125" style="197" customWidth="1"/>
    <col min="7688" max="7688" width="11.7109375" style="197" customWidth="1"/>
    <col min="7689" max="7689" width="13.85546875" style="197" customWidth="1"/>
    <col min="7690" max="7690" width="20" style="197" customWidth="1"/>
    <col min="7691" max="7697" width="0" style="197" hidden="1" customWidth="1"/>
    <col min="7698" max="7698" width="5.28515625" style="197" customWidth="1"/>
    <col min="7699" max="7699" width="9.28515625" style="197" customWidth="1"/>
    <col min="7700" max="7722" width="0" style="197" hidden="1" customWidth="1"/>
    <col min="7723" max="7725" width="8.85546875" style="197"/>
    <col min="7726" max="7736" width="0" style="197" hidden="1" customWidth="1"/>
    <col min="7737" max="7936" width="8.85546875" style="197"/>
    <col min="7937" max="7937" width="3.140625" style="197" customWidth="1"/>
    <col min="7938" max="7938" width="4.42578125" style="197" customWidth="1"/>
    <col min="7939" max="7939" width="8.42578125" style="197" customWidth="1"/>
    <col min="7940" max="7940" width="33.7109375" style="197" customWidth="1"/>
    <col min="7941" max="7941" width="31.85546875" style="197" customWidth="1"/>
    <col min="7942" max="7942" width="14" style="197" customWidth="1"/>
    <col min="7943" max="7943" width="10.5703125" style="197" customWidth="1"/>
    <col min="7944" max="7944" width="11.7109375" style="197" customWidth="1"/>
    <col min="7945" max="7945" width="13.85546875" style="197" customWidth="1"/>
    <col min="7946" max="7946" width="20" style="197" customWidth="1"/>
    <col min="7947" max="7953" width="0" style="197" hidden="1" customWidth="1"/>
    <col min="7954" max="7954" width="5.28515625" style="197" customWidth="1"/>
    <col min="7955" max="7955" width="9.28515625" style="197" customWidth="1"/>
    <col min="7956" max="7978" width="0" style="197" hidden="1" customWidth="1"/>
    <col min="7979" max="7981" width="8.85546875" style="197"/>
    <col min="7982" max="7992" width="0" style="197" hidden="1" customWidth="1"/>
    <col min="7993" max="8192" width="8.85546875" style="197"/>
    <col min="8193" max="8193" width="3.140625" style="197" customWidth="1"/>
    <col min="8194" max="8194" width="4.42578125" style="197" customWidth="1"/>
    <col min="8195" max="8195" width="8.42578125" style="197" customWidth="1"/>
    <col min="8196" max="8196" width="33.7109375" style="197" customWidth="1"/>
    <col min="8197" max="8197" width="31.85546875" style="197" customWidth="1"/>
    <col min="8198" max="8198" width="14" style="197" customWidth="1"/>
    <col min="8199" max="8199" width="10.5703125" style="197" customWidth="1"/>
    <col min="8200" max="8200" width="11.7109375" style="197" customWidth="1"/>
    <col min="8201" max="8201" width="13.85546875" style="197" customWidth="1"/>
    <col min="8202" max="8202" width="20" style="197" customWidth="1"/>
    <col min="8203" max="8209" width="0" style="197" hidden="1" customWidth="1"/>
    <col min="8210" max="8210" width="5.28515625" style="197" customWidth="1"/>
    <col min="8211" max="8211" width="9.28515625" style="197" customWidth="1"/>
    <col min="8212" max="8234" width="0" style="197" hidden="1" customWidth="1"/>
    <col min="8235" max="8237" width="8.85546875" style="197"/>
    <col min="8238" max="8248" width="0" style="197" hidden="1" customWidth="1"/>
    <col min="8249" max="8448" width="8.85546875" style="197"/>
    <col min="8449" max="8449" width="3.140625" style="197" customWidth="1"/>
    <col min="8450" max="8450" width="4.42578125" style="197" customWidth="1"/>
    <col min="8451" max="8451" width="8.42578125" style="197" customWidth="1"/>
    <col min="8452" max="8452" width="33.7109375" style="197" customWidth="1"/>
    <col min="8453" max="8453" width="31.85546875" style="197" customWidth="1"/>
    <col min="8454" max="8454" width="14" style="197" customWidth="1"/>
    <col min="8455" max="8455" width="10.5703125" style="197" customWidth="1"/>
    <col min="8456" max="8456" width="11.7109375" style="197" customWidth="1"/>
    <col min="8457" max="8457" width="13.85546875" style="197" customWidth="1"/>
    <col min="8458" max="8458" width="20" style="197" customWidth="1"/>
    <col min="8459" max="8465" width="0" style="197" hidden="1" customWidth="1"/>
    <col min="8466" max="8466" width="5.28515625" style="197" customWidth="1"/>
    <col min="8467" max="8467" width="9.28515625" style="197" customWidth="1"/>
    <col min="8468" max="8490" width="0" style="197" hidden="1" customWidth="1"/>
    <col min="8491" max="8493" width="8.85546875" style="197"/>
    <col min="8494" max="8504" width="0" style="197" hidden="1" customWidth="1"/>
    <col min="8505" max="8704" width="8.85546875" style="197"/>
    <col min="8705" max="8705" width="3.140625" style="197" customWidth="1"/>
    <col min="8706" max="8706" width="4.42578125" style="197" customWidth="1"/>
    <col min="8707" max="8707" width="8.42578125" style="197" customWidth="1"/>
    <col min="8708" max="8708" width="33.7109375" style="197" customWidth="1"/>
    <col min="8709" max="8709" width="31.85546875" style="197" customWidth="1"/>
    <col min="8710" max="8710" width="14" style="197" customWidth="1"/>
    <col min="8711" max="8711" width="10.5703125" style="197" customWidth="1"/>
    <col min="8712" max="8712" width="11.7109375" style="197" customWidth="1"/>
    <col min="8713" max="8713" width="13.85546875" style="197" customWidth="1"/>
    <col min="8714" max="8714" width="20" style="197" customWidth="1"/>
    <col min="8715" max="8721" width="0" style="197" hidden="1" customWidth="1"/>
    <col min="8722" max="8722" width="5.28515625" style="197" customWidth="1"/>
    <col min="8723" max="8723" width="9.28515625" style="197" customWidth="1"/>
    <col min="8724" max="8746" width="0" style="197" hidden="1" customWidth="1"/>
    <col min="8747" max="8749" width="8.85546875" style="197"/>
    <col min="8750" max="8760" width="0" style="197" hidden="1" customWidth="1"/>
    <col min="8761" max="8960" width="8.85546875" style="197"/>
    <col min="8961" max="8961" width="3.140625" style="197" customWidth="1"/>
    <col min="8962" max="8962" width="4.42578125" style="197" customWidth="1"/>
    <col min="8963" max="8963" width="8.42578125" style="197" customWidth="1"/>
    <col min="8964" max="8964" width="33.7109375" style="197" customWidth="1"/>
    <col min="8965" max="8965" width="31.85546875" style="197" customWidth="1"/>
    <col min="8966" max="8966" width="14" style="197" customWidth="1"/>
    <col min="8967" max="8967" width="10.5703125" style="197" customWidth="1"/>
    <col min="8968" max="8968" width="11.7109375" style="197" customWidth="1"/>
    <col min="8969" max="8969" width="13.85546875" style="197" customWidth="1"/>
    <col min="8970" max="8970" width="20" style="197" customWidth="1"/>
    <col min="8971" max="8977" width="0" style="197" hidden="1" customWidth="1"/>
    <col min="8978" max="8978" width="5.28515625" style="197" customWidth="1"/>
    <col min="8979" max="8979" width="9.28515625" style="197" customWidth="1"/>
    <col min="8980" max="9002" width="0" style="197" hidden="1" customWidth="1"/>
    <col min="9003" max="9005" width="8.85546875" style="197"/>
    <col min="9006" max="9016" width="0" style="197" hidden="1" customWidth="1"/>
    <col min="9017" max="9216" width="8.85546875" style="197"/>
    <col min="9217" max="9217" width="3.140625" style="197" customWidth="1"/>
    <col min="9218" max="9218" width="4.42578125" style="197" customWidth="1"/>
    <col min="9219" max="9219" width="8.42578125" style="197" customWidth="1"/>
    <col min="9220" max="9220" width="33.7109375" style="197" customWidth="1"/>
    <col min="9221" max="9221" width="31.85546875" style="197" customWidth="1"/>
    <col min="9222" max="9222" width="14" style="197" customWidth="1"/>
    <col min="9223" max="9223" width="10.5703125" style="197" customWidth="1"/>
    <col min="9224" max="9224" width="11.7109375" style="197" customWidth="1"/>
    <col min="9225" max="9225" width="13.85546875" style="197" customWidth="1"/>
    <col min="9226" max="9226" width="20" style="197" customWidth="1"/>
    <col min="9227" max="9233" width="0" style="197" hidden="1" customWidth="1"/>
    <col min="9234" max="9234" width="5.28515625" style="197" customWidth="1"/>
    <col min="9235" max="9235" width="9.28515625" style="197" customWidth="1"/>
    <col min="9236" max="9258" width="0" style="197" hidden="1" customWidth="1"/>
    <col min="9259" max="9261" width="8.85546875" style="197"/>
    <col min="9262" max="9272" width="0" style="197" hidden="1" customWidth="1"/>
    <col min="9273" max="9472" width="8.85546875" style="197"/>
    <col min="9473" max="9473" width="3.140625" style="197" customWidth="1"/>
    <col min="9474" max="9474" width="4.42578125" style="197" customWidth="1"/>
    <col min="9475" max="9475" width="8.42578125" style="197" customWidth="1"/>
    <col min="9476" max="9476" width="33.7109375" style="197" customWidth="1"/>
    <col min="9477" max="9477" width="31.85546875" style="197" customWidth="1"/>
    <col min="9478" max="9478" width="14" style="197" customWidth="1"/>
    <col min="9479" max="9479" width="10.5703125" style="197" customWidth="1"/>
    <col min="9480" max="9480" width="11.7109375" style="197" customWidth="1"/>
    <col min="9481" max="9481" width="13.85546875" style="197" customWidth="1"/>
    <col min="9482" max="9482" width="20" style="197" customWidth="1"/>
    <col min="9483" max="9489" width="0" style="197" hidden="1" customWidth="1"/>
    <col min="9490" max="9490" width="5.28515625" style="197" customWidth="1"/>
    <col min="9491" max="9491" width="9.28515625" style="197" customWidth="1"/>
    <col min="9492" max="9514" width="0" style="197" hidden="1" customWidth="1"/>
    <col min="9515" max="9517" width="8.85546875" style="197"/>
    <col min="9518" max="9528" width="0" style="197" hidden="1" customWidth="1"/>
    <col min="9529" max="9728" width="8.85546875" style="197"/>
    <col min="9729" max="9729" width="3.140625" style="197" customWidth="1"/>
    <col min="9730" max="9730" width="4.42578125" style="197" customWidth="1"/>
    <col min="9731" max="9731" width="8.42578125" style="197" customWidth="1"/>
    <col min="9732" max="9732" width="33.7109375" style="197" customWidth="1"/>
    <col min="9733" max="9733" width="31.85546875" style="197" customWidth="1"/>
    <col min="9734" max="9734" width="14" style="197" customWidth="1"/>
    <col min="9735" max="9735" width="10.5703125" style="197" customWidth="1"/>
    <col min="9736" max="9736" width="11.7109375" style="197" customWidth="1"/>
    <col min="9737" max="9737" width="13.85546875" style="197" customWidth="1"/>
    <col min="9738" max="9738" width="20" style="197" customWidth="1"/>
    <col min="9739" max="9745" width="0" style="197" hidden="1" customWidth="1"/>
    <col min="9746" max="9746" width="5.28515625" style="197" customWidth="1"/>
    <col min="9747" max="9747" width="9.28515625" style="197" customWidth="1"/>
    <col min="9748" max="9770" width="0" style="197" hidden="1" customWidth="1"/>
    <col min="9771" max="9773" width="8.85546875" style="197"/>
    <col min="9774" max="9784" width="0" style="197" hidden="1" customWidth="1"/>
    <col min="9785" max="9984" width="8.85546875" style="197"/>
    <col min="9985" max="9985" width="3.140625" style="197" customWidth="1"/>
    <col min="9986" max="9986" width="4.42578125" style="197" customWidth="1"/>
    <col min="9987" max="9987" width="8.42578125" style="197" customWidth="1"/>
    <col min="9988" max="9988" width="33.7109375" style="197" customWidth="1"/>
    <col min="9989" max="9989" width="31.85546875" style="197" customWidth="1"/>
    <col min="9990" max="9990" width="14" style="197" customWidth="1"/>
    <col min="9991" max="9991" width="10.5703125" style="197" customWidth="1"/>
    <col min="9992" max="9992" width="11.7109375" style="197" customWidth="1"/>
    <col min="9993" max="9993" width="13.85546875" style="197" customWidth="1"/>
    <col min="9994" max="9994" width="20" style="197" customWidth="1"/>
    <col min="9995" max="10001" width="0" style="197" hidden="1" customWidth="1"/>
    <col min="10002" max="10002" width="5.28515625" style="197" customWidth="1"/>
    <col min="10003" max="10003" width="9.28515625" style="197" customWidth="1"/>
    <col min="10004" max="10026" width="0" style="197" hidden="1" customWidth="1"/>
    <col min="10027" max="10029" width="8.85546875" style="197"/>
    <col min="10030" max="10040" width="0" style="197" hidden="1" customWidth="1"/>
    <col min="10041" max="10240" width="8.85546875" style="197"/>
    <col min="10241" max="10241" width="3.140625" style="197" customWidth="1"/>
    <col min="10242" max="10242" width="4.42578125" style="197" customWidth="1"/>
    <col min="10243" max="10243" width="8.42578125" style="197" customWidth="1"/>
    <col min="10244" max="10244" width="33.7109375" style="197" customWidth="1"/>
    <col min="10245" max="10245" width="31.85546875" style="197" customWidth="1"/>
    <col min="10246" max="10246" width="14" style="197" customWidth="1"/>
    <col min="10247" max="10247" width="10.5703125" style="197" customWidth="1"/>
    <col min="10248" max="10248" width="11.7109375" style="197" customWidth="1"/>
    <col min="10249" max="10249" width="13.85546875" style="197" customWidth="1"/>
    <col min="10250" max="10250" width="20" style="197" customWidth="1"/>
    <col min="10251" max="10257" width="0" style="197" hidden="1" customWidth="1"/>
    <col min="10258" max="10258" width="5.28515625" style="197" customWidth="1"/>
    <col min="10259" max="10259" width="9.28515625" style="197" customWidth="1"/>
    <col min="10260" max="10282" width="0" style="197" hidden="1" customWidth="1"/>
    <col min="10283" max="10285" width="8.85546875" style="197"/>
    <col min="10286" max="10296" width="0" style="197" hidden="1" customWidth="1"/>
    <col min="10297" max="10496" width="8.85546875" style="197"/>
    <col min="10497" max="10497" width="3.140625" style="197" customWidth="1"/>
    <col min="10498" max="10498" width="4.42578125" style="197" customWidth="1"/>
    <col min="10499" max="10499" width="8.42578125" style="197" customWidth="1"/>
    <col min="10500" max="10500" width="33.7109375" style="197" customWidth="1"/>
    <col min="10501" max="10501" width="31.85546875" style="197" customWidth="1"/>
    <col min="10502" max="10502" width="14" style="197" customWidth="1"/>
    <col min="10503" max="10503" width="10.5703125" style="197" customWidth="1"/>
    <col min="10504" max="10504" width="11.7109375" style="197" customWidth="1"/>
    <col min="10505" max="10505" width="13.85546875" style="197" customWidth="1"/>
    <col min="10506" max="10506" width="20" style="197" customWidth="1"/>
    <col min="10507" max="10513" width="0" style="197" hidden="1" customWidth="1"/>
    <col min="10514" max="10514" width="5.28515625" style="197" customWidth="1"/>
    <col min="10515" max="10515" width="9.28515625" style="197" customWidth="1"/>
    <col min="10516" max="10538" width="0" style="197" hidden="1" customWidth="1"/>
    <col min="10539" max="10541" width="8.85546875" style="197"/>
    <col min="10542" max="10552" width="0" style="197" hidden="1" customWidth="1"/>
    <col min="10553" max="10752" width="8.85546875" style="197"/>
    <col min="10753" max="10753" width="3.140625" style="197" customWidth="1"/>
    <col min="10754" max="10754" width="4.42578125" style="197" customWidth="1"/>
    <col min="10755" max="10755" width="8.42578125" style="197" customWidth="1"/>
    <col min="10756" max="10756" width="33.7109375" style="197" customWidth="1"/>
    <col min="10757" max="10757" width="31.85546875" style="197" customWidth="1"/>
    <col min="10758" max="10758" width="14" style="197" customWidth="1"/>
    <col min="10759" max="10759" width="10.5703125" style="197" customWidth="1"/>
    <col min="10760" max="10760" width="11.7109375" style="197" customWidth="1"/>
    <col min="10761" max="10761" width="13.85546875" style="197" customWidth="1"/>
    <col min="10762" max="10762" width="20" style="197" customWidth="1"/>
    <col min="10763" max="10769" width="0" style="197" hidden="1" customWidth="1"/>
    <col min="10770" max="10770" width="5.28515625" style="197" customWidth="1"/>
    <col min="10771" max="10771" width="9.28515625" style="197" customWidth="1"/>
    <col min="10772" max="10794" width="0" style="197" hidden="1" customWidth="1"/>
    <col min="10795" max="10797" width="8.85546875" style="197"/>
    <col min="10798" max="10808" width="0" style="197" hidden="1" customWidth="1"/>
    <col min="10809" max="11008" width="8.85546875" style="197"/>
    <col min="11009" max="11009" width="3.140625" style="197" customWidth="1"/>
    <col min="11010" max="11010" width="4.42578125" style="197" customWidth="1"/>
    <col min="11011" max="11011" width="8.42578125" style="197" customWidth="1"/>
    <col min="11012" max="11012" width="33.7109375" style="197" customWidth="1"/>
    <col min="11013" max="11013" width="31.85546875" style="197" customWidth="1"/>
    <col min="11014" max="11014" width="14" style="197" customWidth="1"/>
    <col min="11015" max="11015" width="10.5703125" style="197" customWidth="1"/>
    <col min="11016" max="11016" width="11.7109375" style="197" customWidth="1"/>
    <col min="11017" max="11017" width="13.85546875" style="197" customWidth="1"/>
    <col min="11018" max="11018" width="20" style="197" customWidth="1"/>
    <col min="11019" max="11025" width="0" style="197" hidden="1" customWidth="1"/>
    <col min="11026" max="11026" width="5.28515625" style="197" customWidth="1"/>
    <col min="11027" max="11027" width="9.28515625" style="197" customWidth="1"/>
    <col min="11028" max="11050" width="0" style="197" hidden="1" customWidth="1"/>
    <col min="11051" max="11053" width="8.85546875" style="197"/>
    <col min="11054" max="11064" width="0" style="197" hidden="1" customWidth="1"/>
    <col min="11065" max="11264" width="8.85546875" style="197"/>
    <col min="11265" max="11265" width="3.140625" style="197" customWidth="1"/>
    <col min="11266" max="11266" width="4.42578125" style="197" customWidth="1"/>
    <col min="11267" max="11267" width="8.42578125" style="197" customWidth="1"/>
    <col min="11268" max="11268" width="33.7109375" style="197" customWidth="1"/>
    <col min="11269" max="11269" width="31.85546875" style="197" customWidth="1"/>
    <col min="11270" max="11270" width="14" style="197" customWidth="1"/>
    <col min="11271" max="11271" width="10.5703125" style="197" customWidth="1"/>
    <col min="11272" max="11272" width="11.7109375" style="197" customWidth="1"/>
    <col min="11273" max="11273" width="13.85546875" style="197" customWidth="1"/>
    <col min="11274" max="11274" width="20" style="197" customWidth="1"/>
    <col min="11275" max="11281" width="0" style="197" hidden="1" customWidth="1"/>
    <col min="11282" max="11282" width="5.28515625" style="197" customWidth="1"/>
    <col min="11283" max="11283" width="9.28515625" style="197" customWidth="1"/>
    <col min="11284" max="11306" width="0" style="197" hidden="1" customWidth="1"/>
    <col min="11307" max="11309" width="8.85546875" style="197"/>
    <col min="11310" max="11320" width="0" style="197" hidden="1" customWidth="1"/>
    <col min="11321" max="11520" width="8.85546875" style="197"/>
    <col min="11521" max="11521" width="3.140625" style="197" customWidth="1"/>
    <col min="11522" max="11522" width="4.42578125" style="197" customWidth="1"/>
    <col min="11523" max="11523" width="8.42578125" style="197" customWidth="1"/>
    <col min="11524" max="11524" width="33.7109375" style="197" customWidth="1"/>
    <col min="11525" max="11525" width="31.85546875" style="197" customWidth="1"/>
    <col min="11526" max="11526" width="14" style="197" customWidth="1"/>
    <col min="11527" max="11527" width="10.5703125" style="197" customWidth="1"/>
    <col min="11528" max="11528" width="11.7109375" style="197" customWidth="1"/>
    <col min="11529" max="11529" width="13.85546875" style="197" customWidth="1"/>
    <col min="11530" max="11530" width="20" style="197" customWidth="1"/>
    <col min="11531" max="11537" width="0" style="197" hidden="1" customWidth="1"/>
    <col min="11538" max="11538" width="5.28515625" style="197" customWidth="1"/>
    <col min="11539" max="11539" width="9.28515625" style="197" customWidth="1"/>
    <col min="11540" max="11562" width="0" style="197" hidden="1" customWidth="1"/>
    <col min="11563" max="11565" width="8.85546875" style="197"/>
    <col min="11566" max="11576" width="0" style="197" hidden="1" customWidth="1"/>
    <col min="11577" max="11776" width="8.85546875" style="197"/>
    <col min="11777" max="11777" width="3.140625" style="197" customWidth="1"/>
    <col min="11778" max="11778" width="4.42578125" style="197" customWidth="1"/>
    <col min="11779" max="11779" width="8.42578125" style="197" customWidth="1"/>
    <col min="11780" max="11780" width="33.7109375" style="197" customWidth="1"/>
    <col min="11781" max="11781" width="31.85546875" style="197" customWidth="1"/>
    <col min="11782" max="11782" width="14" style="197" customWidth="1"/>
    <col min="11783" max="11783" width="10.5703125" style="197" customWidth="1"/>
    <col min="11784" max="11784" width="11.7109375" style="197" customWidth="1"/>
    <col min="11785" max="11785" width="13.85546875" style="197" customWidth="1"/>
    <col min="11786" max="11786" width="20" style="197" customWidth="1"/>
    <col min="11787" max="11793" width="0" style="197" hidden="1" customWidth="1"/>
    <col min="11794" max="11794" width="5.28515625" style="197" customWidth="1"/>
    <col min="11795" max="11795" width="9.28515625" style="197" customWidth="1"/>
    <col min="11796" max="11818" width="0" style="197" hidden="1" customWidth="1"/>
    <col min="11819" max="11821" width="8.85546875" style="197"/>
    <col min="11822" max="11832" width="0" style="197" hidden="1" customWidth="1"/>
    <col min="11833" max="12032" width="8.85546875" style="197"/>
    <col min="12033" max="12033" width="3.140625" style="197" customWidth="1"/>
    <col min="12034" max="12034" width="4.42578125" style="197" customWidth="1"/>
    <col min="12035" max="12035" width="8.42578125" style="197" customWidth="1"/>
    <col min="12036" max="12036" width="33.7109375" style="197" customWidth="1"/>
    <col min="12037" max="12037" width="31.85546875" style="197" customWidth="1"/>
    <col min="12038" max="12038" width="14" style="197" customWidth="1"/>
    <col min="12039" max="12039" width="10.5703125" style="197" customWidth="1"/>
    <col min="12040" max="12040" width="11.7109375" style="197" customWidth="1"/>
    <col min="12041" max="12041" width="13.85546875" style="197" customWidth="1"/>
    <col min="12042" max="12042" width="20" style="197" customWidth="1"/>
    <col min="12043" max="12049" width="0" style="197" hidden="1" customWidth="1"/>
    <col min="12050" max="12050" width="5.28515625" style="197" customWidth="1"/>
    <col min="12051" max="12051" width="9.28515625" style="197" customWidth="1"/>
    <col min="12052" max="12074" width="0" style="197" hidden="1" customWidth="1"/>
    <col min="12075" max="12077" width="8.85546875" style="197"/>
    <col min="12078" max="12088" width="0" style="197" hidden="1" customWidth="1"/>
    <col min="12089" max="12288" width="8.85546875" style="197"/>
    <col min="12289" max="12289" width="3.140625" style="197" customWidth="1"/>
    <col min="12290" max="12290" width="4.42578125" style="197" customWidth="1"/>
    <col min="12291" max="12291" width="8.42578125" style="197" customWidth="1"/>
    <col min="12292" max="12292" width="33.7109375" style="197" customWidth="1"/>
    <col min="12293" max="12293" width="31.85546875" style="197" customWidth="1"/>
    <col min="12294" max="12294" width="14" style="197" customWidth="1"/>
    <col min="12295" max="12295" width="10.5703125" style="197" customWidth="1"/>
    <col min="12296" max="12296" width="11.7109375" style="197" customWidth="1"/>
    <col min="12297" max="12297" width="13.85546875" style="197" customWidth="1"/>
    <col min="12298" max="12298" width="20" style="197" customWidth="1"/>
    <col min="12299" max="12305" width="0" style="197" hidden="1" customWidth="1"/>
    <col min="12306" max="12306" width="5.28515625" style="197" customWidth="1"/>
    <col min="12307" max="12307" width="9.28515625" style="197" customWidth="1"/>
    <col min="12308" max="12330" width="0" style="197" hidden="1" customWidth="1"/>
    <col min="12331" max="12333" width="8.85546875" style="197"/>
    <col min="12334" max="12344" width="0" style="197" hidden="1" customWidth="1"/>
    <col min="12345" max="12544" width="8.85546875" style="197"/>
    <col min="12545" max="12545" width="3.140625" style="197" customWidth="1"/>
    <col min="12546" max="12546" width="4.42578125" style="197" customWidth="1"/>
    <col min="12547" max="12547" width="8.42578125" style="197" customWidth="1"/>
    <col min="12548" max="12548" width="33.7109375" style="197" customWidth="1"/>
    <col min="12549" max="12549" width="31.85546875" style="197" customWidth="1"/>
    <col min="12550" max="12550" width="14" style="197" customWidth="1"/>
    <col min="12551" max="12551" width="10.5703125" style="197" customWidth="1"/>
    <col min="12552" max="12552" width="11.7109375" style="197" customWidth="1"/>
    <col min="12553" max="12553" width="13.85546875" style="197" customWidth="1"/>
    <col min="12554" max="12554" width="20" style="197" customWidth="1"/>
    <col min="12555" max="12561" width="0" style="197" hidden="1" customWidth="1"/>
    <col min="12562" max="12562" width="5.28515625" style="197" customWidth="1"/>
    <col min="12563" max="12563" width="9.28515625" style="197" customWidth="1"/>
    <col min="12564" max="12586" width="0" style="197" hidden="1" customWidth="1"/>
    <col min="12587" max="12589" width="8.85546875" style="197"/>
    <col min="12590" max="12600" width="0" style="197" hidden="1" customWidth="1"/>
    <col min="12601" max="12800" width="8.85546875" style="197"/>
    <col min="12801" max="12801" width="3.140625" style="197" customWidth="1"/>
    <col min="12802" max="12802" width="4.42578125" style="197" customWidth="1"/>
    <col min="12803" max="12803" width="8.42578125" style="197" customWidth="1"/>
    <col min="12804" max="12804" width="33.7109375" style="197" customWidth="1"/>
    <col min="12805" max="12805" width="31.85546875" style="197" customWidth="1"/>
    <col min="12806" max="12806" width="14" style="197" customWidth="1"/>
    <col min="12807" max="12807" width="10.5703125" style="197" customWidth="1"/>
    <col min="12808" max="12808" width="11.7109375" style="197" customWidth="1"/>
    <col min="12809" max="12809" width="13.85546875" style="197" customWidth="1"/>
    <col min="12810" max="12810" width="20" style="197" customWidth="1"/>
    <col min="12811" max="12817" width="0" style="197" hidden="1" customWidth="1"/>
    <col min="12818" max="12818" width="5.28515625" style="197" customWidth="1"/>
    <col min="12819" max="12819" width="9.28515625" style="197" customWidth="1"/>
    <col min="12820" max="12842" width="0" style="197" hidden="1" customWidth="1"/>
    <col min="12843" max="12845" width="8.85546875" style="197"/>
    <col min="12846" max="12856" width="0" style="197" hidden="1" customWidth="1"/>
    <col min="12857" max="13056" width="8.85546875" style="197"/>
    <col min="13057" max="13057" width="3.140625" style="197" customWidth="1"/>
    <col min="13058" max="13058" width="4.42578125" style="197" customWidth="1"/>
    <col min="13059" max="13059" width="8.42578125" style="197" customWidth="1"/>
    <col min="13060" max="13060" width="33.7109375" style="197" customWidth="1"/>
    <col min="13061" max="13061" width="31.85546875" style="197" customWidth="1"/>
    <col min="13062" max="13062" width="14" style="197" customWidth="1"/>
    <col min="13063" max="13063" width="10.5703125" style="197" customWidth="1"/>
    <col min="13064" max="13064" width="11.7109375" style="197" customWidth="1"/>
    <col min="13065" max="13065" width="13.85546875" style="197" customWidth="1"/>
    <col min="13066" max="13066" width="20" style="197" customWidth="1"/>
    <col min="13067" max="13073" width="0" style="197" hidden="1" customWidth="1"/>
    <col min="13074" max="13074" width="5.28515625" style="197" customWidth="1"/>
    <col min="13075" max="13075" width="9.28515625" style="197" customWidth="1"/>
    <col min="13076" max="13098" width="0" style="197" hidden="1" customWidth="1"/>
    <col min="13099" max="13101" width="8.85546875" style="197"/>
    <col min="13102" max="13112" width="0" style="197" hidden="1" customWidth="1"/>
    <col min="13113" max="13312" width="8.85546875" style="197"/>
    <col min="13313" max="13313" width="3.140625" style="197" customWidth="1"/>
    <col min="13314" max="13314" width="4.42578125" style="197" customWidth="1"/>
    <col min="13315" max="13315" width="8.42578125" style="197" customWidth="1"/>
    <col min="13316" max="13316" width="33.7109375" style="197" customWidth="1"/>
    <col min="13317" max="13317" width="31.85546875" style="197" customWidth="1"/>
    <col min="13318" max="13318" width="14" style="197" customWidth="1"/>
    <col min="13319" max="13319" width="10.5703125" style="197" customWidth="1"/>
    <col min="13320" max="13320" width="11.7109375" style="197" customWidth="1"/>
    <col min="13321" max="13321" width="13.85546875" style="197" customWidth="1"/>
    <col min="13322" max="13322" width="20" style="197" customWidth="1"/>
    <col min="13323" max="13329" width="0" style="197" hidden="1" customWidth="1"/>
    <col min="13330" max="13330" width="5.28515625" style="197" customWidth="1"/>
    <col min="13331" max="13331" width="9.28515625" style="197" customWidth="1"/>
    <col min="13332" max="13354" width="0" style="197" hidden="1" customWidth="1"/>
    <col min="13355" max="13357" width="8.85546875" style="197"/>
    <col min="13358" max="13368" width="0" style="197" hidden="1" customWidth="1"/>
    <col min="13369" max="13568" width="8.85546875" style="197"/>
    <col min="13569" max="13569" width="3.140625" style="197" customWidth="1"/>
    <col min="13570" max="13570" width="4.42578125" style="197" customWidth="1"/>
    <col min="13571" max="13571" width="8.42578125" style="197" customWidth="1"/>
    <col min="13572" max="13572" width="33.7109375" style="197" customWidth="1"/>
    <col min="13573" max="13573" width="31.85546875" style="197" customWidth="1"/>
    <col min="13574" max="13574" width="14" style="197" customWidth="1"/>
    <col min="13575" max="13575" width="10.5703125" style="197" customWidth="1"/>
    <col min="13576" max="13576" width="11.7109375" style="197" customWidth="1"/>
    <col min="13577" max="13577" width="13.85546875" style="197" customWidth="1"/>
    <col min="13578" max="13578" width="20" style="197" customWidth="1"/>
    <col min="13579" max="13585" width="0" style="197" hidden="1" customWidth="1"/>
    <col min="13586" max="13586" width="5.28515625" style="197" customWidth="1"/>
    <col min="13587" max="13587" width="9.28515625" style="197" customWidth="1"/>
    <col min="13588" max="13610" width="0" style="197" hidden="1" customWidth="1"/>
    <col min="13611" max="13613" width="8.85546875" style="197"/>
    <col min="13614" max="13624" width="0" style="197" hidden="1" customWidth="1"/>
    <col min="13625" max="13824" width="8.85546875" style="197"/>
    <col min="13825" max="13825" width="3.140625" style="197" customWidth="1"/>
    <col min="13826" max="13826" width="4.42578125" style="197" customWidth="1"/>
    <col min="13827" max="13827" width="8.42578125" style="197" customWidth="1"/>
    <col min="13828" max="13828" width="33.7109375" style="197" customWidth="1"/>
    <col min="13829" max="13829" width="31.85546875" style="197" customWidth="1"/>
    <col min="13830" max="13830" width="14" style="197" customWidth="1"/>
    <col min="13831" max="13831" width="10.5703125" style="197" customWidth="1"/>
    <col min="13832" max="13832" width="11.7109375" style="197" customWidth="1"/>
    <col min="13833" max="13833" width="13.85546875" style="197" customWidth="1"/>
    <col min="13834" max="13834" width="20" style="197" customWidth="1"/>
    <col min="13835" max="13841" width="0" style="197" hidden="1" customWidth="1"/>
    <col min="13842" max="13842" width="5.28515625" style="197" customWidth="1"/>
    <col min="13843" max="13843" width="9.28515625" style="197" customWidth="1"/>
    <col min="13844" max="13866" width="0" style="197" hidden="1" customWidth="1"/>
    <col min="13867" max="13869" width="8.85546875" style="197"/>
    <col min="13870" max="13880" width="0" style="197" hidden="1" customWidth="1"/>
    <col min="13881" max="14080" width="8.85546875" style="197"/>
    <col min="14081" max="14081" width="3.140625" style="197" customWidth="1"/>
    <col min="14082" max="14082" width="4.42578125" style="197" customWidth="1"/>
    <col min="14083" max="14083" width="8.42578125" style="197" customWidth="1"/>
    <col min="14084" max="14084" width="33.7109375" style="197" customWidth="1"/>
    <col min="14085" max="14085" width="31.85546875" style="197" customWidth="1"/>
    <col min="14086" max="14086" width="14" style="197" customWidth="1"/>
    <col min="14087" max="14087" width="10.5703125" style="197" customWidth="1"/>
    <col min="14088" max="14088" width="11.7109375" style="197" customWidth="1"/>
    <col min="14089" max="14089" width="13.85546875" style="197" customWidth="1"/>
    <col min="14090" max="14090" width="20" style="197" customWidth="1"/>
    <col min="14091" max="14097" width="0" style="197" hidden="1" customWidth="1"/>
    <col min="14098" max="14098" width="5.28515625" style="197" customWidth="1"/>
    <col min="14099" max="14099" width="9.28515625" style="197" customWidth="1"/>
    <col min="14100" max="14122" width="0" style="197" hidden="1" customWidth="1"/>
    <col min="14123" max="14125" width="8.85546875" style="197"/>
    <col min="14126" max="14136" width="0" style="197" hidden="1" customWidth="1"/>
    <col min="14137" max="14336" width="8.85546875" style="197"/>
    <col min="14337" max="14337" width="3.140625" style="197" customWidth="1"/>
    <col min="14338" max="14338" width="4.42578125" style="197" customWidth="1"/>
    <col min="14339" max="14339" width="8.42578125" style="197" customWidth="1"/>
    <col min="14340" max="14340" width="33.7109375" style="197" customWidth="1"/>
    <col min="14341" max="14341" width="31.85546875" style="197" customWidth="1"/>
    <col min="14342" max="14342" width="14" style="197" customWidth="1"/>
    <col min="14343" max="14343" width="10.5703125" style="197" customWidth="1"/>
    <col min="14344" max="14344" width="11.7109375" style="197" customWidth="1"/>
    <col min="14345" max="14345" width="13.85546875" style="197" customWidth="1"/>
    <col min="14346" max="14346" width="20" style="197" customWidth="1"/>
    <col min="14347" max="14353" width="0" style="197" hidden="1" customWidth="1"/>
    <col min="14354" max="14354" width="5.28515625" style="197" customWidth="1"/>
    <col min="14355" max="14355" width="9.28515625" style="197" customWidth="1"/>
    <col min="14356" max="14378" width="0" style="197" hidden="1" customWidth="1"/>
    <col min="14379" max="14381" width="8.85546875" style="197"/>
    <col min="14382" max="14392" width="0" style="197" hidden="1" customWidth="1"/>
    <col min="14393" max="14592" width="8.85546875" style="197"/>
    <col min="14593" max="14593" width="3.140625" style="197" customWidth="1"/>
    <col min="14594" max="14594" width="4.42578125" style="197" customWidth="1"/>
    <col min="14595" max="14595" width="8.42578125" style="197" customWidth="1"/>
    <col min="14596" max="14596" width="33.7109375" style="197" customWidth="1"/>
    <col min="14597" max="14597" width="31.85546875" style="197" customWidth="1"/>
    <col min="14598" max="14598" width="14" style="197" customWidth="1"/>
    <col min="14599" max="14599" width="10.5703125" style="197" customWidth="1"/>
    <col min="14600" max="14600" width="11.7109375" style="197" customWidth="1"/>
    <col min="14601" max="14601" width="13.85546875" style="197" customWidth="1"/>
    <col min="14602" max="14602" width="20" style="197" customWidth="1"/>
    <col min="14603" max="14609" width="0" style="197" hidden="1" customWidth="1"/>
    <col min="14610" max="14610" width="5.28515625" style="197" customWidth="1"/>
    <col min="14611" max="14611" width="9.28515625" style="197" customWidth="1"/>
    <col min="14612" max="14634" width="0" style="197" hidden="1" customWidth="1"/>
    <col min="14635" max="14637" width="8.85546875" style="197"/>
    <col min="14638" max="14648" width="0" style="197" hidden="1" customWidth="1"/>
    <col min="14649" max="14848" width="8.85546875" style="197"/>
    <col min="14849" max="14849" width="3.140625" style="197" customWidth="1"/>
    <col min="14850" max="14850" width="4.42578125" style="197" customWidth="1"/>
    <col min="14851" max="14851" width="8.42578125" style="197" customWidth="1"/>
    <col min="14852" max="14852" width="33.7109375" style="197" customWidth="1"/>
    <col min="14853" max="14853" width="31.85546875" style="197" customWidth="1"/>
    <col min="14854" max="14854" width="14" style="197" customWidth="1"/>
    <col min="14855" max="14855" width="10.5703125" style="197" customWidth="1"/>
    <col min="14856" max="14856" width="11.7109375" style="197" customWidth="1"/>
    <col min="14857" max="14857" width="13.85546875" style="197" customWidth="1"/>
    <col min="14858" max="14858" width="20" style="197" customWidth="1"/>
    <col min="14859" max="14865" width="0" style="197" hidden="1" customWidth="1"/>
    <col min="14866" max="14866" width="5.28515625" style="197" customWidth="1"/>
    <col min="14867" max="14867" width="9.28515625" style="197" customWidth="1"/>
    <col min="14868" max="14890" width="0" style="197" hidden="1" customWidth="1"/>
    <col min="14891" max="14893" width="8.85546875" style="197"/>
    <col min="14894" max="14904" width="0" style="197" hidden="1" customWidth="1"/>
    <col min="14905" max="15104" width="8.85546875" style="197"/>
    <col min="15105" max="15105" width="3.140625" style="197" customWidth="1"/>
    <col min="15106" max="15106" width="4.42578125" style="197" customWidth="1"/>
    <col min="15107" max="15107" width="8.42578125" style="197" customWidth="1"/>
    <col min="15108" max="15108" width="33.7109375" style="197" customWidth="1"/>
    <col min="15109" max="15109" width="31.85546875" style="197" customWidth="1"/>
    <col min="15110" max="15110" width="14" style="197" customWidth="1"/>
    <col min="15111" max="15111" width="10.5703125" style="197" customWidth="1"/>
    <col min="15112" max="15112" width="11.7109375" style="197" customWidth="1"/>
    <col min="15113" max="15113" width="13.85546875" style="197" customWidth="1"/>
    <col min="15114" max="15114" width="20" style="197" customWidth="1"/>
    <col min="15115" max="15121" width="0" style="197" hidden="1" customWidth="1"/>
    <col min="15122" max="15122" width="5.28515625" style="197" customWidth="1"/>
    <col min="15123" max="15123" width="9.28515625" style="197" customWidth="1"/>
    <col min="15124" max="15146" width="0" style="197" hidden="1" customWidth="1"/>
    <col min="15147" max="15149" width="8.85546875" style="197"/>
    <col min="15150" max="15160" width="0" style="197" hidden="1" customWidth="1"/>
    <col min="15161" max="15360" width="8.85546875" style="197"/>
    <col min="15361" max="15361" width="3.140625" style="197" customWidth="1"/>
    <col min="15362" max="15362" width="4.42578125" style="197" customWidth="1"/>
    <col min="15363" max="15363" width="8.42578125" style="197" customWidth="1"/>
    <col min="15364" max="15364" width="33.7109375" style="197" customWidth="1"/>
    <col min="15365" max="15365" width="31.85546875" style="197" customWidth="1"/>
    <col min="15366" max="15366" width="14" style="197" customWidth="1"/>
    <col min="15367" max="15367" width="10.5703125" style="197" customWidth="1"/>
    <col min="15368" max="15368" width="11.7109375" style="197" customWidth="1"/>
    <col min="15369" max="15369" width="13.85546875" style="197" customWidth="1"/>
    <col min="15370" max="15370" width="20" style="197" customWidth="1"/>
    <col min="15371" max="15377" width="0" style="197" hidden="1" customWidth="1"/>
    <col min="15378" max="15378" width="5.28515625" style="197" customWidth="1"/>
    <col min="15379" max="15379" width="9.28515625" style="197" customWidth="1"/>
    <col min="15380" max="15402" width="0" style="197" hidden="1" customWidth="1"/>
    <col min="15403" max="15405" width="8.85546875" style="197"/>
    <col min="15406" max="15416" width="0" style="197" hidden="1" customWidth="1"/>
    <col min="15417" max="15616" width="8.85546875" style="197"/>
    <col min="15617" max="15617" width="3.140625" style="197" customWidth="1"/>
    <col min="15618" max="15618" width="4.42578125" style="197" customWidth="1"/>
    <col min="15619" max="15619" width="8.42578125" style="197" customWidth="1"/>
    <col min="15620" max="15620" width="33.7109375" style="197" customWidth="1"/>
    <col min="15621" max="15621" width="31.85546875" style="197" customWidth="1"/>
    <col min="15622" max="15622" width="14" style="197" customWidth="1"/>
    <col min="15623" max="15623" width="10.5703125" style="197" customWidth="1"/>
    <col min="15624" max="15624" width="11.7109375" style="197" customWidth="1"/>
    <col min="15625" max="15625" width="13.85546875" style="197" customWidth="1"/>
    <col min="15626" max="15626" width="20" style="197" customWidth="1"/>
    <col min="15627" max="15633" width="0" style="197" hidden="1" customWidth="1"/>
    <col min="15634" max="15634" width="5.28515625" style="197" customWidth="1"/>
    <col min="15635" max="15635" width="9.28515625" style="197" customWidth="1"/>
    <col min="15636" max="15658" width="0" style="197" hidden="1" customWidth="1"/>
    <col min="15659" max="15661" width="8.85546875" style="197"/>
    <col min="15662" max="15672" width="0" style="197" hidden="1" customWidth="1"/>
    <col min="15673" max="15872" width="8.85546875" style="197"/>
    <col min="15873" max="15873" width="3.140625" style="197" customWidth="1"/>
    <col min="15874" max="15874" width="4.42578125" style="197" customWidth="1"/>
    <col min="15875" max="15875" width="8.42578125" style="197" customWidth="1"/>
    <col min="15876" max="15876" width="33.7109375" style="197" customWidth="1"/>
    <col min="15877" max="15877" width="31.85546875" style="197" customWidth="1"/>
    <col min="15878" max="15878" width="14" style="197" customWidth="1"/>
    <col min="15879" max="15879" width="10.5703125" style="197" customWidth="1"/>
    <col min="15880" max="15880" width="11.7109375" style="197" customWidth="1"/>
    <col min="15881" max="15881" width="13.85546875" style="197" customWidth="1"/>
    <col min="15882" max="15882" width="20" style="197" customWidth="1"/>
    <col min="15883" max="15889" width="0" style="197" hidden="1" customWidth="1"/>
    <col min="15890" max="15890" width="5.28515625" style="197" customWidth="1"/>
    <col min="15891" max="15891" width="9.28515625" style="197" customWidth="1"/>
    <col min="15892" max="15914" width="0" style="197" hidden="1" customWidth="1"/>
    <col min="15915" max="15917" width="8.85546875" style="197"/>
    <col min="15918" max="15928" width="0" style="197" hidden="1" customWidth="1"/>
    <col min="15929" max="16128" width="8.85546875" style="197"/>
    <col min="16129" max="16129" width="3.140625" style="197" customWidth="1"/>
    <col min="16130" max="16130" width="4.42578125" style="197" customWidth="1"/>
    <col min="16131" max="16131" width="8.42578125" style="197" customWidth="1"/>
    <col min="16132" max="16132" width="33.7109375" style="197" customWidth="1"/>
    <col min="16133" max="16133" width="31.85546875" style="197" customWidth="1"/>
    <col min="16134" max="16134" width="14" style="197" customWidth="1"/>
    <col min="16135" max="16135" width="10.5703125" style="197" customWidth="1"/>
    <col min="16136" max="16136" width="11.7109375" style="197" customWidth="1"/>
    <col min="16137" max="16137" width="13.85546875" style="197" customWidth="1"/>
    <col min="16138" max="16138" width="20" style="197" customWidth="1"/>
    <col min="16139" max="16145" width="0" style="197" hidden="1" customWidth="1"/>
    <col min="16146" max="16146" width="5.28515625" style="197" customWidth="1"/>
    <col min="16147" max="16147" width="9.28515625" style="197" customWidth="1"/>
    <col min="16148" max="16170" width="0" style="197" hidden="1" customWidth="1"/>
    <col min="16171" max="16173" width="8.85546875" style="197"/>
    <col min="16174" max="16184" width="0" style="197" hidden="1" customWidth="1"/>
    <col min="16185" max="16384" width="8.85546875" style="197"/>
  </cols>
  <sheetData>
    <row r="1" spans="2:11" s="191" customFormat="1" ht="12.75" customHeight="1" x14ac:dyDescent="0.2">
      <c r="B1" s="360" t="s">
        <v>367</v>
      </c>
      <c r="C1" s="360"/>
      <c r="D1" s="360"/>
      <c r="E1" s="360"/>
      <c r="F1" s="360"/>
      <c r="G1" s="360"/>
      <c r="H1" s="360"/>
      <c r="I1" s="360"/>
      <c r="J1" s="360"/>
      <c r="K1" s="193" t="s">
        <v>368</v>
      </c>
    </row>
    <row r="2" spans="2:11" s="191" customFormat="1" ht="12.75" customHeight="1" x14ac:dyDescent="0.2">
      <c r="B2" s="192"/>
      <c r="J2" s="194"/>
      <c r="K2" s="193"/>
    </row>
    <row r="3" spans="2:11" s="191" customFormat="1" ht="12.75" customHeight="1" x14ac:dyDescent="0.2">
      <c r="C3" s="195" t="s">
        <v>24</v>
      </c>
      <c r="E3" s="193" t="s">
        <v>369</v>
      </c>
      <c r="F3" s="193"/>
      <c r="G3" s="193"/>
      <c r="H3" s="193"/>
      <c r="I3" s="193"/>
      <c r="J3" s="196"/>
    </row>
    <row r="4" spans="2:11" s="193" customFormat="1" ht="12.75" customHeight="1" x14ac:dyDescent="0.2">
      <c r="C4" s="195"/>
      <c r="E4" s="195" t="s">
        <v>589</v>
      </c>
      <c r="J4" s="196"/>
    </row>
    <row r="5" spans="2:11" s="193" customFormat="1" ht="12.75" customHeight="1" x14ac:dyDescent="0.2">
      <c r="C5" s="195" t="s">
        <v>371</v>
      </c>
      <c r="E5" s="193" t="s">
        <v>372</v>
      </c>
      <c r="J5" s="196"/>
    </row>
    <row r="6" spans="2:11" s="193" customFormat="1" ht="12.75" customHeight="1" x14ac:dyDescent="0.2">
      <c r="C6" s="195" t="s">
        <v>373</v>
      </c>
      <c r="E6" s="193" t="s">
        <v>374</v>
      </c>
      <c r="J6" s="196"/>
    </row>
    <row r="7" spans="2:11" s="193" customFormat="1" ht="12.75" customHeight="1" x14ac:dyDescent="0.2">
      <c r="C7" s="195" t="s">
        <v>375</v>
      </c>
      <c r="E7" s="193" t="s">
        <v>376</v>
      </c>
      <c r="J7" s="196"/>
    </row>
    <row r="8" spans="2:11" s="193" customFormat="1" ht="12.75" customHeight="1" x14ac:dyDescent="0.2">
      <c r="C8" s="195" t="s">
        <v>377</v>
      </c>
      <c r="E8" s="193" t="s">
        <v>376</v>
      </c>
      <c r="J8" s="196"/>
    </row>
    <row r="9" spans="2:11" s="193" customFormat="1" ht="12.75" customHeight="1" x14ac:dyDescent="0.2">
      <c r="C9" s="195" t="s">
        <v>378</v>
      </c>
      <c r="E9" s="195"/>
      <c r="J9" s="196"/>
    </row>
    <row r="10" spans="2:11" s="193" customFormat="1" ht="12.75" customHeight="1" x14ac:dyDescent="0.2">
      <c r="C10" s="195"/>
      <c r="E10" s="195"/>
      <c r="J10" s="196"/>
    </row>
    <row r="11" spans="2:11" s="193" customFormat="1" ht="12.75" customHeight="1" x14ac:dyDescent="0.2">
      <c r="C11" s="195"/>
      <c r="E11" s="195"/>
      <c r="J11" s="196"/>
    </row>
    <row r="12" spans="2:11" s="193" customFormat="1" ht="12.75" customHeight="1" x14ac:dyDescent="0.2">
      <c r="C12" s="195" t="s">
        <v>379</v>
      </c>
      <c r="E12" s="197"/>
      <c r="J12" s="196"/>
    </row>
    <row r="13" spans="2:11" s="193" customFormat="1" ht="12.75" customHeight="1" x14ac:dyDescent="0.2">
      <c r="C13" s="195" t="s">
        <v>380</v>
      </c>
      <c r="E13" s="197"/>
      <c r="J13" s="196"/>
    </row>
    <row r="14" spans="2:11" s="193" customFormat="1" ht="12.75" customHeight="1" x14ac:dyDescent="0.2">
      <c r="C14" s="195" t="s">
        <v>381</v>
      </c>
      <c r="E14" s="197"/>
      <c r="J14" s="196"/>
    </row>
    <row r="15" spans="2:11" s="193" customFormat="1" ht="12.75" customHeight="1" x14ac:dyDescent="0.2">
      <c r="C15" s="195" t="s">
        <v>382</v>
      </c>
      <c r="E15" s="197"/>
      <c r="J15" s="196"/>
    </row>
    <row r="16" spans="2:11" s="193" customFormat="1" ht="12.75" customHeight="1" x14ac:dyDescent="0.2">
      <c r="C16" s="195" t="s">
        <v>383</v>
      </c>
      <c r="E16" s="197"/>
      <c r="J16" s="196"/>
    </row>
    <row r="17" spans="2:10" s="198" customFormat="1" ht="12.75" customHeight="1" x14ac:dyDescent="0.2">
      <c r="D17" s="361"/>
      <c r="E17" s="361"/>
      <c r="F17" s="361"/>
      <c r="G17" s="361"/>
      <c r="H17" s="361"/>
      <c r="I17" s="361"/>
      <c r="J17" s="361"/>
    </row>
    <row r="18" spans="2:10" s="193" customFormat="1" ht="12.75" customHeight="1" x14ac:dyDescent="0.2">
      <c r="J18" s="196"/>
    </row>
    <row r="19" spans="2:10" s="195" customFormat="1" ht="12.75" customHeight="1" x14ac:dyDescent="0.2">
      <c r="C19" s="199" t="s">
        <v>384</v>
      </c>
      <c r="E19" s="200">
        <f>J36</f>
        <v>0</v>
      </c>
      <c r="I19" s="201"/>
      <c r="J19" s="201"/>
    </row>
    <row r="20" spans="2:10" s="193" customFormat="1" ht="12.75" customHeight="1" x14ac:dyDescent="0.2">
      <c r="J20" s="196"/>
    </row>
    <row r="21" spans="2:10" s="191" customFormat="1" ht="12.75" customHeight="1" x14ac:dyDescent="0.2">
      <c r="J21" s="194"/>
    </row>
    <row r="22" spans="2:10" s="191" customFormat="1" ht="12.75" customHeight="1" x14ac:dyDescent="0.2">
      <c r="J22" s="194"/>
    </row>
    <row r="23" spans="2:10" s="191" customFormat="1" ht="12.75" customHeight="1" x14ac:dyDescent="0.2">
      <c r="J23" s="194"/>
    </row>
    <row r="24" spans="2:10" s="193" customFormat="1" ht="12.75" customHeight="1" x14ac:dyDescent="0.2">
      <c r="J24" s="196"/>
    </row>
    <row r="25" spans="2:10" s="193" customFormat="1" ht="12.75" customHeight="1" x14ac:dyDescent="0.2">
      <c r="B25" s="360" t="s">
        <v>385</v>
      </c>
      <c r="C25" s="360"/>
      <c r="D25" s="360"/>
      <c r="E25" s="360"/>
      <c r="F25" s="360"/>
      <c r="G25" s="360"/>
      <c r="H25" s="360"/>
      <c r="I25" s="360"/>
      <c r="J25" s="360"/>
    </row>
    <row r="26" spans="2:10" s="193" customFormat="1" ht="12.75" customHeight="1" x14ac:dyDescent="0.2">
      <c r="B26" s="192"/>
      <c r="J26" s="196"/>
    </row>
    <row r="27" spans="2:10" s="193" customFormat="1" ht="12.75" customHeight="1" x14ac:dyDescent="0.2">
      <c r="B27" s="195"/>
      <c r="C27" s="195" t="s">
        <v>24</v>
      </c>
      <c r="E27" s="193" t="str">
        <f>E3</f>
        <v>MŠ Kostlivého, Praha 9</v>
      </c>
      <c r="J27" s="196"/>
    </row>
    <row r="28" spans="2:10" s="193" customFormat="1" ht="12.75" customHeight="1" x14ac:dyDescent="0.2">
      <c r="B28" s="195"/>
      <c r="C28" s="195"/>
      <c r="E28" s="195" t="s">
        <v>589</v>
      </c>
      <c r="J28" s="196"/>
    </row>
    <row r="29" spans="2:10" s="193" customFormat="1" ht="12.75" customHeight="1" x14ac:dyDescent="0.2">
      <c r="B29" s="195"/>
      <c r="C29" s="195" t="s">
        <v>371</v>
      </c>
      <c r="E29" s="193" t="str">
        <f>E5</f>
        <v>Elektroinstalace – silnoproud/ slaboproud</v>
      </c>
      <c r="J29" s="196"/>
    </row>
    <row r="30" spans="2:10" s="193" customFormat="1" ht="12.75" customHeight="1" x14ac:dyDescent="0.2">
      <c r="B30" s="195"/>
      <c r="C30" s="195" t="s">
        <v>373</v>
      </c>
      <c r="E30" s="193" t="str">
        <f>E6</f>
        <v>MŠ Kostlivého 1218, Praha 9</v>
      </c>
      <c r="J30" s="196"/>
    </row>
    <row r="31" spans="2:10" s="193" customFormat="1" ht="12.75" customHeight="1" x14ac:dyDescent="0.2">
      <c r="B31" s="195"/>
      <c r="C31" s="195" t="s">
        <v>375</v>
      </c>
      <c r="E31" s="193" t="str">
        <f>E7</f>
        <v>Jiří Flosman</v>
      </c>
      <c r="J31" s="196"/>
    </row>
    <row r="32" spans="2:10" s="193" customFormat="1" ht="12.75" customHeight="1" x14ac:dyDescent="0.2">
      <c r="B32" s="195"/>
      <c r="C32" s="195" t="s">
        <v>377</v>
      </c>
      <c r="E32" s="193" t="str">
        <f>E8</f>
        <v>Jiří Flosman</v>
      </c>
      <c r="J32" s="196"/>
    </row>
    <row r="33" spans="2:37" s="193" customFormat="1" ht="12.75" customHeight="1" x14ac:dyDescent="0.2">
      <c r="E33" s="195"/>
      <c r="J33" s="202"/>
    </row>
    <row r="34" spans="2:37" s="193" customFormat="1" ht="12.75" customHeight="1" x14ac:dyDescent="0.2">
      <c r="E34" s="195"/>
      <c r="J34" s="202"/>
    </row>
    <row r="35" spans="2:37" s="193" customFormat="1" ht="12.75" customHeight="1" x14ac:dyDescent="0.2">
      <c r="E35" s="195"/>
      <c r="J35" s="202"/>
    </row>
    <row r="36" spans="2:37" s="193" customFormat="1" ht="12.75" customHeight="1" x14ac:dyDescent="0.2">
      <c r="B36" s="195"/>
      <c r="C36" s="199" t="s">
        <v>386</v>
      </c>
      <c r="J36" s="203">
        <f>SUM(J37:J49)</f>
        <v>0</v>
      </c>
      <c r="AK36" s="193" t="s">
        <v>387</v>
      </c>
    </row>
    <row r="37" spans="2:37" s="193" customFormat="1" ht="21.2" customHeight="1" x14ac:dyDescent="0.2">
      <c r="B37" s="195"/>
      <c r="C37" s="195" t="str">
        <f>B77</f>
        <v>Kabely a kabelové trasy silnoproud – objekt C – 1.NP</v>
      </c>
      <c r="J37" s="201">
        <f>J77</f>
        <v>0</v>
      </c>
    </row>
    <row r="38" spans="2:37" s="193" customFormat="1" ht="21.2" customHeight="1" x14ac:dyDescent="0.2">
      <c r="B38" s="195"/>
      <c r="C38" s="195" t="str">
        <f>B89</f>
        <v>Kabely a kabelové trasy silnoproud – objekt C – 2.NP</v>
      </c>
      <c r="J38" s="201">
        <f>J89</f>
        <v>0</v>
      </c>
    </row>
    <row r="39" spans="2:37" s="193" customFormat="1" ht="21.2" customHeight="1" x14ac:dyDescent="0.2">
      <c r="B39" s="195"/>
      <c r="C39" s="195" t="str">
        <f>B100</f>
        <v>Rozvaděčová technika</v>
      </c>
      <c r="J39" s="201">
        <f>J100</f>
        <v>0</v>
      </c>
    </row>
    <row r="40" spans="2:37" s="193" customFormat="1" ht="21.2" customHeight="1" x14ac:dyDescent="0.2">
      <c r="B40" s="195"/>
      <c r="C40" s="195" t="str">
        <f>B105</f>
        <v>Elektrické přístroje silnoproud 1.NP – objekt C</v>
      </c>
      <c r="J40" s="201">
        <f>J105</f>
        <v>0</v>
      </c>
    </row>
    <row r="41" spans="2:37" s="193" customFormat="1" ht="21.2" customHeight="1" x14ac:dyDescent="0.2">
      <c r="B41" s="195"/>
      <c r="C41" s="195" t="str">
        <f>B121</f>
        <v>Elektrické přístroje silnoproud 2.NP – objekt C</v>
      </c>
      <c r="J41" s="201">
        <f>J121</f>
        <v>0</v>
      </c>
    </row>
    <row r="42" spans="2:37" s="193" customFormat="1" ht="21.2" customHeight="1" x14ac:dyDescent="0.2">
      <c r="B42" s="195"/>
      <c r="C42" s="195" t="str">
        <f>B139</f>
        <v>Osvětlení 1.NP – objekt C</v>
      </c>
      <c r="J42" s="201">
        <f>J139</f>
        <v>0</v>
      </c>
    </row>
    <row r="43" spans="2:37" s="193" customFormat="1" ht="21.2" customHeight="1" x14ac:dyDescent="0.2">
      <c r="B43" s="195"/>
      <c r="C43" s="195" t="str">
        <f>B153</f>
        <v>Osvětlení 2.NP – objekt C</v>
      </c>
      <c r="J43" s="201">
        <f>J153</f>
        <v>0</v>
      </c>
    </row>
    <row r="44" spans="2:37" s="193" customFormat="1" ht="21" customHeight="1" x14ac:dyDescent="0.2">
      <c r="C44" s="195" t="str">
        <f>B165</f>
        <v>PZTS – 1.NP</v>
      </c>
      <c r="D44" s="195"/>
      <c r="J44" s="201">
        <f>J165</f>
        <v>0</v>
      </c>
    </row>
    <row r="45" spans="2:37" s="193" customFormat="1" ht="21" customHeight="1" x14ac:dyDescent="0.2">
      <c r="C45" s="195" t="str">
        <f>B174</f>
        <v>PZTS – 2.NP</v>
      </c>
      <c r="D45" s="195"/>
      <c r="J45" s="201">
        <f>J174</f>
        <v>0</v>
      </c>
    </row>
    <row r="46" spans="2:37" s="193" customFormat="1" ht="21" customHeight="1" x14ac:dyDescent="0.2">
      <c r="C46" s="195" t="str">
        <f>B180</f>
        <v>Elektro – slaboproud 1.NP – strukturovaná kabeláž</v>
      </c>
      <c r="D46" s="195"/>
      <c r="J46" s="201">
        <f>J180</f>
        <v>0</v>
      </c>
    </row>
    <row r="47" spans="2:37" s="193" customFormat="1" ht="21" customHeight="1" x14ac:dyDescent="0.2">
      <c r="C47" s="195" t="str">
        <f>B188</f>
        <v>Elektro – slaboproud 2.NP – strukturovaná kabeláž</v>
      </c>
      <c r="D47" s="195"/>
      <c r="J47" s="201">
        <f>J188</f>
        <v>0</v>
      </c>
    </row>
    <row r="48" spans="2:37" s="193" customFormat="1" ht="21" customHeight="1" x14ac:dyDescent="0.2">
      <c r="C48" s="195" t="str">
        <f>B202</f>
        <v>Ovládání dveří</v>
      </c>
      <c r="D48" s="195"/>
      <c r="J48" s="201">
        <f>J202</f>
        <v>0</v>
      </c>
    </row>
    <row r="49" spans="2:10" s="193" customFormat="1" ht="21" customHeight="1" x14ac:dyDescent="0.2">
      <c r="C49" s="195" t="str">
        <f>B206</f>
        <v>Montážní a inženýrská činnost</v>
      </c>
      <c r="D49" s="195"/>
      <c r="J49" s="201">
        <f>J206</f>
        <v>0</v>
      </c>
    </row>
    <row r="50" spans="2:10" s="193" customFormat="1" ht="21" customHeight="1" x14ac:dyDescent="0.2">
      <c r="C50" s="195"/>
      <c r="D50" s="195"/>
      <c r="J50" s="201"/>
    </row>
    <row r="51" spans="2:10" s="193" customFormat="1" ht="21" customHeight="1" x14ac:dyDescent="0.2">
      <c r="C51" s="195"/>
      <c r="D51" s="195"/>
      <c r="J51" s="201"/>
    </row>
    <row r="52" spans="2:10" s="193" customFormat="1" ht="21" customHeight="1" x14ac:dyDescent="0.2">
      <c r="C52" s="195"/>
      <c r="D52" s="195"/>
      <c r="J52" s="201"/>
    </row>
    <row r="53" spans="2:10" s="193" customFormat="1" ht="21" customHeight="1" x14ac:dyDescent="0.2">
      <c r="C53" s="195"/>
      <c r="D53" s="195"/>
      <c r="J53" s="201"/>
    </row>
    <row r="54" spans="2:10" s="193" customFormat="1" ht="21" customHeight="1" x14ac:dyDescent="0.2">
      <c r="C54" s="195"/>
      <c r="D54" s="195"/>
      <c r="J54" s="204"/>
    </row>
    <row r="55" spans="2:10" s="191" customFormat="1" ht="14.25" customHeight="1" x14ac:dyDescent="0.2">
      <c r="J55" s="194"/>
    </row>
    <row r="56" spans="2:10" s="193" customFormat="1" ht="7.5" customHeight="1" x14ac:dyDescent="0.2">
      <c r="J56" s="196"/>
    </row>
    <row r="57" spans="2:10" s="193" customFormat="1" ht="37.5" customHeight="1" x14ac:dyDescent="0.2">
      <c r="B57" s="360" t="s">
        <v>388</v>
      </c>
      <c r="C57" s="360"/>
      <c r="D57" s="360"/>
      <c r="E57" s="360"/>
      <c r="F57" s="360"/>
      <c r="G57" s="360"/>
      <c r="H57" s="360"/>
      <c r="I57" s="360"/>
      <c r="J57" s="360"/>
    </row>
    <row r="58" spans="2:10" s="193" customFormat="1" ht="7.5" customHeight="1" x14ac:dyDescent="0.2">
      <c r="J58" s="196"/>
    </row>
    <row r="59" spans="2:10" s="193" customFormat="1" ht="15" customHeight="1" x14ac:dyDescent="0.2">
      <c r="B59" s="195"/>
      <c r="C59" s="195" t="s">
        <v>24</v>
      </c>
      <c r="E59" s="193" t="str">
        <f>E27</f>
        <v>MŠ Kostlivého, Praha 9</v>
      </c>
      <c r="J59" s="196"/>
    </row>
    <row r="60" spans="2:10" s="193" customFormat="1" ht="15" customHeight="1" x14ac:dyDescent="0.2">
      <c r="B60" s="195"/>
      <c r="C60" s="195" t="s">
        <v>371</v>
      </c>
      <c r="E60" s="193" t="str">
        <f>E29</f>
        <v>Elektroinstalace – silnoproud/ slaboproud</v>
      </c>
      <c r="J60" s="196"/>
    </row>
    <row r="61" spans="2:10" s="193" customFormat="1" ht="15" customHeight="1" x14ac:dyDescent="0.2">
      <c r="B61" s="195"/>
      <c r="C61" s="195" t="s">
        <v>373</v>
      </c>
      <c r="E61" s="193" t="str">
        <f>E30</f>
        <v>MŠ Kostlivého 1218, Praha 9</v>
      </c>
      <c r="J61" s="196"/>
    </row>
    <row r="62" spans="2:10" s="193" customFormat="1" ht="18.75" customHeight="1" x14ac:dyDescent="0.2">
      <c r="B62" s="195"/>
      <c r="C62" s="195" t="s">
        <v>375</v>
      </c>
      <c r="E62" s="193" t="str">
        <f>E31</f>
        <v>Jiří Flosman</v>
      </c>
      <c r="J62" s="196"/>
    </row>
    <row r="63" spans="2:10" s="193" customFormat="1" ht="15.75" customHeight="1" x14ac:dyDescent="0.2">
      <c r="B63" s="195"/>
      <c r="C63" s="195" t="s">
        <v>377</v>
      </c>
      <c r="E63" s="193" t="str">
        <f>E32</f>
        <v>Jiří Flosman</v>
      </c>
      <c r="J63" s="196"/>
    </row>
    <row r="64" spans="2:10" s="193" customFormat="1" ht="13.9" customHeight="1" x14ac:dyDescent="0.2">
      <c r="B64" s="195"/>
      <c r="C64" s="195" t="s">
        <v>389</v>
      </c>
      <c r="E64" s="199"/>
      <c r="I64" s="195"/>
      <c r="J64" s="195"/>
    </row>
    <row r="65" spans="2:55" s="193" customFormat="1" ht="13.9" customHeight="1" x14ac:dyDescent="0.2">
      <c r="B65" s="195"/>
      <c r="C65" s="195"/>
      <c r="E65" s="199"/>
      <c r="I65" s="195"/>
      <c r="J65" s="195"/>
    </row>
    <row r="66" spans="2:55" s="193" customFormat="1" ht="13.9" customHeight="1" x14ac:dyDescent="0.2">
      <c r="B66" s="195"/>
      <c r="C66" s="195"/>
      <c r="E66" s="195"/>
      <c r="J66" s="202"/>
    </row>
    <row r="67" spans="2:55" s="206" customFormat="1" ht="13.9" customHeight="1" x14ac:dyDescent="0.2">
      <c r="B67" s="205"/>
      <c r="C67" s="205"/>
      <c r="J67" s="207"/>
    </row>
    <row r="68" spans="2:55" s="206" customFormat="1" ht="13.9" customHeight="1" x14ac:dyDescent="0.2">
      <c r="B68" s="205"/>
      <c r="C68" s="205"/>
      <c r="J68" s="207"/>
    </row>
    <row r="69" spans="2:55" s="206" customFormat="1" ht="13.9" customHeight="1" x14ac:dyDescent="0.2">
      <c r="B69" s="205"/>
      <c r="C69" s="205"/>
      <c r="J69" s="207"/>
    </row>
    <row r="70" spans="2:55" s="206" customFormat="1" ht="13.9" customHeight="1" x14ac:dyDescent="0.2">
      <c r="B70" s="205"/>
      <c r="C70" s="205"/>
      <c r="J70" s="207"/>
    </row>
    <row r="71" spans="2:55" s="206" customFormat="1" ht="13.9" customHeight="1" x14ac:dyDescent="0.2">
      <c r="B71" s="205"/>
      <c r="C71" s="205"/>
      <c r="E71" s="195"/>
      <c r="J71" s="207"/>
    </row>
    <row r="72" spans="2:55" s="206" customFormat="1" ht="13.9" customHeight="1" x14ac:dyDescent="0.2">
      <c r="B72" s="205"/>
      <c r="C72" s="205"/>
      <c r="J72" s="207"/>
    </row>
    <row r="73" spans="2:55" s="206" customFormat="1" ht="13.9" customHeight="1" x14ac:dyDescent="0.2">
      <c r="B73" s="205"/>
      <c r="C73" s="205"/>
      <c r="E73" s="208"/>
      <c r="J73" s="207"/>
    </row>
    <row r="74" spans="2:55" s="193" customFormat="1" ht="30" customHeight="1" x14ac:dyDescent="0.2">
      <c r="B74" s="195"/>
      <c r="C74" s="195" t="s">
        <v>386</v>
      </c>
      <c r="J74" s="209">
        <f>J77+J89+J100+J105+J121+J139+J153+J165+J174+J180+J188+J202+J206</f>
        <v>0</v>
      </c>
      <c r="N74" s="210">
        <f>$BT$73</f>
        <v>0</v>
      </c>
      <c r="P74" s="210">
        <f>$BT$73</f>
        <v>0</v>
      </c>
      <c r="AJ74" s="193" t="s">
        <v>390</v>
      </c>
      <c r="AK74" s="193" t="s">
        <v>387</v>
      </c>
      <c r="BA74" s="201">
        <f>$BT$73</f>
        <v>0</v>
      </c>
    </row>
    <row r="75" spans="2:55" s="193" customFormat="1" ht="30" customHeight="1" x14ac:dyDescent="0.2">
      <c r="B75" s="195"/>
      <c r="J75" s="209"/>
      <c r="N75" s="210"/>
      <c r="P75" s="210"/>
      <c r="BA75" s="201"/>
    </row>
    <row r="76" spans="2:55" s="195" customFormat="1" ht="28.15" customHeight="1" x14ac:dyDescent="0.2">
      <c r="B76" s="195" t="s">
        <v>391</v>
      </c>
      <c r="C76" s="195" t="s">
        <v>392</v>
      </c>
      <c r="D76" s="211" t="s">
        <v>393</v>
      </c>
      <c r="E76" s="212" t="s">
        <v>394</v>
      </c>
      <c r="F76" s="212" t="s">
        <v>395</v>
      </c>
      <c r="G76" s="213" t="s">
        <v>396</v>
      </c>
      <c r="H76" s="200" t="s">
        <v>397</v>
      </c>
      <c r="I76" s="195" t="s">
        <v>398</v>
      </c>
      <c r="J76" s="214" t="s">
        <v>399</v>
      </c>
      <c r="K76" s="212" t="s">
        <v>400</v>
      </c>
      <c r="L76" s="215" t="s">
        <v>116</v>
      </c>
      <c r="M76" s="195" t="s">
        <v>401</v>
      </c>
      <c r="N76" s="195" t="s">
        <v>402</v>
      </c>
      <c r="O76" s="216" t="s">
        <v>403</v>
      </c>
      <c r="P76" s="216" t="s">
        <v>404</v>
      </c>
      <c r="Q76" s="216" t="s">
        <v>405</v>
      </c>
      <c r="AH76" s="212"/>
      <c r="AJ76" s="212"/>
      <c r="AK76" s="212"/>
      <c r="AU76" s="201"/>
      <c r="AV76" s="201"/>
      <c r="AW76" s="201"/>
      <c r="AX76" s="201"/>
      <c r="AY76" s="201"/>
      <c r="AZ76" s="212"/>
      <c r="BA76" s="201"/>
      <c r="BB76" s="212"/>
      <c r="BC76" s="212"/>
    </row>
    <row r="77" spans="2:55" s="220" customFormat="1" ht="28.15" customHeight="1" x14ac:dyDescent="0.2">
      <c r="B77" s="217" t="s">
        <v>590</v>
      </c>
      <c r="C77" s="217"/>
      <c r="D77" s="218"/>
      <c r="E77" s="218"/>
      <c r="F77" s="218"/>
      <c r="G77" s="218"/>
      <c r="H77" s="218"/>
      <c r="I77" s="218"/>
      <c r="J77" s="219">
        <f>SUM(J78:J88)</f>
        <v>0</v>
      </c>
      <c r="N77" s="221" t="e">
        <f>SUM(#REF!)</f>
        <v>#REF!</v>
      </c>
      <c r="P77" s="221" t="e">
        <f>SUM(#REF!)</f>
        <v>#REF!</v>
      </c>
      <c r="AH77" s="220" t="s">
        <v>65</v>
      </c>
      <c r="AJ77" s="220" t="s">
        <v>390</v>
      </c>
      <c r="AK77" s="220" t="s">
        <v>65</v>
      </c>
      <c r="AO77" s="220" t="s">
        <v>407</v>
      </c>
      <c r="BA77" s="222" t="e">
        <f>SUM(#REF!)</f>
        <v>#REF!</v>
      </c>
    </row>
    <row r="78" spans="2:55" s="223" customFormat="1" ht="11.25" customHeight="1" x14ac:dyDescent="0.15">
      <c r="B78" s="223" t="s">
        <v>408</v>
      </c>
      <c r="I78" s="224"/>
      <c r="J78" s="225"/>
      <c r="N78" s="226"/>
      <c r="P78" s="226"/>
      <c r="BA78" s="227"/>
    </row>
    <row r="79" spans="2:55" s="228" customFormat="1" ht="20.85" customHeight="1" x14ac:dyDescent="0.2">
      <c r="B79" s="228">
        <v>1</v>
      </c>
      <c r="C79" s="228" t="s">
        <v>409</v>
      </c>
      <c r="D79" s="229" t="s">
        <v>437</v>
      </c>
      <c r="E79" s="230"/>
      <c r="F79" s="230" t="s">
        <v>230</v>
      </c>
      <c r="G79" s="231">
        <v>60</v>
      </c>
      <c r="H79" s="261"/>
      <c r="I79" s="261"/>
      <c r="J79" s="232">
        <f t="shared" ref="J79:J88" si="0">(G79*H79)+(G79*I79)</f>
        <v>0</v>
      </c>
      <c r="K79" s="230"/>
      <c r="L79" s="233"/>
      <c r="O79" s="234"/>
      <c r="P79" s="234"/>
      <c r="Q79" s="234"/>
      <c r="AH79" s="230"/>
      <c r="AJ79" s="230"/>
      <c r="AK79" s="230"/>
      <c r="AU79" s="232"/>
      <c r="AV79" s="232"/>
      <c r="AW79" s="232"/>
      <c r="AX79" s="232"/>
      <c r="AY79" s="232"/>
      <c r="AZ79" s="230"/>
      <c r="BA79" s="232"/>
      <c r="BB79" s="230"/>
      <c r="BC79" s="230"/>
    </row>
    <row r="80" spans="2:55" s="228" customFormat="1" ht="20.85" customHeight="1" x14ac:dyDescent="0.2">
      <c r="B80" s="228">
        <v>2</v>
      </c>
      <c r="C80" s="228" t="s">
        <v>409</v>
      </c>
      <c r="D80" s="229" t="s">
        <v>424</v>
      </c>
      <c r="E80" s="230"/>
      <c r="F80" s="230" t="s">
        <v>230</v>
      </c>
      <c r="G80" s="231">
        <v>855</v>
      </c>
      <c r="H80" s="261"/>
      <c r="I80" s="261"/>
      <c r="J80" s="232">
        <f t="shared" si="0"/>
        <v>0</v>
      </c>
      <c r="K80" s="230"/>
      <c r="L80" s="233"/>
      <c r="O80" s="234"/>
      <c r="P80" s="234"/>
      <c r="Q80" s="234"/>
      <c r="AH80" s="230"/>
      <c r="AJ80" s="230"/>
      <c r="AK80" s="230"/>
      <c r="AU80" s="232"/>
      <c r="AV80" s="232"/>
      <c r="AW80" s="232"/>
      <c r="AX80" s="232"/>
      <c r="AY80" s="232"/>
      <c r="AZ80" s="230"/>
      <c r="BA80" s="232"/>
      <c r="BB80" s="230"/>
      <c r="BC80" s="230"/>
    </row>
    <row r="81" spans="2:55" s="228" customFormat="1" ht="20.85" customHeight="1" x14ac:dyDescent="0.2">
      <c r="B81" s="228">
        <v>3</v>
      </c>
      <c r="C81" s="228" t="s">
        <v>409</v>
      </c>
      <c r="D81" s="229" t="s">
        <v>427</v>
      </c>
      <c r="E81" s="230"/>
      <c r="F81" s="230" t="s">
        <v>230</v>
      </c>
      <c r="G81" s="231">
        <v>65</v>
      </c>
      <c r="H81" s="261"/>
      <c r="I81" s="261"/>
      <c r="J81" s="232">
        <f t="shared" si="0"/>
        <v>0</v>
      </c>
      <c r="K81" s="230"/>
      <c r="L81" s="233"/>
      <c r="O81" s="234"/>
      <c r="P81" s="234"/>
      <c r="Q81" s="234"/>
      <c r="AH81" s="230"/>
      <c r="AJ81" s="230"/>
      <c r="AK81" s="230"/>
      <c r="AU81" s="232"/>
      <c r="AV81" s="232"/>
      <c r="AW81" s="232"/>
      <c r="AX81" s="232"/>
      <c r="AY81" s="232"/>
      <c r="AZ81" s="230"/>
      <c r="BA81" s="232"/>
      <c r="BB81" s="230"/>
      <c r="BC81" s="230"/>
    </row>
    <row r="82" spans="2:55" s="228" customFormat="1" ht="20.85" customHeight="1" x14ac:dyDescent="0.2">
      <c r="B82" s="228">
        <v>4</v>
      </c>
      <c r="C82" s="228" t="s">
        <v>409</v>
      </c>
      <c r="D82" s="229" t="s">
        <v>425</v>
      </c>
      <c r="E82" s="230"/>
      <c r="F82" s="230" t="s">
        <v>230</v>
      </c>
      <c r="G82" s="231">
        <v>440</v>
      </c>
      <c r="H82" s="261"/>
      <c r="I82" s="261"/>
      <c r="J82" s="232">
        <f t="shared" si="0"/>
        <v>0</v>
      </c>
      <c r="K82" s="230"/>
      <c r="L82" s="233"/>
      <c r="O82" s="234"/>
      <c r="P82" s="234"/>
      <c r="Q82" s="234"/>
      <c r="AH82" s="230"/>
      <c r="AJ82" s="230"/>
      <c r="AK82" s="230"/>
      <c r="AU82" s="232"/>
      <c r="AV82" s="232"/>
      <c r="AW82" s="232"/>
      <c r="AX82" s="232"/>
      <c r="AY82" s="232"/>
      <c r="AZ82" s="230"/>
      <c r="BA82" s="232"/>
      <c r="BB82" s="230"/>
      <c r="BC82" s="230"/>
    </row>
    <row r="83" spans="2:55" s="228" customFormat="1" ht="20.85" customHeight="1" x14ac:dyDescent="0.2">
      <c r="B83" s="228">
        <v>5</v>
      </c>
      <c r="C83" s="228" t="s">
        <v>409</v>
      </c>
      <c r="D83" s="229" t="s">
        <v>426</v>
      </c>
      <c r="E83" s="230"/>
      <c r="F83" s="230" t="s">
        <v>230</v>
      </c>
      <c r="G83" s="231">
        <v>30</v>
      </c>
      <c r="H83" s="261"/>
      <c r="I83" s="261"/>
      <c r="J83" s="232">
        <f t="shared" si="0"/>
        <v>0</v>
      </c>
      <c r="K83" s="230"/>
      <c r="L83" s="233"/>
      <c r="O83" s="234"/>
      <c r="P83" s="234"/>
      <c r="Q83" s="234"/>
      <c r="AH83" s="230"/>
      <c r="AJ83" s="230"/>
      <c r="AK83" s="230"/>
      <c r="AU83" s="232"/>
      <c r="AV83" s="232"/>
      <c r="AW83" s="232"/>
      <c r="AX83" s="232"/>
      <c r="AY83" s="232"/>
      <c r="AZ83" s="230"/>
      <c r="BA83" s="232"/>
      <c r="BB83" s="230"/>
      <c r="BC83" s="230"/>
    </row>
    <row r="84" spans="2:55" s="228" customFormat="1" ht="20.85" customHeight="1" x14ac:dyDescent="0.2">
      <c r="B84" s="228">
        <v>6</v>
      </c>
      <c r="C84" s="228" t="s">
        <v>409</v>
      </c>
      <c r="D84" s="229" t="s">
        <v>591</v>
      </c>
      <c r="E84" s="230"/>
      <c r="F84" s="230" t="s">
        <v>230</v>
      </c>
      <c r="G84" s="231">
        <v>110</v>
      </c>
      <c r="H84" s="261"/>
      <c r="I84" s="261"/>
      <c r="J84" s="232">
        <f t="shared" si="0"/>
        <v>0</v>
      </c>
      <c r="K84" s="230"/>
      <c r="L84" s="233"/>
      <c r="O84" s="234"/>
      <c r="P84" s="234"/>
      <c r="Q84" s="234"/>
      <c r="AH84" s="230"/>
      <c r="AJ84" s="230"/>
      <c r="AK84" s="230"/>
      <c r="AU84" s="232"/>
      <c r="AV84" s="232"/>
      <c r="AW84" s="232"/>
      <c r="AX84" s="232"/>
      <c r="AY84" s="232"/>
      <c r="AZ84" s="230"/>
      <c r="BA84" s="232"/>
      <c r="BB84" s="230"/>
      <c r="BC84" s="230"/>
    </row>
    <row r="85" spans="2:55" s="228" customFormat="1" ht="20.85" customHeight="1" x14ac:dyDescent="0.2">
      <c r="B85" s="228">
        <v>7</v>
      </c>
      <c r="C85" s="228" t="s">
        <v>409</v>
      </c>
      <c r="D85" s="229" t="s">
        <v>592</v>
      </c>
      <c r="E85" s="230"/>
      <c r="F85" s="230" t="s">
        <v>230</v>
      </c>
      <c r="G85" s="231">
        <v>2</v>
      </c>
      <c r="H85" s="261"/>
      <c r="I85" s="261"/>
      <c r="J85" s="232">
        <f t="shared" si="0"/>
        <v>0</v>
      </c>
      <c r="K85" s="230"/>
      <c r="L85" s="233"/>
      <c r="O85" s="234"/>
      <c r="P85" s="234"/>
      <c r="Q85" s="234"/>
      <c r="AH85" s="230"/>
      <c r="AJ85" s="230"/>
      <c r="AK85" s="230"/>
      <c r="AU85" s="232"/>
      <c r="AV85" s="232"/>
      <c r="AW85" s="232"/>
      <c r="AX85" s="232"/>
      <c r="AY85" s="232"/>
      <c r="AZ85" s="230"/>
      <c r="BA85" s="232"/>
      <c r="BB85" s="230"/>
      <c r="BC85" s="230"/>
    </row>
    <row r="86" spans="2:55" s="228" customFormat="1" ht="20.85" customHeight="1" x14ac:dyDescent="0.2">
      <c r="B86" s="228">
        <v>8</v>
      </c>
      <c r="C86" s="228" t="s">
        <v>409</v>
      </c>
      <c r="D86" s="229" t="s">
        <v>449</v>
      </c>
      <c r="E86" s="230"/>
      <c r="F86" s="230" t="s">
        <v>230</v>
      </c>
      <c r="G86" s="231">
        <v>20</v>
      </c>
      <c r="H86" s="261"/>
      <c r="I86" s="261"/>
      <c r="J86" s="232">
        <f t="shared" si="0"/>
        <v>0</v>
      </c>
      <c r="K86" s="230"/>
      <c r="L86" s="233"/>
      <c r="O86" s="234"/>
      <c r="P86" s="234"/>
      <c r="Q86" s="234"/>
      <c r="AH86" s="230"/>
      <c r="AJ86" s="230"/>
      <c r="AK86" s="230"/>
      <c r="AU86" s="232"/>
      <c r="AV86" s="232"/>
      <c r="AW86" s="232"/>
      <c r="AX86" s="232"/>
      <c r="AY86" s="232"/>
      <c r="AZ86" s="230"/>
      <c r="BA86" s="232"/>
      <c r="BB86" s="230"/>
      <c r="BC86" s="230"/>
    </row>
    <row r="87" spans="2:55" s="228" customFormat="1" ht="20.85" customHeight="1" x14ac:dyDescent="0.2">
      <c r="B87" s="228">
        <v>9</v>
      </c>
      <c r="C87" s="228" t="s">
        <v>409</v>
      </c>
      <c r="D87" s="229" t="s">
        <v>450</v>
      </c>
      <c r="E87" s="230"/>
      <c r="F87" s="230" t="s">
        <v>230</v>
      </c>
      <c r="G87" s="231">
        <v>20</v>
      </c>
      <c r="H87" s="261"/>
      <c r="I87" s="261"/>
      <c r="J87" s="232">
        <f t="shared" si="0"/>
        <v>0</v>
      </c>
      <c r="K87" s="230"/>
      <c r="L87" s="233"/>
      <c r="O87" s="234"/>
      <c r="P87" s="234"/>
      <c r="Q87" s="234"/>
      <c r="AH87" s="230"/>
      <c r="AJ87" s="230"/>
      <c r="AK87" s="230"/>
      <c r="AU87" s="232"/>
      <c r="AV87" s="232"/>
      <c r="AW87" s="232"/>
      <c r="AX87" s="232"/>
      <c r="AY87" s="232"/>
      <c r="AZ87" s="230"/>
      <c r="BA87" s="232"/>
      <c r="BB87" s="230"/>
      <c r="BC87" s="230"/>
    </row>
    <row r="88" spans="2:55" s="228" customFormat="1" ht="20.85" customHeight="1" x14ac:dyDescent="0.2">
      <c r="B88" s="228">
        <v>10</v>
      </c>
      <c r="C88" s="228" t="s">
        <v>409</v>
      </c>
      <c r="D88" s="229" t="s">
        <v>454</v>
      </c>
      <c r="E88" s="230"/>
      <c r="F88" s="230" t="s">
        <v>230</v>
      </c>
      <c r="G88" s="231">
        <v>20</v>
      </c>
      <c r="H88" s="261"/>
      <c r="I88" s="261"/>
      <c r="J88" s="232">
        <f t="shared" si="0"/>
        <v>0</v>
      </c>
      <c r="K88" s="230"/>
      <c r="L88" s="233"/>
      <c r="O88" s="234"/>
      <c r="P88" s="234"/>
      <c r="Q88" s="234"/>
      <c r="AH88" s="230"/>
      <c r="AJ88" s="230"/>
      <c r="AK88" s="230"/>
      <c r="AU88" s="232"/>
      <c r="AV88" s="232"/>
      <c r="AW88" s="232"/>
      <c r="AX88" s="232"/>
      <c r="AY88" s="232"/>
      <c r="AZ88" s="230"/>
      <c r="BA88" s="232"/>
      <c r="BB88" s="230"/>
      <c r="BC88" s="230"/>
    </row>
    <row r="89" spans="2:55" s="220" customFormat="1" ht="28.15" customHeight="1" x14ac:dyDescent="0.2">
      <c r="B89" s="217" t="s">
        <v>593</v>
      </c>
      <c r="C89" s="217"/>
      <c r="D89" s="218"/>
      <c r="E89" s="218"/>
      <c r="F89" s="218"/>
      <c r="G89" s="218"/>
      <c r="H89" s="262"/>
      <c r="I89" s="262"/>
      <c r="J89" s="219">
        <f>SUM(J90:J99)</f>
        <v>0</v>
      </c>
      <c r="N89" s="221" t="e">
        <f>SUM(#REF!)</f>
        <v>#REF!</v>
      </c>
      <c r="P89" s="221" t="e">
        <f>SUM(#REF!)</f>
        <v>#REF!</v>
      </c>
      <c r="AH89" s="220" t="s">
        <v>65</v>
      </c>
      <c r="AJ89" s="220" t="s">
        <v>390</v>
      </c>
      <c r="AK89" s="220" t="s">
        <v>65</v>
      </c>
      <c r="AO89" s="220" t="s">
        <v>407</v>
      </c>
      <c r="BA89" s="222" t="e">
        <f>SUM(#REF!)</f>
        <v>#REF!</v>
      </c>
    </row>
    <row r="90" spans="2:55" s="223" customFormat="1" ht="11.25" customHeight="1" x14ac:dyDescent="0.15">
      <c r="B90" s="223" t="s">
        <v>408</v>
      </c>
      <c r="H90" s="263"/>
      <c r="I90" s="264"/>
      <c r="J90" s="225"/>
      <c r="N90" s="226"/>
      <c r="P90" s="226"/>
      <c r="BA90" s="227"/>
    </row>
    <row r="91" spans="2:55" s="228" customFormat="1" ht="20.85" customHeight="1" x14ac:dyDescent="0.2">
      <c r="B91" s="228">
        <v>11</v>
      </c>
      <c r="C91" s="228" t="s">
        <v>409</v>
      </c>
      <c r="D91" s="229" t="s">
        <v>437</v>
      </c>
      <c r="E91" s="230"/>
      <c r="F91" s="230" t="s">
        <v>230</v>
      </c>
      <c r="G91" s="231">
        <v>5</v>
      </c>
      <c r="H91" s="261"/>
      <c r="I91" s="261"/>
      <c r="J91" s="232">
        <f t="shared" ref="J91:J99" si="1">(G91*H91)+(G91*I91)</f>
        <v>0</v>
      </c>
      <c r="K91" s="230"/>
      <c r="L91" s="233"/>
      <c r="O91" s="234"/>
      <c r="P91" s="234"/>
      <c r="Q91" s="234"/>
      <c r="AH91" s="230"/>
      <c r="AJ91" s="230"/>
      <c r="AK91" s="230"/>
      <c r="AU91" s="232"/>
      <c r="AV91" s="232"/>
      <c r="AW91" s="232"/>
      <c r="AX91" s="232"/>
      <c r="AY91" s="232"/>
      <c r="AZ91" s="230"/>
      <c r="BA91" s="232"/>
      <c r="BB91" s="230"/>
      <c r="BC91" s="230"/>
    </row>
    <row r="92" spans="2:55" s="228" customFormat="1" ht="20.85" customHeight="1" x14ac:dyDescent="0.2">
      <c r="B92" s="228">
        <v>12</v>
      </c>
      <c r="C92" s="228" t="s">
        <v>409</v>
      </c>
      <c r="D92" s="229" t="s">
        <v>424</v>
      </c>
      <c r="E92" s="230"/>
      <c r="F92" s="230" t="s">
        <v>230</v>
      </c>
      <c r="G92" s="231">
        <v>585</v>
      </c>
      <c r="H92" s="261"/>
      <c r="I92" s="261"/>
      <c r="J92" s="232">
        <f t="shared" si="1"/>
        <v>0</v>
      </c>
      <c r="K92" s="230"/>
      <c r="L92" s="233"/>
      <c r="O92" s="234"/>
      <c r="P92" s="234"/>
      <c r="Q92" s="234"/>
      <c r="AH92" s="230"/>
      <c r="AJ92" s="230"/>
      <c r="AK92" s="230"/>
      <c r="AU92" s="232"/>
      <c r="AV92" s="232"/>
      <c r="AW92" s="232"/>
      <c r="AX92" s="232"/>
      <c r="AY92" s="232"/>
      <c r="AZ92" s="230"/>
      <c r="BA92" s="232"/>
      <c r="BB92" s="230"/>
      <c r="BC92" s="230"/>
    </row>
    <row r="93" spans="2:55" s="228" customFormat="1" ht="20.85" customHeight="1" x14ac:dyDescent="0.2">
      <c r="B93" s="228">
        <v>13</v>
      </c>
      <c r="C93" s="228" t="s">
        <v>409</v>
      </c>
      <c r="D93" s="229" t="s">
        <v>427</v>
      </c>
      <c r="E93" s="230"/>
      <c r="F93" s="230" t="s">
        <v>230</v>
      </c>
      <c r="G93" s="231">
        <v>75</v>
      </c>
      <c r="H93" s="261"/>
      <c r="I93" s="261"/>
      <c r="J93" s="232">
        <f t="shared" si="1"/>
        <v>0</v>
      </c>
      <c r="K93" s="230"/>
      <c r="L93" s="233"/>
      <c r="O93" s="234"/>
      <c r="P93" s="234"/>
      <c r="Q93" s="234"/>
      <c r="AH93" s="230"/>
      <c r="AJ93" s="230"/>
      <c r="AK93" s="230"/>
      <c r="AU93" s="232"/>
      <c r="AV93" s="232"/>
      <c r="AW93" s="232"/>
      <c r="AX93" s="232"/>
      <c r="AY93" s="232"/>
      <c r="AZ93" s="230"/>
      <c r="BA93" s="232"/>
      <c r="BB93" s="230"/>
      <c r="BC93" s="230"/>
    </row>
    <row r="94" spans="2:55" s="228" customFormat="1" ht="20.85" customHeight="1" x14ac:dyDescent="0.2">
      <c r="B94" s="228">
        <v>14</v>
      </c>
      <c r="C94" s="228" t="s">
        <v>409</v>
      </c>
      <c r="D94" s="229" t="s">
        <v>425</v>
      </c>
      <c r="E94" s="230"/>
      <c r="F94" s="230" t="s">
        <v>230</v>
      </c>
      <c r="G94" s="231">
        <v>410</v>
      </c>
      <c r="H94" s="261"/>
      <c r="I94" s="261"/>
      <c r="J94" s="232">
        <f t="shared" si="1"/>
        <v>0</v>
      </c>
      <c r="K94" s="230"/>
      <c r="L94" s="233"/>
      <c r="O94" s="234"/>
      <c r="P94" s="234"/>
      <c r="Q94" s="234"/>
      <c r="AH94" s="230"/>
      <c r="AJ94" s="230"/>
      <c r="AK94" s="230"/>
      <c r="AU94" s="232"/>
      <c r="AV94" s="232"/>
      <c r="AW94" s="232"/>
      <c r="AX94" s="232"/>
      <c r="AY94" s="232"/>
      <c r="AZ94" s="230"/>
      <c r="BA94" s="232"/>
      <c r="BB94" s="230"/>
      <c r="BC94" s="230"/>
    </row>
    <row r="95" spans="2:55" s="228" customFormat="1" ht="20.85" customHeight="1" x14ac:dyDescent="0.2">
      <c r="B95" s="228">
        <v>15</v>
      </c>
      <c r="C95" s="228" t="s">
        <v>409</v>
      </c>
      <c r="D95" s="229" t="s">
        <v>591</v>
      </c>
      <c r="E95" s="230"/>
      <c r="F95" s="230" t="s">
        <v>230</v>
      </c>
      <c r="G95" s="231">
        <v>100</v>
      </c>
      <c r="H95" s="261"/>
      <c r="I95" s="261"/>
      <c r="J95" s="232">
        <f t="shared" si="1"/>
        <v>0</v>
      </c>
      <c r="K95" s="230"/>
      <c r="L95" s="233"/>
      <c r="O95" s="234"/>
      <c r="P95" s="234"/>
      <c r="Q95" s="234"/>
      <c r="AH95" s="230"/>
      <c r="AJ95" s="230"/>
      <c r="AK95" s="230"/>
      <c r="AU95" s="232"/>
      <c r="AV95" s="232"/>
      <c r="AW95" s="232"/>
      <c r="AX95" s="232"/>
      <c r="AY95" s="232"/>
      <c r="AZ95" s="230"/>
      <c r="BA95" s="232"/>
      <c r="BB95" s="230"/>
      <c r="BC95" s="230"/>
    </row>
    <row r="96" spans="2:55" s="228" customFormat="1" ht="20.85" customHeight="1" x14ac:dyDescent="0.2">
      <c r="B96" s="228">
        <v>16</v>
      </c>
      <c r="C96" s="228" t="s">
        <v>409</v>
      </c>
      <c r="D96" s="229" t="s">
        <v>592</v>
      </c>
      <c r="E96" s="230"/>
      <c r="F96" s="230" t="s">
        <v>230</v>
      </c>
      <c r="G96" s="231">
        <v>2</v>
      </c>
      <c r="H96" s="261"/>
      <c r="I96" s="261"/>
      <c r="J96" s="232">
        <f t="shared" si="1"/>
        <v>0</v>
      </c>
      <c r="K96" s="230"/>
      <c r="L96" s="233"/>
      <c r="O96" s="234"/>
      <c r="P96" s="234"/>
      <c r="Q96" s="234"/>
      <c r="AH96" s="230"/>
      <c r="AJ96" s="230"/>
      <c r="AK96" s="230"/>
      <c r="AU96" s="232"/>
      <c r="AV96" s="232"/>
      <c r="AW96" s="232"/>
      <c r="AX96" s="232"/>
      <c r="AY96" s="232"/>
      <c r="AZ96" s="230"/>
      <c r="BA96" s="232"/>
      <c r="BB96" s="230"/>
      <c r="BC96" s="230"/>
    </row>
    <row r="97" spans="2:55" s="228" customFormat="1" ht="20.85" customHeight="1" x14ac:dyDescent="0.2">
      <c r="B97" s="228">
        <v>17</v>
      </c>
      <c r="C97" s="228" t="s">
        <v>409</v>
      </c>
      <c r="D97" s="229" t="s">
        <v>449</v>
      </c>
      <c r="E97" s="230"/>
      <c r="F97" s="230" t="s">
        <v>230</v>
      </c>
      <c r="G97" s="231">
        <v>20</v>
      </c>
      <c r="H97" s="261"/>
      <c r="I97" s="261"/>
      <c r="J97" s="232">
        <f t="shared" si="1"/>
        <v>0</v>
      </c>
      <c r="K97" s="230"/>
      <c r="L97" s="233"/>
      <c r="O97" s="234"/>
      <c r="P97" s="234"/>
      <c r="Q97" s="234"/>
      <c r="AH97" s="230"/>
      <c r="AJ97" s="230"/>
      <c r="AK97" s="230"/>
      <c r="AU97" s="232"/>
      <c r="AV97" s="232"/>
      <c r="AW97" s="232"/>
      <c r="AX97" s="232"/>
      <c r="AY97" s="232"/>
      <c r="AZ97" s="230"/>
      <c r="BA97" s="232"/>
      <c r="BB97" s="230"/>
      <c r="BC97" s="230"/>
    </row>
    <row r="98" spans="2:55" s="228" customFormat="1" ht="20.85" customHeight="1" x14ac:dyDescent="0.2">
      <c r="B98" s="228">
        <v>18</v>
      </c>
      <c r="C98" s="228" t="s">
        <v>409</v>
      </c>
      <c r="D98" s="229" t="s">
        <v>450</v>
      </c>
      <c r="E98" s="230"/>
      <c r="F98" s="230" t="s">
        <v>230</v>
      </c>
      <c r="G98" s="231">
        <v>20</v>
      </c>
      <c r="H98" s="261"/>
      <c r="I98" s="261"/>
      <c r="J98" s="232">
        <f t="shared" si="1"/>
        <v>0</v>
      </c>
      <c r="K98" s="230"/>
      <c r="L98" s="233"/>
      <c r="O98" s="234"/>
      <c r="P98" s="234"/>
      <c r="Q98" s="234"/>
      <c r="AH98" s="230"/>
      <c r="AJ98" s="230"/>
      <c r="AK98" s="230"/>
      <c r="AU98" s="232"/>
      <c r="AV98" s="232"/>
      <c r="AW98" s="232"/>
      <c r="AX98" s="232"/>
      <c r="AY98" s="232"/>
      <c r="AZ98" s="230"/>
      <c r="BA98" s="232"/>
      <c r="BB98" s="230"/>
      <c r="BC98" s="230"/>
    </row>
    <row r="99" spans="2:55" s="228" customFormat="1" ht="20.85" customHeight="1" x14ac:dyDescent="0.2">
      <c r="B99" s="228">
        <v>19</v>
      </c>
      <c r="C99" s="228" t="s">
        <v>409</v>
      </c>
      <c r="D99" s="229" t="s">
        <v>454</v>
      </c>
      <c r="E99" s="230"/>
      <c r="F99" s="230" t="s">
        <v>230</v>
      </c>
      <c r="G99" s="231">
        <v>20</v>
      </c>
      <c r="H99" s="261"/>
      <c r="I99" s="261"/>
      <c r="J99" s="232">
        <f t="shared" si="1"/>
        <v>0</v>
      </c>
      <c r="K99" s="230"/>
      <c r="L99" s="233"/>
      <c r="O99" s="234"/>
      <c r="P99" s="234"/>
      <c r="Q99" s="234"/>
      <c r="AH99" s="230"/>
      <c r="AJ99" s="230"/>
      <c r="AK99" s="230"/>
      <c r="AU99" s="232"/>
      <c r="AV99" s="232"/>
      <c r="AW99" s="232"/>
      <c r="AX99" s="232"/>
      <c r="AY99" s="232"/>
      <c r="AZ99" s="230"/>
      <c r="BA99" s="232"/>
      <c r="BB99" s="230"/>
      <c r="BC99" s="230"/>
    </row>
    <row r="100" spans="2:55" s="220" customFormat="1" ht="28.15" customHeight="1" x14ac:dyDescent="0.2">
      <c r="B100" s="217" t="s">
        <v>455</v>
      </c>
      <c r="C100" s="217"/>
      <c r="D100" s="218"/>
      <c r="E100" s="218"/>
      <c r="F100" s="218"/>
      <c r="G100" s="218"/>
      <c r="H100" s="262"/>
      <c r="I100" s="262"/>
      <c r="J100" s="219">
        <f>SUM(J101:J104)</f>
        <v>0</v>
      </c>
      <c r="N100" s="221" t="e">
        <f>SUM(#REF!)</f>
        <v>#REF!</v>
      </c>
      <c r="P100" s="221" t="e">
        <f>SUM(#REF!)</f>
        <v>#REF!</v>
      </c>
      <c r="AH100" s="220" t="s">
        <v>65</v>
      </c>
      <c r="AJ100" s="220" t="s">
        <v>390</v>
      </c>
      <c r="AK100" s="220" t="s">
        <v>65</v>
      </c>
      <c r="AO100" s="220" t="s">
        <v>407</v>
      </c>
      <c r="BA100" s="222" t="e">
        <f>SUM(#REF!)</f>
        <v>#REF!</v>
      </c>
    </row>
    <row r="101" spans="2:55" s="236" customFormat="1" ht="21" customHeight="1" x14ac:dyDescent="0.2">
      <c r="B101" s="235" t="s">
        <v>594</v>
      </c>
      <c r="C101" s="235"/>
      <c r="F101" s="230" t="s">
        <v>457</v>
      </c>
      <c r="G101" s="231">
        <v>1</v>
      </c>
      <c r="H101" s="261"/>
      <c r="I101" s="261"/>
      <c r="J101" s="232">
        <f>(G101*H101)+(G101*I101)</f>
        <v>0</v>
      </c>
      <c r="N101" s="210"/>
      <c r="P101" s="210"/>
      <c r="BA101" s="204"/>
    </row>
    <row r="102" spans="2:55" s="237" customFormat="1" ht="27.6" customHeight="1" x14ac:dyDescent="0.2">
      <c r="B102" s="228">
        <v>20</v>
      </c>
      <c r="C102" s="228" t="s">
        <v>409</v>
      </c>
      <c r="D102" s="237" t="s">
        <v>458</v>
      </c>
      <c r="E102" s="238"/>
      <c r="F102" s="238"/>
      <c r="G102" s="239"/>
      <c r="H102" s="265"/>
      <c r="I102" s="266"/>
      <c r="J102" s="240"/>
      <c r="K102" s="238"/>
      <c r="L102" s="241"/>
      <c r="O102" s="242"/>
      <c r="P102" s="242"/>
      <c r="Q102" s="242"/>
      <c r="AH102" s="238"/>
      <c r="AJ102" s="238"/>
      <c r="AK102" s="238"/>
      <c r="AU102" s="243"/>
      <c r="AV102" s="243"/>
      <c r="AW102" s="243"/>
      <c r="AX102" s="243"/>
      <c r="AY102" s="243"/>
      <c r="AZ102" s="238"/>
      <c r="BA102" s="243"/>
      <c r="BB102" s="238"/>
      <c r="BC102" s="238"/>
    </row>
    <row r="103" spans="2:55" s="236" customFormat="1" ht="21" customHeight="1" x14ac:dyDescent="0.2">
      <c r="B103" s="235" t="s">
        <v>595</v>
      </c>
      <c r="C103" s="235"/>
      <c r="F103" s="230" t="s">
        <v>457</v>
      </c>
      <c r="G103" s="231">
        <v>1</v>
      </c>
      <c r="H103" s="261"/>
      <c r="I103" s="261"/>
      <c r="J103" s="232">
        <f>(G103*H103)+(G103*I103)</f>
        <v>0</v>
      </c>
      <c r="N103" s="210"/>
      <c r="P103" s="210"/>
      <c r="BA103" s="204"/>
    </row>
    <row r="104" spans="2:55" s="237" customFormat="1" ht="27.6" customHeight="1" x14ac:dyDescent="0.2">
      <c r="B104" s="228">
        <v>21</v>
      </c>
      <c r="C104" s="228" t="s">
        <v>409</v>
      </c>
      <c r="D104" s="237" t="s">
        <v>458</v>
      </c>
      <c r="E104" s="238"/>
      <c r="F104" s="238"/>
      <c r="G104" s="239"/>
      <c r="H104" s="265"/>
      <c r="I104" s="266"/>
      <c r="J104" s="240"/>
      <c r="K104" s="238"/>
      <c r="L104" s="241"/>
      <c r="O104" s="242"/>
      <c r="P104" s="242"/>
      <c r="Q104" s="242"/>
      <c r="AH104" s="238"/>
      <c r="AJ104" s="238"/>
      <c r="AK104" s="238"/>
      <c r="AU104" s="243"/>
      <c r="AV104" s="243"/>
      <c r="AW104" s="243"/>
      <c r="AX104" s="243"/>
      <c r="AY104" s="243"/>
      <c r="AZ104" s="238"/>
      <c r="BA104" s="243"/>
      <c r="BB104" s="238"/>
      <c r="BC104" s="238"/>
    </row>
    <row r="105" spans="2:55" s="220" customFormat="1" ht="28.15" customHeight="1" x14ac:dyDescent="0.2">
      <c r="B105" s="217" t="s">
        <v>596</v>
      </c>
      <c r="C105" s="217"/>
      <c r="D105" s="218"/>
      <c r="E105" s="218"/>
      <c r="F105" s="218"/>
      <c r="G105" s="218"/>
      <c r="H105" s="262"/>
      <c r="I105" s="262"/>
      <c r="J105" s="219">
        <f>SUM(J106:J120)</f>
        <v>0</v>
      </c>
      <c r="N105" s="221" t="e">
        <f>SUM(#REF!)</f>
        <v>#REF!</v>
      </c>
      <c r="P105" s="221" t="e">
        <f>SUM(#REF!)</f>
        <v>#REF!</v>
      </c>
      <c r="AH105" s="220" t="s">
        <v>65</v>
      </c>
      <c r="AJ105" s="220" t="s">
        <v>390</v>
      </c>
      <c r="AK105" s="220" t="s">
        <v>65</v>
      </c>
      <c r="AO105" s="220" t="s">
        <v>407</v>
      </c>
      <c r="BA105" s="222" t="e">
        <f>SUM(#REF!)</f>
        <v>#REF!</v>
      </c>
    </row>
    <row r="106" spans="2:55" s="228" customFormat="1" ht="36.6" customHeight="1" x14ac:dyDescent="0.2">
      <c r="B106" s="228">
        <v>22</v>
      </c>
      <c r="C106" s="228" t="s">
        <v>409</v>
      </c>
      <c r="D106" s="229" t="s">
        <v>465</v>
      </c>
      <c r="E106" s="230" t="s">
        <v>466</v>
      </c>
      <c r="F106" s="230" t="s">
        <v>396</v>
      </c>
      <c r="G106" s="231">
        <v>4</v>
      </c>
      <c r="H106" s="267"/>
      <c r="I106" s="261"/>
      <c r="J106" s="244">
        <f t="shared" ref="J106:J120" si="2">(G106*H106)+(G106*I106)</f>
        <v>0</v>
      </c>
      <c r="K106" s="230">
        <f>(G106*H106)+(G106*J106)</f>
        <v>0</v>
      </c>
      <c r="L106" s="233"/>
      <c r="O106" s="234"/>
      <c r="P106" s="234"/>
      <c r="Q106" s="234"/>
      <c r="AH106" s="230"/>
      <c r="AJ106" s="230"/>
      <c r="AK106" s="230"/>
      <c r="AU106" s="232"/>
      <c r="AV106" s="232"/>
      <c r="AW106" s="232"/>
      <c r="AX106" s="232"/>
      <c r="AY106" s="232"/>
      <c r="AZ106" s="230"/>
      <c r="BA106" s="232"/>
      <c r="BB106" s="230"/>
      <c r="BC106" s="230"/>
    </row>
    <row r="107" spans="2:55" s="228" customFormat="1" ht="36.6" customHeight="1" x14ac:dyDescent="0.2">
      <c r="B107" s="228">
        <v>23</v>
      </c>
      <c r="C107" s="228" t="s">
        <v>409</v>
      </c>
      <c r="D107" s="229" t="s">
        <v>485</v>
      </c>
      <c r="E107" s="230" t="s">
        <v>486</v>
      </c>
      <c r="F107" s="230" t="s">
        <v>396</v>
      </c>
      <c r="G107" s="231">
        <v>4</v>
      </c>
      <c r="H107" s="267"/>
      <c r="I107" s="261"/>
      <c r="J107" s="244">
        <f t="shared" si="2"/>
        <v>0</v>
      </c>
      <c r="K107" s="230">
        <f>(G107*H107)+(G107*J107)</f>
        <v>0</v>
      </c>
      <c r="L107" s="233"/>
      <c r="O107" s="234"/>
      <c r="P107" s="234"/>
      <c r="Q107" s="234"/>
      <c r="AH107" s="230"/>
      <c r="AJ107" s="230"/>
      <c r="AK107" s="230"/>
      <c r="AU107" s="232"/>
      <c r="AV107" s="232"/>
      <c r="AW107" s="232"/>
      <c r="AX107" s="232"/>
      <c r="AY107" s="232"/>
      <c r="AZ107" s="230"/>
      <c r="BA107" s="232"/>
      <c r="BB107" s="230"/>
      <c r="BC107" s="230"/>
    </row>
    <row r="108" spans="2:55" s="228" customFormat="1" ht="36.6" customHeight="1" x14ac:dyDescent="0.2">
      <c r="B108" s="228">
        <v>24</v>
      </c>
      <c r="C108" s="228" t="s">
        <v>409</v>
      </c>
      <c r="D108" s="229" t="s">
        <v>487</v>
      </c>
      <c r="E108" s="230" t="s">
        <v>488</v>
      </c>
      <c r="F108" s="230" t="s">
        <v>396</v>
      </c>
      <c r="G108" s="231">
        <v>7</v>
      </c>
      <c r="H108" s="267"/>
      <c r="I108" s="261"/>
      <c r="J108" s="244">
        <f t="shared" si="2"/>
        <v>0</v>
      </c>
      <c r="K108" s="230">
        <f>(G108*H108)+(G108*J108)</f>
        <v>0</v>
      </c>
      <c r="L108" s="233"/>
      <c r="O108" s="234"/>
      <c r="P108" s="234"/>
      <c r="Q108" s="234"/>
      <c r="AH108" s="230"/>
      <c r="AJ108" s="230"/>
      <c r="AK108" s="230"/>
      <c r="AU108" s="232"/>
      <c r="AV108" s="232"/>
      <c r="AW108" s="232"/>
      <c r="AX108" s="232"/>
      <c r="AY108" s="232"/>
      <c r="AZ108" s="230"/>
      <c r="BA108" s="232"/>
      <c r="BB108" s="230"/>
      <c r="BC108" s="230"/>
    </row>
    <row r="109" spans="2:55" s="228" customFormat="1" ht="36.6" customHeight="1" x14ac:dyDescent="0.2">
      <c r="B109" s="228">
        <v>25</v>
      </c>
      <c r="C109" s="228" t="s">
        <v>409</v>
      </c>
      <c r="D109" s="229" t="s">
        <v>491</v>
      </c>
      <c r="E109" s="230" t="s">
        <v>492</v>
      </c>
      <c r="F109" s="230" t="s">
        <v>396</v>
      </c>
      <c r="G109" s="231">
        <v>2</v>
      </c>
      <c r="H109" s="267"/>
      <c r="I109" s="261"/>
      <c r="J109" s="244">
        <f t="shared" si="2"/>
        <v>0</v>
      </c>
      <c r="K109" s="230">
        <f>(G109*H109)+(G109*J109)</f>
        <v>0</v>
      </c>
      <c r="L109" s="233"/>
      <c r="O109" s="234"/>
      <c r="P109" s="234"/>
      <c r="Q109" s="234"/>
      <c r="AH109" s="230"/>
      <c r="AJ109" s="230"/>
      <c r="AK109" s="230"/>
      <c r="AU109" s="232"/>
      <c r="AV109" s="232"/>
      <c r="AW109" s="232"/>
      <c r="AX109" s="232"/>
      <c r="AY109" s="232"/>
      <c r="AZ109" s="230"/>
      <c r="BA109" s="232"/>
      <c r="BB109" s="230"/>
      <c r="BC109" s="230"/>
    </row>
    <row r="110" spans="2:55" s="228" customFormat="1" ht="36.6" customHeight="1" x14ac:dyDescent="0.2">
      <c r="B110" s="228">
        <v>26</v>
      </c>
      <c r="C110" s="228" t="s">
        <v>409</v>
      </c>
      <c r="D110" s="229" t="s">
        <v>597</v>
      </c>
      <c r="E110" s="230" t="s">
        <v>598</v>
      </c>
      <c r="F110" s="230" t="s">
        <v>396</v>
      </c>
      <c r="G110" s="231">
        <v>2</v>
      </c>
      <c r="H110" s="267"/>
      <c r="I110" s="261"/>
      <c r="J110" s="244">
        <f t="shared" si="2"/>
        <v>0</v>
      </c>
      <c r="K110" s="230"/>
      <c r="L110" s="233"/>
      <c r="O110" s="234"/>
      <c r="P110" s="234"/>
      <c r="Q110" s="234"/>
      <c r="AH110" s="230"/>
      <c r="AJ110" s="230"/>
      <c r="AK110" s="230"/>
      <c r="AU110" s="232"/>
      <c r="AV110" s="232"/>
      <c r="AW110" s="232"/>
      <c r="AX110" s="232"/>
      <c r="AY110" s="232"/>
      <c r="AZ110" s="230"/>
      <c r="BA110" s="232"/>
      <c r="BB110" s="230"/>
      <c r="BC110" s="230"/>
    </row>
    <row r="111" spans="2:55" s="228" customFormat="1" ht="36.6" customHeight="1" x14ac:dyDescent="0.2">
      <c r="B111" s="228">
        <v>27</v>
      </c>
      <c r="C111" s="228" t="s">
        <v>409</v>
      </c>
      <c r="D111" s="229" t="s">
        <v>599</v>
      </c>
      <c r="E111" s="230" t="s">
        <v>600</v>
      </c>
      <c r="F111" s="230" t="s">
        <v>396</v>
      </c>
      <c r="G111" s="231">
        <v>2</v>
      </c>
      <c r="H111" s="267"/>
      <c r="I111" s="261"/>
      <c r="J111" s="244">
        <f t="shared" si="2"/>
        <v>0</v>
      </c>
      <c r="K111" s="230"/>
      <c r="L111" s="233"/>
      <c r="O111" s="234"/>
      <c r="P111" s="234"/>
      <c r="Q111" s="234"/>
      <c r="AH111" s="230"/>
      <c r="AJ111" s="230"/>
      <c r="AK111" s="230"/>
      <c r="AU111" s="232"/>
      <c r="AV111" s="232"/>
      <c r="AW111" s="232"/>
      <c r="AX111" s="232"/>
      <c r="AY111" s="232"/>
      <c r="AZ111" s="230"/>
      <c r="BA111" s="232"/>
      <c r="BB111" s="230"/>
      <c r="BC111" s="230"/>
    </row>
    <row r="112" spans="2:55" s="228" customFormat="1" ht="36.6" customHeight="1" x14ac:dyDescent="0.2">
      <c r="B112" s="228">
        <v>28</v>
      </c>
      <c r="C112" s="228" t="s">
        <v>409</v>
      </c>
      <c r="D112" s="229" t="s">
        <v>601</v>
      </c>
      <c r="E112" s="230" t="s">
        <v>602</v>
      </c>
      <c r="F112" s="230" t="s">
        <v>396</v>
      </c>
      <c r="G112" s="231">
        <v>10</v>
      </c>
      <c r="H112" s="267"/>
      <c r="I112" s="261"/>
      <c r="J112" s="244">
        <f t="shared" si="2"/>
        <v>0</v>
      </c>
      <c r="K112" s="230"/>
      <c r="L112" s="233"/>
      <c r="O112" s="234"/>
      <c r="P112" s="234"/>
      <c r="Q112" s="234"/>
      <c r="AH112" s="230"/>
      <c r="AJ112" s="230"/>
      <c r="AK112" s="230"/>
      <c r="AU112" s="232"/>
      <c r="AV112" s="232"/>
      <c r="AW112" s="232"/>
      <c r="AX112" s="232"/>
      <c r="AY112" s="232"/>
      <c r="AZ112" s="230"/>
      <c r="BA112" s="232"/>
      <c r="BB112" s="230"/>
      <c r="BC112" s="230"/>
    </row>
    <row r="113" spans="2:55" s="228" customFormat="1" ht="36.6" customHeight="1" x14ac:dyDescent="0.2">
      <c r="B113" s="228">
        <v>29</v>
      </c>
      <c r="C113" s="228" t="s">
        <v>409</v>
      </c>
      <c r="D113" s="229" t="s">
        <v>603</v>
      </c>
      <c r="E113" s="230" t="s">
        <v>604</v>
      </c>
      <c r="F113" s="230" t="s">
        <v>396</v>
      </c>
      <c r="G113" s="231">
        <v>10</v>
      </c>
      <c r="H113" s="267"/>
      <c r="I113" s="261"/>
      <c r="J113" s="244">
        <f t="shared" si="2"/>
        <v>0</v>
      </c>
      <c r="K113" s="230"/>
      <c r="L113" s="233"/>
      <c r="O113" s="234"/>
      <c r="P113" s="234"/>
      <c r="Q113" s="234"/>
      <c r="AH113" s="230"/>
      <c r="AJ113" s="230"/>
      <c r="AK113" s="230"/>
      <c r="AU113" s="232"/>
      <c r="AV113" s="232"/>
      <c r="AW113" s="232"/>
      <c r="AX113" s="232"/>
      <c r="AY113" s="232"/>
      <c r="AZ113" s="230"/>
      <c r="BA113" s="232"/>
      <c r="BB113" s="230"/>
      <c r="BC113" s="230"/>
    </row>
    <row r="114" spans="2:55" s="228" customFormat="1" ht="36.6" customHeight="1" x14ac:dyDescent="0.2">
      <c r="B114" s="228">
        <v>30</v>
      </c>
      <c r="C114" s="228" t="s">
        <v>409</v>
      </c>
      <c r="D114" s="229" t="s">
        <v>493</v>
      </c>
      <c r="E114" s="230" t="s">
        <v>500</v>
      </c>
      <c r="F114" s="230" t="s">
        <v>396</v>
      </c>
      <c r="G114" s="231">
        <v>30</v>
      </c>
      <c r="H114" s="267"/>
      <c r="I114" s="261"/>
      <c r="J114" s="244">
        <f t="shared" si="2"/>
        <v>0</v>
      </c>
      <c r="K114" s="230">
        <f>(G114*H114)+(G114*J114)</f>
        <v>0</v>
      </c>
      <c r="L114" s="233"/>
      <c r="O114" s="234"/>
      <c r="P114" s="234"/>
      <c r="Q114" s="234"/>
      <c r="AH114" s="230"/>
      <c r="AJ114" s="230"/>
      <c r="AK114" s="230"/>
      <c r="AU114" s="232"/>
      <c r="AV114" s="232"/>
      <c r="AW114" s="232"/>
      <c r="AX114" s="232"/>
      <c r="AY114" s="232"/>
      <c r="AZ114" s="230"/>
      <c r="BA114" s="232"/>
      <c r="BB114" s="230"/>
      <c r="BC114" s="230"/>
    </row>
    <row r="115" spans="2:55" s="228" customFormat="1" ht="36.6" customHeight="1" x14ac:dyDescent="0.2">
      <c r="B115" s="228">
        <v>31</v>
      </c>
      <c r="C115" s="228" t="s">
        <v>409</v>
      </c>
      <c r="D115" s="229" t="s">
        <v>494</v>
      </c>
      <c r="E115" s="230" t="s">
        <v>500</v>
      </c>
      <c r="F115" s="230" t="s">
        <v>396</v>
      </c>
      <c r="G115" s="231">
        <v>2</v>
      </c>
      <c r="H115" s="267"/>
      <c r="I115" s="261"/>
      <c r="J115" s="244">
        <f t="shared" si="2"/>
        <v>0</v>
      </c>
      <c r="K115" s="230">
        <f>(G115*H115)+(G115*J115)</f>
        <v>0</v>
      </c>
      <c r="L115" s="233"/>
      <c r="O115" s="234"/>
      <c r="P115" s="234"/>
      <c r="Q115" s="234"/>
      <c r="AH115" s="230"/>
      <c r="AJ115" s="230"/>
      <c r="AK115" s="230"/>
      <c r="AU115" s="232"/>
      <c r="AV115" s="232"/>
      <c r="AW115" s="232"/>
      <c r="AX115" s="232"/>
      <c r="AY115" s="232"/>
      <c r="AZ115" s="230"/>
      <c r="BA115" s="232"/>
      <c r="BB115" s="230"/>
      <c r="BC115" s="230"/>
    </row>
    <row r="116" spans="2:55" s="228" customFormat="1" ht="36.6" customHeight="1" x14ac:dyDescent="0.2">
      <c r="B116" s="228">
        <v>32</v>
      </c>
      <c r="C116" s="228" t="s">
        <v>409</v>
      </c>
      <c r="D116" s="229" t="s">
        <v>495</v>
      </c>
      <c r="E116" s="230" t="s">
        <v>500</v>
      </c>
      <c r="F116" s="230" t="s">
        <v>396</v>
      </c>
      <c r="G116" s="231">
        <v>3</v>
      </c>
      <c r="H116" s="267"/>
      <c r="I116" s="261"/>
      <c r="J116" s="244">
        <f t="shared" si="2"/>
        <v>0</v>
      </c>
      <c r="K116" s="230"/>
      <c r="L116" s="233"/>
      <c r="O116" s="234"/>
      <c r="P116" s="234"/>
      <c r="Q116" s="234"/>
      <c r="AH116" s="230"/>
      <c r="AJ116" s="230"/>
      <c r="AK116" s="230"/>
      <c r="AU116" s="232"/>
      <c r="AV116" s="232"/>
      <c r="AW116" s="232"/>
      <c r="AX116" s="232"/>
      <c r="AY116" s="232"/>
      <c r="AZ116" s="230"/>
      <c r="BA116" s="232"/>
      <c r="BB116" s="230"/>
      <c r="BC116" s="230"/>
    </row>
    <row r="117" spans="2:55" s="228" customFormat="1" ht="36.6" customHeight="1" x14ac:dyDescent="0.2">
      <c r="B117" s="228">
        <v>33</v>
      </c>
      <c r="C117" s="228" t="s">
        <v>409</v>
      </c>
      <c r="D117" s="229" t="s">
        <v>496</v>
      </c>
      <c r="E117" s="230"/>
      <c r="F117" s="230" t="s">
        <v>457</v>
      </c>
      <c r="G117" s="231">
        <v>1</v>
      </c>
      <c r="H117" s="267"/>
      <c r="I117" s="261"/>
      <c r="J117" s="244">
        <f t="shared" si="2"/>
        <v>0</v>
      </c>
      <c r="K117" s="230">
        <f>(G117*H117)+(G117*J117)</f>
        <v>0</v>
      </c>
      <c r="L117" s="233"/>
      <c r="O117" s="234"/>
      <c r="P117" s="234"/>
      <c r="Q117" s="234"/>
      <c r="AH117" s="230"/>
      <c r="AJ117" s="230"/>
      <c r="AK117" s="230"/>
      <c r="AU117" s="232"/>
      <c r="AV117" s="232"/>
      <c r="AW117" s="232"/>
      <c r="AX117" s="232"/>
      <c r="AY117" s="232"/>
      <c r="AZ117" s="230"/>
      <c r="BA117" s="232"/>
      <c r="BB117" s="230"/>
      <c r="BC117" s="230"/>
    </row>
    <row r="118" spans="2:55" s="228" customFormat="1" ht="36.6" customHeight="1" x14ac:dyDescent="0.2">
      <c r="B118" s="228">
        <v>34</v>
      </c>
      <c r="C118" s="228" t="s">
        <v>471</v>
      </c>
      <c r="D118" s="229" t="s">
        <v>497</v>
      </c>
      <c r="E118" s="230"/>
      <c r="F118" s="230" t="s">
        <v>457</v>
      </c>
      <c r="G118" s="231">
        <v>1</v>
      </c>
      <c r="H118" s="267"/>
      <c r="I118" s="261"/>
      <c r="J118" s="244">
        <f t="shared" si="2"/>
        <v>0</v>
      </c>
      <c r="K118" s="230">
        <f>(G118*H118)+(G118*J118)</f>
        <v>0</v>
      </c>
      <c r="L118" s="233"/>
      <c r="O118" s="234"/>
      <c r="P118" s="234"/>
      <c r="Q118" s="234"/>
      <c r="AH118" s="230"/>
      <c r="AJ118" s="230"/>
      <c r="AK118" s="230"/>
      <c r="AU118" s="232"/>
      <c r="AV118" s="232"/>
      <c r="AW118" s="232"/>
      <c r="AX118" s="232"/>
      <c r="AY118" s="232"/>
      <c r="AZ118" s="230"/>
      <c r="BA118" s="232"/>
      <c r="BB118" s="230"/>
      <c r="BC118" s="230"/>
    </row>
    <row r="119" spans="2:55" s="228" customFormat="1" ht="36.6" customHeight="1" x14ac:dyDescent="0.2">
      <c r="B119" s="228">
        <v>35</v>
      </c>
      <c r="C119" s="228" t="s">
        <v>471</v>
      </c>
      <c r="D119" s="229" t="s">
        <v>472</v>
      </c>
      <c r="E119" s="230"/>
      <c r="F119" s="230" t="s">
        <v>457</v>
      </c>
      <c r="G119" s="231">
        <v>1</v>
      </c>
      <c r="H119" s="267"/>
      <c r="I119" s="261"/>
      <c r="J119" s="244">
        <f t="shared" si="2"/>
        <v>0</v>
      </c>
      <c r="K119" s="230">
        <f>(G119*H119)+(G119*J119)</f>
        <v>0</v>
      </c>
      <c r="L119" s="233"/>
      <c r="O119" s="234"/>
      <c r="P119" s="234"/>
      <c r="Q119" s="234"/>
      <c r="AH119" s="230"/>
      <c r="AJ119" s="230"/>
      <c r="AK119" s="230"/>
      <c r="AU119" s="232"/>
      <c r="AV119" s="232"/>
      <c r="AW119" s="232"/>
      <c r="AX119" s="232"/>
      <c r="AY119" s="232"/>
      <c r="AZ119" s="230"/>
      <c r="BA119" s="232"/>
      <c r="BB119" s="230"/>
      <c r="BC119" s="230"/>
    </row>
    <row r="120" spans="2:55" s="228" customFormat="1" ht="36.6" customHeight="1" x14ac:dyDescent="0.2">
      <c r="B120" s="228">
        <v>36</v>
      </c>
      <c r="C120" s="228" t="s">
        <v>409</v>
      </c>
      <c r="D120" s="229" t="s">
        <v>498</v>
      </c>
      <c r="E120" s="230"/>
      <c r="F120" s="230" t="s">
        <v>457</v>
      </c>
      <c r="G120" s="231">
        <v>1</v>
      </c>
      <c r="H120" s="267"/>
      <c r="I120" s="261"/>
      <c r="J120" s="244">
        <f t="shared" si="2"/>
        <v>0</v>
      </c>
      <c r="K120" s="230">
        <f>(G120*H120)+(G120*J120)</f>
        <v>0</v>
      </c>
      <c r="L120" s="233"/>
      <c r="O120" s="234"/>
      <c r="P120" s="234"/>
      <c r="Q120" s="234"/>
      <c r="AH120" s="230"/>
      <c r="AJ120" s="230"/>
      <c r="AK120" s="230"/>
      <c r="AU120" s="232"/>
      <c r="AV120" s="232"/>
      <c r="AW120" s="232"/>
      <c r="AX120" s="232"/>
      <c r="AY120" s="232"/>
      <c r="AZ120" s="230"/>
      <c r="BA120" s="232"/>
      <c r="BB120" s="230"/>
      <c r="BC120" s="230"/>
    </row>
    <row r="121" spans="2:55" s="220" customFormat="1" ht="28.15" customHeight="1" x14ac:dyDescent="0.2">
      <c r="B121" s="217" t="s">
        <v>605</v>
      </c>
      <c r="C121" s="217"/>
      <c r="D121" s="218"/>
      <c r="E121" s="218"/>
      <c r="F121" s="218"/>
      <c r="G121" s="218"/>
      <c r="H121" s="262"/>
      <c r="I121" s="262"/>
      <c r="J121" s="219">
        <f>SUM(J122:J138)</f>
        <v>0</v>
      </c>
      <c r="N121" s="221"/>
      <c r="P121" s="221"/>
      <c r="BA121" s="222"/>
    </row>
    <row r="122" spans="2:55" s="228" customFormat="1" ht="36.6" customHeight="1" x14ac:dyDescent="0.2">
      <c r="B122" s="228">
        <v>37</v>
      </c>
      <c r="C122" s="228" t="s">
        <v>409</v>
      </c>
      <c r="D122" s="229" t="s">
        <v>465</v>
      </c>
      <c r="E122" s="230" t="s">
        <v>466</v>
      </c>
      <c r="F122" s="230" t="s">
        <v>396</v>
      </c>
      <c r="G122" s="231">
        <v>5</v>
      </c>
      <c r="H122" s="267"/>
      <c r="I122" s="261"/>
      <c r="J122" s="244">
        <f t="shared" ref="J122:J138" si="3">(G122*H122)+(G122*I122)</f>
        <v>0</v>
      </c>
      <c r="K122" s="230"/>
      <c r="L122" s="233"/>
      <c r="O122" s="234"/>
      <c r="P122" s="234"/>
      <c r="Q122" s="234"/>
      <c r="AH122" s="230"/>
      <c r="AJ122" s="230"/>
      <c r="AK122" s="230"/>
      <c r="AU122" s="232"/>
      <c r="AV122" s="232"/>
      <c r="AW122" s="232"/>
      <c r="AX122" s="232"/>
      <c r="AY122" s="232"/>
      <c r="AZ122" s="230"/>
      <c r="BA122" s="232"/>
      <c r="BB122" s="230"/>
      <c r="BC122" s="230"/>
    </row>
    <row r="123" spans="2:55" s="228" customFormat="1" ht="36.6" customHeight="1" x14ac:dyDescent="0.2">
      <c r="B123" s="228">
        <v>38</v>
      </c>
      <c r="C123" s="228" t="s">
        <v>409</v>
      </c>
      <c r="D123" s="229" t="s">
        <v>485</v>
      </c>
      <c r="E123" s="230" t="s">
        <v>486</v>
      </c>
      <c r="F123" s="230" t="s">
        <v>396</v>
      </c>
      <c r="G123" s="231">
        <v>1</v>
      </c>
      <c r="H123" s="267"/>
      <c r="I123" s="261"/>
      <c r="J123" s="244">
        <f t="shared" si="3"/>
        <v>0</v>
      </c>
      <c r="K123" s="230"/>
      <c r="L123" s="233"/>
      <c r="O123" s="234"/>
      <c r="P123" s="234"/>
      <c r="Q123" s="234"/>
      <c r="AH123" s="230"/>
      <c r="AJ123" s="230"/>
      <c r="AK123" s="230"/>
      <c r="AU123" s="232"/>
      <c r="AV123" s="232"/>
      <c r="AW123" s="232"/>
      <c r="AX123" s="232"/>
      <c r="AY123" s="232"/>
      <c r="AZ123" s="230"/>
      <c r="BA123" s="232"/>
      <c r="BB123" s="230"/>
      <c r="BC123" s="230"/>
    </row>
    <row r="124" spans="2:55" s="228" customFormat="1" ht="36.6" customHeight="1" x14ac:dyDescent="0.2">
      <c r="B124" s="228">
        <v>39</v>
      </c>
      <c r="C124" s="228" t="s">
        <v>409</v>
      </c>
      <c r="D124" s="229" t="s">
        <v>487</v>
      </c>
      <c r="E124" s="230" t="s">
        <v>488</v>
      </c>
      <c r="F124" s="230" t="s">
        <v>396</v>
      </c>
      <c r="G124" s="231">
        <v>6</v>
      </c>
      <c r="H124" s="267"/>
      <c r="I124" s="261"/>
      <c r="J124" s="244">
        <f t="shared" si="3"/>
        <v>0</v>
      </c>
      <c r="K124" s="230"/>
      <c r="L124" s="233"/>
      <c r="O124" s="234"/>
      <c r="P124" s="234"/>
      <c r="Q124" s="234"/>
      <c r="AH124" s="230"/>
      <c r="AJ124" s="230"/>
      <c r="AK124" s="230"/>
      <c r="AU124" s="232"/>
      <c r="AV124" s="232"/>
      <c r="AW124" s="232"/>
      <c r="AX124" s="232"/>
      <c r="AY124" s="232"/>
      <c r="AZ124" s="230"/>
      <c r="BA124" s="232"/>
      <c r="BB124" s="230"/>
      <c r="BC124" s="230"/>
    </row>
    <row r="125" spans="2:55" s="228" customFormat="1" ht="36.6" customHeight="1" x14ac:dyDescent="0.2">
      <c r="B125" s="228">
        <v>40</v>
      </c>
      <c r="C125" s="228" t="s">
        <v>409</v>
      </c>
      <c r="D125" s="229" t="s">
        <v>489</v>
      </c>
      <c r="E125" s="230" t="s">
        <v>490</v>
      </c>
      <c r="F125" s="230" t="s">
        <v>396</v>
      </c>
      <c r="G125" s="231">
        <v>2</v>
      </c>
      <c r="H125" s="267"/>
      <c r="I125" s="261"/>
      <c r="J125" s="244">
        <f t="shared" si="3"/>
        <v>0</v>
      </c>
      <c r="K125" s="230"/>
      <c r="L125" s="233"/>
      <c r="O125" s="234"/>
      <c r="P125" s="234"/>
      <c r="Q125" s="234"/>
      <c r="AH125" s="230"/>
      <c r="AJ125" s="230"/>
      <c r="AK125" s="230"/>
      <c r="AU125" s="232"/>
      <c r="AV125" s="232"/>
      <c r="AW125" s="232"/>
      <c r="AX125" s="232"/>
      <c r="AY125" s="232"/>
      <c r="AZ125" s="230"/>
      <c r="BA125" s="232"/>
      <c r="BB125" s="230"/>
      <c r="BC125" s="230"/>
    </row>
    <row r="126" spans="2:55" s="228" customFormat="1" ht="36.6" customHeight="1" x14ac:dyDescent="0.2">
      <c r="B126" s="228">
        <v>41</v>
      </c>
      <c r="C126" s="228" t="s">
        <v>409</v>
      </c>
      <c r="D126" s="229" t="s">
        <v>597</v>
      </c>
      <c r="E126" s="230" t="s">
        <v>598</v>
      </c>
      <c r="F126" s="230" t="s">
        <v>396</v>
      </c>
      <c r="G126" s="231">
        <v>3</v>
      </c>
      <c r="H126" s="267"/>
      <c r="I126" s="261"/>
      <c r="J126" s="244">
        <f t="shared" si="3"/>
        <v>0</v>
      </c>
      <c r="K126" s="230"/>
      <c r="L126" s="233"/>
      <c r="O126" s="234"/>
      <c r="P126" s="234"/>
      <c r="Q126" s="234"/>
      <c r="AH126" s="230"/>
      <c r="AJ126" s="230"/>
      <c r="AK126" s="230"/>
      <c r="AU126" s="232"/>
      <c r="AV126" s="232"/>
      <c r="AW126" s="232"/>
      <c r="AX126" s="232"/>
      <c r="AY126" s="232"/>
      <c r="AZ126" s="230"/>
      <c r="BA126" s="232"/>
      <c r="BB126" s="230"/>
      <c r="BC126" s="230"/>
    </row>
    <row r="127" spans="2:55" s="228" customFormat="1" ht="36.6" customHeight="1" x14ac:dyDescent="0.2">
      <c r="B127" s="228">
        <v>42</v>
      </c>
      <c r="C127" s="228" t="s">
        <v>409</v>
      </c>
      <c r="D127" s="229" t="s">
        <v>599</v>
      </c>
      <c r="E127" s="230" t="s">
        <v>600</v>
      </c>
      <c r="F127" s="230" t="s">
        <v>396</v>
      </c>
      <c r="G127" s="231">
        <v>3</v>
      </c>
      <c r="H127" s="267"/>
      <c r="I127" s="261"/>
      <c r="J127" s="244">
        <f t="shared" si="3"/>
        <v>0</v>
      </c>
      <c r="K127" s="230"/>
      <c r="L127" s="233"/>
      <c r="O127" s="234"/>
      <c r="P127" s="234"/>
      <c r="Q127" s="234"/>
      <c r="AH127" s="230"/>
      <c r="AJ127" s="230"/>
      <c r="AK127" s="230"/>
      <c r="AU127" s="232"/>
      <c r="AV127" s="232"/>
      <c r="AW127" s="232"/>
      <c r="AX127" s="232"/>
      <c r="AY127" s="232"/>
      <c r="AZ127" s="230"/>
      <c r="BA127" s="232"/>
      <c r="BB127" s="230"/>
      <c r="BC127" s="230"/>
    </row>
    <row r="128" spans="2:55" s="228" customFormat="1" ht="36.6" customHeight="1" x14ac:dyDescent="0.2">
      <c r="B128" s="228">
        <v>43</v>
      </c>
      <c r="C128" s="228" t="s">
        <v>409</v>
      </c>
      <c r="D128" s="229" t="s">
        <v>601</v>
      </c>
      <c r="E128" s="230" t="s">
        <v>602</v>
      </c>
      <c r="F128" s="230" t="s">
        <v>396</v>
      </c>
      <c r="G128" s="231">
        <v>10</v>
      </c>
      <c r="H128" s="267"/>
      <c r="I128" s="261"/>
      <c r="J128" s="244">
        <f t="shared" si="3"/>
        <v>0</v>
      </c>
      <c r="K128" s="230"/>
      <c r="L128" s="233"/>
      <c r="O128" s="234"/>
      <c r="P128" s="234"/>
      <c r="Q128" s="234"/>
      <c r="AH128" s="230"/>
      <c r="AJ128" s="230"/>
      <c r="AK128" s="230"/>
      <c r="AU128" s="232"/>
      <c r="AV128" s="232"/>
      <c r="AW128" s="232"/>
      <c r="AX128" s="232"/>
      <c r="AY128" s="232"/>
      <c r="AZ128" s="230"/>
      <c r="BA128" s="232"/>
      <c r="BB128" s="230"/>
      <c r="BC128" s="230"/>
    </row>
    <row r="129" spans="2:55" s="228" customFormat="1" ht="36.6" customHeight="1" x14ac:dyDescent="0.2">
      <c r="B129" s="228">
        <v>44</v>
      </c>
      <c r="C129" s="228" t="s">
        <v>409</v>
      </c>
      <c r="D129" s="229" t="s">
        <v>603</v>
      </c>
      <c r="E129" s="230" t="s">
        <v>604</v>
      </c>
      <c r="F129" s="230" t="s">
        <v>396</v>
      </c>
      <c r="G129" s="231">
        <v>10</v>
      </c>
      <c r="H129" s="267"/>
      <c r="I129" s="261"/>
      <c r="J129" s="244">
        <f t="shared" si="3"/>
        <v>0</v>
      </c>
      <c r="K129" s="230"/>
      <c r="L129" s="233"/>
      <c r="O129" s="234"/>
      <c r="P129" s="234"/>
      <c r="Q129" s="234"/>
      <c r="AH129" s="230"/>
      <c r="AJ129" s="230"/>
      <c r="AK129" s="230"/>
      <c r="AU129" s="232"/>
      <c r="AV129" s="232"/>
      <c r="AW129" s="232"/>
      <c r="AX129" s="232"/>
      <c r="AY129" s="232"/>
      <c r="AZ129" s="230"/>
      <c r="BA129" s="232"/>
      <c r="BB129" s="230"/>
      <c r="BC129" s="230"/>
    </row>
    <row r="130" spans="2:55" s="228" customFormat="1" ht="36.6" customHeight="1" x14ac:dyDescent="0.2">
      <c r="B130" s="228">
        <v>45</v>
      </c>
      <c r="C130" s="228" t="s">
        <v>409</v>
      </c>
      <c r="D130" s="229" t="s">
        <v>493</v>
      </c>
      <c r="E130" s="230" t="s">
        <v>500</v>
      </c>
      <c r="F130" s="230" t="s">
        <v>396</v>
      </c>
      <c r="G130" s="231">
        <v>30</v>
      </c>
      <c r="H130" s="267"/>
      <c r="I130" s="261"/>
      <c r="J130" s="244">
        <f t="shared" si="3"/>
        <v>0</v>
      </c>
      <c r="K130" s="230"/>
      <c r="L130" s="233"/>
      <c r="O130" s="234"/>
      <c r="P130" s="234"/>
      <c r="Q130" s="234"/>
      <c r="AH130" s="230"/>
      <c r="AJ130" s="230"/>
      <c r="AK130" s="230"/>
      <c r="AU130" s="232"/>
      <c r="AV130" s="232"/>
      <c r="AW130" s="232"/>
      <c r="AX130" s="232"/>
      <c r="AY130" s="232"/>
      <c r="AZ130" s="230"/>
      <c r="BA130" s="232"/>
      <c r="BB130" s="230"/>
      <c r="BC130" s="230"/>
    </row>
    <row r="131" spans="2:55" s="228" customFormat="1" ht="36.6" customHeight="1" x14ac:dyDescent="0.2">
      <c r="B131" s="228">
        <v>46</v>
      </c>
      <c r="C131" s="228" t="s">
        <v>409</v>
      </c>
      <c r="D131" s="229" t="s">
        <v>494</v>
      </c>
      <c r="E131" s="230" t="s">
        <v>500</v>
      </c>
      <c r="F131" s="230" t="s">
        <v>396</v>
      </c>
      <c r="G131" s="231">
        <v>2</v>
      </c>
      <c r="H131" s="267"/>
      <c r="I131" s="261"/>
      <c r="J131" s="244">
        <f t="shared" si="3"/>
        <v>0</v>
      </c>
      <c r="K131" s="230"/>
      <c r="L131" s="233"/>
      <c r="O131" s="234"/>
      <c r="P131" s="234"/>
      <c r="Q131" s="234"/>
      <c r="AH131" s="230"/>
      <c r="AJ131" s="230"/>
      <c r="AK131" s="230"/>
      <c r="AU131" s="232"/>
      <c r="AV131" s="232"/>
      <c r="AW131" s="232"/>
      <c r="AX131" s="232"/>
      <c r="AY131" s="232"/>
      <c r="AZ131" s="230"/>
      <c r="BA131" s="232"/>
      <c r="BB131" s="230"/>
      <c r="BC131" s="230"/>
    </row>
    <row r="132" spans="2:55" s="228" customFormat="1" ht="36.6" customHeight="1" x14ac:dyDescent="0.2">
      <c r="B132" s="228">
        <v>47</v>
      </c>
      <c r="C132" s="228" t="s">
        <v>409</v>
      </c>
      <c r="D132" s="229" t="s">
        <v>495</v>
      </c>
      <c r="E132" s="230" t="s">
        <v>500</v>
      </c>
      <c r="F132" s="230" t="s">
        <v>396</v>
      </c>
      <c r="G132" s="231">
        <v>3</v>
      </c>
      <c r="H132" s="267"/>
      <c r="I132" s="261"/>
      <c r="J132" s="244">
        <f t="shared" si="3"/>
        <v>0</v>
      </c>
      <c r="K132" s="230"/>
      <c r="L132" s="233"/>
      <c r="O132" s="234"/>
      <c r="P132" s="234"/>
      <c r="Q132" s="234"/>
      <c r="AH132" s="230"/>
      <c r="AJ132" s="230"/>
      <c r="AK132" s="230"/>
      <c r="AU132" s="232"/>
      <c r="AV132" s="232"/>
      <c r="AW132" s="232"/>
      <c r="AX132" s="232"/>
      <c r="AY132" s="232"/>
      <c r="AZ132" s="230"/>
      <c r="BA132" s="232"/>
      <c r="BB132" s="230"/>
      <c r="BC132" s="230"/>
    </row>
    <row r="133" spans="2:55" s="228" customFormat="1" ht="36.6" customHeight="1" x14ac:dyDescent="0.2">
      <c r="B133" s="228">
        <v>48</v>
      </c>
      <c r="C133" s="228" t="s">
        <v>409</v>
      </c>
      <c r="D133" s="229" t="s">
        <v>496</v>
      </c>
      <c r="E133" s="230"/>
      <c r="F133" s="230" t="s">
        <v>457</v>
      </c>
      <c r="G133" s="231">
        <v>1</v>
      </c>
      <c r="H133" s="267"/>
      <c r="I133" s="261"/>
      <c r="J133" s="244">
        <f t="shared" si="3"/>
        <v>0</v>
      </c>
      <c r="K133" s="230"/>
      <c r="L133" s="233"/>
      <c r="O133" s="234"/>
      <c r="P133" s="234"/>
      <c r="Q133" s="234"/>
      <c r="AH133" s="230"/>
      <c r="AJ133" s="230"/>
      <c r="AK133" s="230"/>
      <c r="AU133" s="232"/>
      <c r="AV133" s="232"/>
      <c r="AW133" s="232"/>
      <c r="AX133" s="232"/>
      <c r="AY133" s="232"/>
      <c r="AZ133" s="230"/>
      <c r="BA133" s="232"/>
      <c r="BB133" s="230"/>
      <c r="BC133" s="230"/>
    </row>
    <row r="134" spans="2:55" s="228" customFormat="1" ht="36.6" customHeight="1" x14ac:dyDescent="0.2">
      <c r="B134" s="228">
        <v>49</v>
      </c>
      <c r="C134" s="228" t="s">
        <v>409</v>
      </c>
      <c r="D134" s="229" t="s">
        <v>501</v>
      </c>
      <c r="E134" s="230" t="s">
        <v>502</v>
      </c>
      <c r="F134" s="230" t="s">
        <v>396</v>
      </c>
      <c r="G134" s="231">
        <v>1</v>
      </c>
      <c r="H134" s="267"/>
      <c r="I134" s="261"/>
      <c r="J134" s="244">
        <f t="shared" si="3"/>
        <v>0</v>
      </c>
      <c r="K134" s="230"/>
      <c r="L134" s="233"/>
      <c r="O134" s="234"/>
      <c r="P134" s="234"/>
      <c r="Q134" s="234"/>
      <c r="AH134" s="230"/>
      <c r="AJ134" s="230"/>
      <c r="AK134" s="230"/>
      <c r="AU134" s="232"/>
      <c r="AV134" s="232"/>
      <c r="AW134" s="232"/>
      <c r="AX134" s="232"/>
      <c r="AY134" s="232"/>
      <c r="AZ134" s="230"/>
      <c r="BA134" s="232"/>
      <c r="BB134" s="230"/>
      <c r="BC134" s="230"/>
    </row>
    <row r="135" spans="2:55" s="228" customFormat="1" ht="36.6" customHeight="1" x14ac:dyDescent="0.2">
      <c r="B135" s="228">
        <v>50</v>
      </c>
      <c r="C135" s="228" t="s">
        <v>409</v>
      </c>
      <c r="D135" s="229" t="s">
        <v>503</v>
      </c>
      <c r="E135" s="230" t="s">
        <v>503</v>
      </c>
      <c r="F135" s="230" t="s">
        <v>396</v>
      </c>
      <c r="G135" s="231">
        <v>1</v>
      </c>
      <c r="H135" s="267"/>
      <c r="I135" s="261"/>
      <c r="J135" s="244">
        <f t="shared" si="3"/>
        <v>0</v>
      </c>
      <c r="K135" s="230"/>
      <c r="L135" s="233"/>
      <c r="O135" s="234"/>
      <c r="P135" s="234"/>
      <c r="Q135" s="234"/>
      <c r="AH135" s="230"/>
      <c r="AJ135" s="230"/>
      <c r="AK135" s="230"/>
      <c r="AU135" s="232"/>
      <c r="AV135" s="232"/>
      <c r="AW135" s="232"/>
      <c r="AX135" s="232"/>
      <c r="AY135" s="232"/>
      <c r="AZ135" s="230"/>
      <c r="BA135" s="232"/>
      <c r="BB135" s="230"/>
      <c r="BC135" s="230"/>
    </row>
    <row r="136" spans="2:55" s="228" customFormat="1" ht="36.6" customHeight="1" x14ac:dyDescent="0.2">
      <c r="B136" s="228">
        <v>51</v>
      </c>
      <c r="C136" s="228" t="s">
        <v>471</v>
      </c>
      <c r="D136" s="229" t="s">
        <v>497</v>
      </c>
      <c r="E136" s="230"/>
      <c r="F136" s="230" t="s">
        <v>457</v>
      </c>
      <c r="G136" s="231">
        <v>1</v>
      </c>
      <c r="H136" s="267"/>
      <c r="I136" s="261"/>
      <c r="J136" s="244">
        <f t="shared" si="3"/>
        <v>0</v>
      </c>
      <c r="K136" s="230"/>
      <c r="L136" s="233"/>
      <c r="O136" s="234"/>
      <c r="P136" s="234"/>
      <c r="Q136" s="234"/>
      <c r="AH136" s="230"/>
      <c r="AJ136" s="230"/>
      <c r="AK136" s="230"/>
      <c r="AU136" s="232"/>
      <c r="AV136" s="232"/>
      <c r="AW136" s="232"/>
      <c r="AX136" s="232"/>
      <c r="AY136" s="232"/>
      <c r="AZ136" s="230"/>
      <c r="BA136" s="232"/>
      <c r="BB136" s="230"/>
      <c r="BC136" s="230"/>
    </row>
    <row r="137" spans="2:55" s="228" customFormat="1" ht="36.6" customHeight="1" x14ac:dyDescent="0.2">
      <c r="B137" s="228">
        <v>52</v>
      </c>
      <c r="C137" s="228" t="s">
        <v>471</v>
      </c>
      <c r="D137" s="229" t="s">
        <v>472</v>
      </c>
      <c r="E137" s="230"/>
      <c r="F137" s="230" t="s">
        <v>457</v>
      </c>
      <c r="G137" s="231">
        <v>1</v>
      </c>
      <c r="H137" s="267"/>
      <c r="I137" s="261"/>
      <c r="J137" s="244">
        <f t="shared" si="3"/>
        <v>0</v>
      </c>
      <c r="K137" s="230"/>
      <c r="L137" s="233"/>
      <c r="O137" s="234"/>
      <c r="P137" s="234"/>
      <c r="Q137" s="234"/>
      <c r="AH137" s="230"/>
      <c r="AJ137" s="230"/>
      <c r="AK137" s="230"/>
      <c r="AU137" s="232"/>
      <c r="AV137" s="232"/>
      <c r="AW137" s="232"/>
      <c r="AX137" s="232"/>
      <c r="AY137" s="232"/>
      <c r="AZ137" s="230"/>
      <c r="BA137" s="232"/>
      <c r="BB137" s="230"/>
      <c r="BC137" s="230"/>
    </row>
    <row r="138" spans="2:55" s="228" customFormat="1" ht="36.6" customHeight="1" x14ac:dyDescent="0.2">
      <c r="B138" s="228">
        <v>53</v>
      </c>
      <c r="C138" s="228" t="s">
        <v>409</v>
      </c>
      <c r="D138" s="229" t="s">
        <v>498</v>
      </c>
      <c r="E138" s="230"/>
      <c r="F138" s="230" t="s">
        <v>457</v>
      </c>
      <c r="G138" s="231">
        <v>1</v>
      </c>
      <c r="H138" s="267"/>
      <c r="I138" s="261"/>
      <c r="J138" s="244">
        <f t="shared" si="3"/>
        <v>0</v>
      </c>
      <c r="K138" s="230"/>
      <c r="L138" s="233"/>
      <c r="O138" s="234"/>
      <c r="P138" s="234"/>
      <c r="Q138" s="234"/>
      <c r="AH138" s="230"/>
      <c r="AJ138" s="230"/>
      <c r="AK138" s="230"/>
      <c r="AU138" s="232"/>
      <c r="AV138" s="232"/>
      <c r="AW138" s="232"/>
      <c r="AX138" s="232"/>
      <c r="AY138" s="232"/>
      <c r="AZ138" s="230"/>
      <c r="BA138" s="232"/>
      <c r="BB138" s="230"/>
      <c r="BC138" s="230"/>
    </row>
    <row r="139" spans="2:55" s="220" customFormat="1" ht="28.15" customHeight="1" x14ac:dyDescent="0.2">
      <c r="B139" s="217" t="s">
        <v>606</v>
      </c>
      <c r="C139" s="217"/>
      <c r="D139" s="218"/>
      <c r="E139" s="218"/>
      <c r="F139" s="218"/>
      <c r="G139" s="218"/>
      <c r="H139" s="262"/>
      <c r="I139" s="262"/>
      <c r="J139" s="219">
        <f>SUM(J140:J152)</f>
        <v>0</v>
      </c>
      <c r="N139" s="221"/>
      <c r="P139" s="221"/>
      <c r="BA139" s="222"/>
    </row>
    <row r="140" spans="2:55" s="228" customFormat="1" ht="15.75" customHeight="1" x14ac:dyDescent="0.2">
      <c r="B140" s="245" t="s">
        <v>505</v>
      </c>
      <c r="D140" s="229"/>
      <c r="E140" s="230"/>
      <c r="F140" s="230"/>
      <c r="G140" s="231"/>
      <c r="H140" s="267"/>
      <c r="I140" s="261"/>
      <c r="J140" s="244"/>
      <c r="K140" s="230"/>
      <c r="L140" s="233"/>
      <c r="O140" s="234"/>
      <c r="P140" s="234"/>
      <c r="Q140" s="234"/>
      <c r="AH140" s="230"/>
      <c r="AJ140" s="230"/>
      <c r="AK140" s="230"/>
      <c r="AU140" s="232"/>
      <c r="AV140" s="232"/>
      <c r="AW140" s="232"/>
      <c r="AX140" s="232"/>
      <c r="AY140" s="232"/>
      <c r="AZ140" s="230"/>
      <c r="BA140" s="232"/>
      <c r="BB140" s="230"/>
      <c r="BC140" s="230"/>
    </row>
    <row r="141" spans="2:55" s="228" customFormat="1" ht="36.6" customHeight="1" x14ac:dyDescent="0.2">
      <c r="B141" s="228">
        <v>54</v>
      </c>
      <c r="C141" s="228" t="s">
        <v>409</v>
      </c>
      <c r="D141" s="229" t="s">
        <v>507</v>
      </c>
      <c r="E141" s="230"/>
      <c r="F141" s="230" t="s">
        <v>396</v>
      </c>
      <c r="G141" s="231">
        <v>8</v>
      </c>
      <c r="H141" s="267"/>
      <c r="I141" s="261"/>
      <c r="J141" s="244">
        <f t="shared" ref="J141:J152" si="4">(G141*H141)+(G141*I141)</f>
        <v>0</v>
      </c>
      <c r="K141" s="230"/>
      <c r="L141" s="233"/>
      <c r="O141" s="234"/>
      <c r="P141" s="234"/>
      <c r="Q141" s="234"/>
      <c r="AH141" s="230"/>
      <c r="AJ141" s="230"/>
      <c r="AK141" s="230"/>
      <c r="AU141" s="232"/>
      <c r="AV141" s="232"/>
      <c r="AW141" s="232"/>
      <c r="AX141" s="232"/>
      <c r="AY141" s="232"/>
      <c r="AZ141" s="230"/>
      <c r="BA141" s="232"/>
      <c r="BB141" s="230"/>
      <c r="BC141" s="230"/>
    </row>
    <row r="142" spans="2:55" s="228" customFormat="1" ht="36.6" customHeight="1" x14ac:dyDescent="0.2">
      <c r="B142" s="228">
        <v>55</v>
      </c>
      <c r="C142" s="228" t="s">
        <v>409</v>
      </c>
      <c r="D142" s="229" t="s">
        <v>508</v>
      </c>
      <c r="E142" s="230"/>
      <c r="F142" s="230" t="s">
        <v>396</v>
      </c>
      <c r="G142" s="231">
        <v>3</v>
      </c>
      <c r="H142" s="267"/>
      <c r="I142" s="261"/>
      <c r="J142" s="244">
        <f t="shared" si="4"/>
        <v>0</v>
      </c>
      <c r="K142" s="230"/>
      <c r="L142" s="233"/>
      <c r="O142" s="234"/>
      <c r="P142" s="234"/>
      <c r="Q142" s="234"/>
      <c r="AH142" s="230"/>
      <c r="AJ142" s="230"/>
      <c r="AK142" s="230"/>
      <c r="AU142" s="232"/>
      <c r="AV142" s="232"/>
      <c r="AW142" s="232"/>
      <c r="AX142" s="232"/>
      <c r="AY142" s="232"/>
      <c r="AZ142" s="230"/>
      <c r="BA142" s="232"/>
      <c r="BB142" s="230"/>
      <c r="BC142" s="230"/>
    </row>
    <row r="143" spans="2:55" s="228" customFormat="1" ht="36.6" customHeight="1" x14ac:dyDescent="0.2">
      <c r="B143" s="228">
        <v>56</v>
      </c>
      <c r="C143" s="228" t="s">
        <v>409</v>
      </c>
      <c r="D143" s="229" t="s">
        <v>509</v>
      </c>
      <c r="E143" s="230"/>
      <c r="F143" s="230" t="s">
        <v>396</v>
      </c>
      <c r="G143" s="231">
        <v>9</v>
      </c>
      <c r="H143" s="267"/>
      <c r="I143" s="261"/>
      <c r="J143" s="244">
        <f t="shared" si="4"/>
        <v>0</v>
      </c>
      <c r="K143" s="230"/>
      <c r="L143" s="233"/>
      <c r="O143" s="234"/>
      <c r="P143" s="234"/>
      <c r="Q143" s="234"/>
      <c r="AH143" s="230"/>
      <c r="AJ143" s="230"/>
      <c r="AK143" s="230"/>
      <c r="AU143" s="232"/>
      <c r="AV143" s="232"/>
      <c r="AW143" s="232"/>
      <c r="AX143" s="232"/>
      <c r="AY143" s="232"/>
      <c r="AZ143" s="230"/>
      <c r="BA143" s="232"/>
      <c r="BB143" s="230"/>
      <c r="BC143" s="230"/>
    </row>
    <row r="144" spans="2:55" s="228" customFormat="1" ht="36.6" customHeight="1" x14ac:dyDescent="0.2">
      <c r="B144" s="228">
        <v>57</v>
      </c>
      <c r="C144" s="228" t="s">
        <v>409</v>
      </c>
      <c r="D144" s="229" t="s">
        <v>510</v>
      </c>
      <c r="E144" s="230"/>
      <c r="F144" s="230" t="s">
        <v>396</v>
      </c>
      <c r="G144" s="231">
        <v>4</v>
      </c>
      <c r="H144" s="267"/>
      <c r="I144" s="261"/>
      <c r="J144" s="244">
        <f t="shared" si="4"/>
        <v>0</v>
      </c>
      <c r="K144" s="230"/>
      <c r="L144" s="233"/>
      <c r="O144" s="234"/>
      <c r="P144" s="234"/>
      <c r="Q144" s="234"/>
      <c r="AH144" s="230"/>
      <c r="AJ144" s="230"/>
      <c r="AK144" s="230"/>
      <c r="AU144" s="232"/>
      <c r="AV144" s="232"/>
      <c r="AW144" s="232"/>
      <c r="AX144" s="232"/>
      <c r="AY144" s="232"/>
      <c r="AZ144" s="230"/>
      <c r="BA144" s="232"/>
      <c r="BB144" s="230"/>
      <c r="BC144" s="230"/>
    </row>
    <row r="145" spans="2:55" s="228" customFormat="1" ht="36.6" customHeight="1" x14ac:dyDescent="0.2">
      <c r="B145" s="228">
        <v>58</v>
      </c>
      <c r="C145" s="228" t="s">
        <v>409</v>
      </c>
      <c r="D145" s="229" t="s">
        <v>607</v>
      </c>
      <c r="E145" s="230"/>
      <c r="F145" s="230" t="s">
        <v>396</v>
      </c>
      <c r="G145" s="231">
        <v>22</v>
      </c>
      <c r="H145" s="267"/>
      <c r="I145" s="261"/>
      <c r="J145" s="244">
        <f t="shared" si="4"/>
        <v>0</v>
      </c>
      <c r="K145" s="230"/>
      <c r="L145" s="233"/>
      <c r="O145" s="234"/>
      <c r="P145" s="234"/>
      <c r="Q145" s="234"/>
      <c r="AH145" s="230"/>
      <c r="AJ145" s="230"/>
      <c r="AK145" s="230"/>
      <c r="AU145" s="232"/>
      <c r="AV145" s="232"/>
      <c r="AW145" s="232"/>
      <c r="AX145" s="232"/>
      <c r="AY145" s="232"/>
      <c r="AZ145" s="230"/>
      <c r="BA145" s="232"/>
      <c r="BB145" s="230"/>
      <c r="BC145" s="230"/>
    </row>
    <row r="146" spans="2:55" s="248" customFormat="1" ht="36.6" customHeight="1" x14ac:dyDescent="0.2">
      <c r="B146" s="228">
        <v>59</v>
      </c>
      <c r="C146" s="228" t="s">
        <v>409</v>
      </c>
      <c r="D146" s="229" t="s">
        <v>608</v>
      </c>
      <c r="E146" s="246"/>
      <c r="F146" s="230" t="s">
        <v>396</v>
      </c>
      <c r="G146" s="231">
        <v>3</v>
      </c>
      <c r="H146" s="267"/>
      <c r="I146" s="261"/>
      <c r="J146" s="244">
        <f t="shared" si="4"/>
        <v>0</v>
      </c>
      <c r="K146" s="246"/>
      <c r="L146" s="247"/>
      <c r="O146" s="249"/>
      <c r="P146" s="249"/>
      <c r="Q146" s="249"/>
      <c r="AH146" s="246"/>
      <c r="AJ146" s="246"/>
      <c r="AK146" s="246"/>
      <c r="AU146" s="250"/>
      <c r="AV146" s="250"/>
      <c r="AW146" s="250"/>
      <c r="AX146" s="250"/>
      <c r="AY146" s="250"/>
      <c r="AZ146" s="246"/>
      <c r="BA146" s="250"/>
      <c r="BB146" s="246"/>
      <c r="BC146" s="246"/>
    </row>
    <row r="147" spans="2:55" s="228" customFormat="1" ht="36.6" customHeight="1" x14ac:dyDescent="0.2">
      <c r="B147" s="228">
        <v>60</v>
      </c>
      <c r="C147" s="228" t="s">
        <v>409</v>
      </c>
      <c r="D147" s="229" t="s">
        <v>512</v>
      </c>
      <c r="E147" s="230"/>
      <c r="F147" s="230" t="s">
        <v>396</v>
      </c>
      <c r="G147" s="231">
        <v>15</v>
      </c>
      <c r="H147" s="267"/>
      <c r="I147" s="261"/>
      <c r="J147" s="244">
        <f t="shared" si="4"/>
        <v>0</v>
      </c>
      <c r="K147" s="230"/>
      <c r="L147" s="233"/>
      <c r="O147" s="234"/>
      <c r="P147" s="234"/>
      <c r="Q147" s="234"/>
      <c r="AH147" s="230"/>
      <c r="AJ147" s="230"/>
      <c r="AK147" s="230"/>
      <c r="AU147" s="232"/>
      <c r="AV147" s="232"/>
      <c r="AW147" s="232"/>
      <c r="AX147" s="232"/>
      <c r="AY147" s="232"/>
      <c r="AZ147" s="230"/>
      <c r="BA147" s="232"/>
      <c r="BB147" s="230"/>
      <c r="BC147" s="230"/>
    </row>
    <row r="148" spans="2:55" s="228" customFormat="1" ht="36.6" customHeight="1" x14ac:dyDescent="0.2">
      <c r="B148" s="228">
        <v>61</v>
      </c>
      <c r="C148" s="228" t="s">
        <v>409</v>
      </c>
      <c r="D148" s="229" t="s">
        <v>513</v>
      </c>
      <c r="E148" s="230"/>
      <c r="F148" s="230" t="s">
        <v>396</v>
      </c>
      <c r="G148" s="231">
        <v>2</v>
      </c>
      <c r="H148" s="267"/>
      <c r="I148" s="261"/>
      <c r="J148" s="244">
        <f t="shared" si="4"/>
        <v>0</v>
      </c>
      <c r="K148" s="230"/>
      <c r="L148" s="233"/>
      <c r="O148" s="234"/>
      <c r="P148" s="234"/>
      <c r="Q148" s="234"/>
      <c r="AH148" s="230"/>
      <c r="AJ148" s="230"/>
      <c r="AK148" s="230"/>
      <c r="AU148" s="232"/>
      <c r="AV148" s="232"/>
      <c r="AW148" s="232"/>
      <c r="AX148" s="232"/>
      <c r="AY148" s="232"/>
      <c r="AZ148" s="230"/>
      <c r="BA148" s="232"/>
      <c r="BB148" s="230"/>
      <c r="BC148" s="230"/>
    </row>
    <row r="149" spans="2:55" s="228" customFormat="1" ht="36.6" customHeight="1" x14ac:dyDescent="0.2">
      <c r="B149" s="228">
        <v>62</v>
      </c>
      <c r="C149" s="228" t="s">
        <v>409</v>
      </c>
      <c r="D149" s="229" t="s">
        <v>515</v>
      </c>
      <c r="E149" s="230"/>
      <c r="F149" s="230" t="s">
        <v>396</v>
      </c>
      <c r="G149" s="231">
        <v>1</v>
      </c>
      <c r="H149" s="267"/>
      <c r="I149" s="261"/>
      <c r="J149" s="244">
        <f t="shared" si="4"/>
        <v>0</v>
      </c>
      <c r="K149" s="230"/>
      <c r="L149" s="233"/>
      <c r="O149" s="234"/>
      <c r="P149" s="234"/>
      <c r="Q149" s="234"/>
      <c r="AH149" s="230"/>
      <c r="AJ149" s="230"/>
      <c r="AK149" s="230"/>
      <c r="AU149" s="232"/>
      <c r="AV149" s="232"/>
      <c r="AW149" s="232"/>
      <c r="AX149" s="232"/>
      <c r="AY149" s="232"/>
      <c r="AZ149" s="230"/>
      <c r="BA149" s="232"/>
      <c r="BB149" s="230"/>
      <c r="BC149" s="230"/>
    </row>
    <row r="150" spans="2:55" s="228" customFormat="1" ht="36.6" customHeight="1" x14ac:dyDescent="0.2">
      <c r="B150" s="228">
        <v>64</v>
      </c>
      <c r="C150" s="228" t="s">
        <v>409</v>
      </c>
      <c r="D150" s="229" t="s">
        <v>609</v>
      </c>
      <c r="E150" s="230"/>
      <c r="F150" s="230" t="s">
        <v>396</v>
      </c>
      <c r="G150" s="231">
        <v>1</v>
      </c>
      <c r="H150" s="267"/>
      <c r="I150" s="261"/>
      <c r="J150" s="244">
        <f t="shared" si="4"/>
        <v>0</v>
      </c>
      <c r="K150" s="230"/>
      <c r="L150" s="233"/>
      <c r="O150" s="234"/>
      <c r="P150" s="234"/>
      <c r="Q150" s="234"/>
      <c r="AH150" s="230"/>
      <c r="AJ150" s="230"/>
      <c r="AK150" s="230"/>
      <c r="AU150" s="232"/>
      <c r="AV150" s="232"/>
      <c r="AW150" s="232"/>
      <c r="AX150" s="232"/>
      <c r="AY150" s="232"/>
      <c r="AZ150" s="230"/>
      <c r="BA150" s="232"/>
      <c r="BB150" s="230"/>
      <c r="BC150" s="230"/>
    </row>
    <row r="151" spans="2:55" s="228" customFormat="1" ht="36.6" customHeight="1" x14ac:dyDescent="0.2">
      <c r="B151" s="228">
        <v>65</v>
      </c>
      <c r="C151" s="228" t="s">
        <v>409</v>
      </c>
      <c r="D151" s="229" t="s">
        <v>519</v>
      </c>
      <c r="E151" s="230"/>
      <c r="F151" s="230" t="s">
        <v>396</v>
      </c>
      <c r="G151" s="231">
        <v>6</v>
      </c>
      <c r="H151" s="267"/>
      <c r="I151" s="261"/>
      <c r="J151" s="244">
        <f t="shared" si="4"/>
        <v>0</v>
      </c>
      <c r="K151" s="230"/>
      <c r="L151" s="233"/>
      <c r="O151" s="234"/>
      <c r="P151" s="234"/>
      <c r="Q151" s="234"/>
      <c r="AH151" s="230"/>
      <c r="AJ151" s="230"/>
      <c r="AK151" s="230"/>
      <c r="AU151" s="232"/>
      <c r="AV151" s="232"/>
      <c r="AW151" s="232"/>
      <c r="AX151" s="232"/>
      <c r="AY151" s="232"/>
      <c r="AZ151" s="230"/>
      <c r="BA151" s="232"/>
      <c r="BB151" s="230"/>
      <c r="BC151" s="230"/>
    </row>
    <row r="152" spans="2:55" s="228" customFormat="1" ht="36.6" customHeight="1" x14ac:dyDescent="0.2">
      <c r="B152" s="228">
        <v>66</v>
      </c>
      <c r="C152" s="228" t="s">
        <v>409</v>
      </c>
      <c r="D152" s="229" t="s">
        <v>520</v>
      </c>
      <c r="E152" s="230"/>
      <c r="F152" s="230" t="s">
        <v>396</v>
      </c>
      <c r="G152" s="231">
        <v>3</v>
      </c>
      <c r="H152" s="267"/>
      <c r="I152" s="261"/>
      <c r="J152" s="244">
        <f t="shared" si="4"/>
        <v>0</v>
      </c>
      <c r="K152" s="230"/>
      <c r="L152" s="233"/>
      <c r="O152" s="234"/>
      <c r="P152" s="234"/>
      <c r="Q152" s="234"/>
      <c r="AH152" s="230"/>
      <c r="AJ152" s="230"/>
      <c r="AK152" s="230"/>
      <c r="AU152" s="232"/>
      <c r="AV152" s="232"/>
      <c r="AW152" s="232"/>
      <c r="AX152" s="232"/>
      <c r="AY152" s="232"/>
      <c r="AZ152" s="230"/>
      <c r="BA152" s="232"/>
      <c r="BB152" s="230"/>
      <c r="BC152" s="230"/>
    </row>
    <row r="153" spans="2:55" s="236" customFormat="1" ht="28.15" customHeight="1" x14ac:dyDescent="0.2">
      <c r="B153" s="217" t="s">
        <v>610</v>
      </c>
      <c r="C153" s="217"/>
      <c r="D153" s="218"/>
      <c r="E153" s="218"/>
      <c r="F153" s="218"/>
      <c r="G153" s="218"/>
      <c r="H153" s="262"/>
      <c r="I153" s="262"/>
      <c r="J153" s="219">
        <f>SUM(J154:J164)</f>
        <v>0</v>
      </c>
      <c r="N153" s="210"/>
      <c r="P153" s="210"/>
      <c r="BA153" s="204"/>
    </row>
    <row r="154" spans="2:55" s="228" customFormat="1" ht="15.75" customHeight="1" x14ac:dyDescent="0.2">
      <c r="B154" s="245" t="s">
        <v>505</v>
      </c>
      <c r="D154" s="229"/>
      <c r="E154" s="230"/>
      <c r="F154" s="230"/>
      <c r="G154" s="231"/>
      <c r="H154" s="267"/>
      <c r="I154" s="261"/>
      <c r="J154" s="244"/>
      <c r="K154" s="230"/>
      <c r="L154" s="233"/>
      <c r="O154" s="234"/>
      <c r="P154" s="234"/>
      <c r="Q154" s="234"/>
      <c r="AH154" s="230"/>
      <c r="AJ154" s="230"/>
      <c r="AK154" s="230"/>
      <c r="AU154" s="232"/>
      <c r="AV154" s="232"/>
      <c r="AW154" s="232"/>
      <c r="AX154" s="232"/>
      <c r="AY154" s="232"/>
      <c r="AZ154" s="230"/>
      <c r="BA154" s="232"/>
      <c r="BB154" s="230"/>
      <c r="BC154" s="230"/>
    </row>
    <row r="155" spans="2:55" s="228" customFormat="1" ht="36.6" customHeight="1" x14ac:dyDescent="0.2">
      <c r="B155" s="228">
        <v>67</v>
      </c>
      <c r="C155" s="228" t="s">
        <v>409</v>
      </c>
      <c r="D155" s="229" t="s">
        <v>507</v>
      </c>
      <c r="E155" s="230"/>
      <c r="F155" s="230" t="s">
        <v>396</v>
      </c>
      <c r="G155" s="231">
        <v>8</v>
      </c>
      <c r="H155" s="267"/>
      <c r="I155" s="261"/>
      <c r="J155" s="244">
        <f t="shared" ref="J155:J164" si="5">(G155*H155)+(G155*I155)</f>
        <v>0</v>
      </c>
      <c r="K155" s="230"/>
      <c r="L155" s="233"/>
      <c r="O155" s="234"/>
      <c r="P155" s="234"/>
      <c r="Q155" s="234"/>
      <c r="AH155" s="230"/>
      <c r="AJ155" s="230"/>
      <c r="AK155" s="230"/>
      <c r="AU155" s="232"/>
      <c r="AV155" s="232"/>
      <c r="AW155" s="232"/>
      <c r="AX155" s="232"/>
      <c r="AY155" s="232"/>
      <c r="AZ155" s="230"/>
      <c r="BA155" s="232"/>
      <c r="BB155" s="230"/>
      <c r="BC155" s="230"/>
    </row>
    <row r="156" spans="2:55" s="228" customFormat="1" ht="36.6" customHeight="1" x14ac:dyDescent="0.2">
      <c r="B156" s="228">
        <v>68</v>
      </c>
      <c r="C156" s="228" t="s">
        <v>409</v>
      </c>
      <c r="D156" s="229" t="s">
        <v>508</v>
      </c>
      <c r="E156" s="230"/>
      <c r="F156" s="230" t="s">
        <v>396</v>
      </c>
      <c r="G156" s="231">
        <v>3</v>
      </c>
      <c r="H156" s="267"/>
      <c r="I156" s="261"/>
      <c r="J156" s="244">
        <f t="shared" si="5"/>
        <v>0</v>
      </c>
      <c r="K156" s="230"/>
      <c r="L156" s="233"/>
      <c r="O156" s="234"/>
      <c r="P156" s="234"/>
      <c r="Q156" s="234"/>
      <c r="AH156" s="230"/>
      <c r="AJ156" s="230"/>
      <c r="AK156" s="230"/>
      <c r="AU156" s="232"/>
      <c r="AV156" s="232"/>
      <c r="AW156" s="232"/>
      <c r="AX156" s="232"/>
      <c r="AY156" s="232"/>
      <c r="AZ156" s="230"/>
      <c r="BA156" s="232"/>
      <c r="BB156" s="230"/>
      <c r="BC156" s="230"/>
    </row>
    <row r="157" spans="2:55" s="228" customFormat="1" ht="36.6" customHeight="1" x14ac:dyDescent="0.2">
      <c r="B157" s="228">
        <v>69</v>
      </c>
      <c r="C157" s="228" t="s">
        <v>409</v>
      </c>
      <c r="D157" s="229" t="s">
        <v>509</v>
      </c>
      <c r="E157" s="230"/>
      <c r="F157" s="230" t="s">
        <v>396</v>
      </c>
      <c r="G157" s="231">
        <v>4</v>
      </c>
      <c r="H157" s="267"/>
      <c r="I157" s="261"/>
      <c r="J157" s="244">
        <f t="shared" si="5"/>
        <v>0</v>
      </c>
      <c r="K157" s="230"/>
      <c r="L157" s="233"/>
      <c r="O157" s="234"/>
      <c r="P157" s="234"/>
      <c r="Q157" s="234"/>
      <c r="AH157" s="230"/>
      <c r="AJ157" s="230"/>
      <c r="AK157" s="230"/>
      <c r="AU157" s="232"/>
      <c r="AV157" s="232"/>
      <c r="AW157" s="232"/>
      <c r="AX157" s="232"/>
      <c r="AY157" s="232"/>
      <c r="AZ157" s="230"/>
      <c r="BA157" s="232"/>
      <c r="BB157" s="230"/>
      <c r="BC157" s="230"/>
    </row>
    <row r="158" spans="2:55" s="228" customFormat="1" ht="36.6" customHeight="1" x14ac:dyDescent="0.2">
      <c r="B158" s="228">
        <v>70</v>
      </c>
      <c r="C158" s="228" t="s">
        <v>409</v>
      </c>
      <c r="D158" s="229" t="s">
        <v>510</v>
      </c>
      <c r="E158" s="230"/>
      <c r="F158" s="230" t="s">
        <v>396</v>
      </c>
      <c r="G158" s="231">
        <v>4</v>
      </c>
      <c r="H158" s="267"/>
      <c r="I158" s="261"/>
      <c r="J158" s="244">
        <f t="shared" si="5"/>
        <v>0</v>
      </c>
      <c r="K158" s="230"/>
      <c r="L158" s="233"/>
      <c r="O158" s="234"/>
      <c r="P158" s="234"/>
      <c r="Q158" s="234"/>
      <c r="AH158" s="230"/>
      <c r="AJ158" s="230"/>
      <c r="AK158" s="230"/>
      <c r="AU158" s="232"/>
      <c r="AV158" s="232"/>
      <c r="AW158" s="232"/>
      <c r="AX158" s="232"/>
      <c r="AY158" s="232"/>
      <c r="AZ158" s="230"/>
      <c r="BA158" s="232"/>
      <c r="BB158" s="230"/>
      <c r="BC158" s="230"/>
    </row>
    <row r="159" spans="2:55" s="228" customFormat="1" ht="36.6" customHeight="1" x14ac:dyDescent="0.2">
      <c r="B159" s="228">
        <v>71</v>
      </c>
      <c r="C159" s="228" t="s">
        <v>409</v>
      </c>
      <c r="D159" s="229" t="s">
        <v>607</v>
      </c>
      <c r="E159" s="230"/>
      <c r="F159" s="230" t="s">
        <v>396</v>
      </c>
      <c r="G159" s="231">
        <v>22</v>
      </c>
      <c r="H159" s="267"/>
      <c r="I159" s="261"/>
      <c r="J159" s="244">
        <f t="shared" si="5"/>
        <v>0</v>
      </c>
      <c r="K159" s="230"/>
      <c r="L159" s="233"/>
      <c r="O159" s="234"/>
      <c r="P159" s="234"/>
      <c r="Q159" s="234"/>
      <c r="AH159" s="230"/>
      <c r="AJ159" s="230"/>
      <c r="AK159" s="230"/>
      <c r="AU159" s="232"/>
      <c r="AV159" s="232"/>
      <c r="AW159" s="232"/>
      <c r="AX159" s="232"/>
      <c r="AY159" s="232"/>
      <c r="AZ159" s="230"/>
      <c r="BA159" s="232"/>
      <c r="BB159" s="230"/>
      <c r="BC159" s="230"/>
    </row>
    <row r="160" spans="2:55" s="228" customFormat="1" ht="36.6" customHeight="1" x14ac:dyDescent="0.2">
      <c r="B160" s="228">
        <v>72</v>
      </c>
      <c r="C160" s="228" t="s">
        <v>409</v>
      </c>
      <c r="D160" s="229" t="s">
        <v>512</v>
      </c>
      <c r="E160" s="230"/>
      <c r="F160" s="230" t="s">
        <v>396</v>
      </c>
      <c r="G160" s="231">
        <v>13</v>
      </c>
      <c r="H160" s="267"/>
      <c r="I160" s="261"/>
      <c r="J160" s="244">
        <f t="shared" si="5"/>
        <v>0</v>
      </c>
      <c r="K160" s="230"/>
      <c r="L160" s="233"/>
      <c r="O160" s="234"/>
      <c r="P160" s="234"/>
      <c r="Q160" s="234"/>
      <c r="AH160" s="230"/>
      <c r="AJ160" s="230"/>
      <c r="AK160" s="230"/>
      <c r="AU160" s="232"/>
      <c r="AV160" s="232"/>
      <c r="AW160" s="232"/>
      <c r="AX160" s="232"/>
      <c r="AY160" s="232"/>
      <c r="AZ160" s="230"/>
      <c r="BA160" s="232"/>
      <c r="BB160" s="230"/>
      <c r="BC160" s="230"/>
    </row>
    <row r="161" spans="2:55" s="228" customFormat="1" ht="36.6" customHeight="1" x14ac:dyDescent="0.2">
      <c r="B161" s="228">
        <v>73</v>
      </c>
      <c r="C161" s="228" t="s">
        <v>409</v>
      </c>
      <c r="D161" s="229" t="s">
        <v>513</v>
      </c>
      <c r="E161" s="230"/>
      <c r="F161" s="230" t="s">
        <v>396</v>
      </c>
      <c r="G161" s="231">
        <v>2</v>
      </c>
      <c r="H161" s="267"/>
      <c r="I161" s="261"/>
      <c r="J161" s="244">
        <f t="shared" si="5"/>
        <v>0</v>
      </c>
      <c r="K161" s="230"/>
      <c r="L161" s="233"/>
      <c r="O161" s="234"/>
      <c r="P161" s="234"/>
      <c r="Q161" s="234"/>
      <c r="AH161" s="230"/>
      <c r="AJ161" s="230"/>
      <c r="AK161" s="230"/>
      <c r="AU161" s="232"/>
      <c r="AV161" s="232"/>
      <c r="AW161" s="232"/>
      <c r="AX161" s="232"/>
      <c r="AY161" s="232"/>
      <c r="AZ161" s="230"/>
      <c r="BA161" s="232"/>
      <c r="BB161" s="230"/>
      <c r="BC161" s="230"/>
    </row>
    <row r="162" spans="2:55" s="228" customFormat="1" ht="36.6" customHeight="1" x14ac:dyDescent="0.2">
      <c r="B162" s="228">
        <v>74</v>
      </c>
      <c r="C162" s="228" t="s">
        <v>409</v>
      </c>
      <c r="D162" s="229" t="s">
        <v>514</v>
      </c>
      <c r="E162" s="230"/>
      <c r="F162" s="230" t="s">
        <v>396</v>
      </c>
      <c r="G162" s="231">
        <v>12</v>
      </c>
      <c r="H162" s="267"/>
      <c r="I162" s="261"/>
      <c r="J162" s="244">
        <f t="shared" si="5"/>
        <v>0</v>
      </c>
      <c r="K162" s="230"/>
      <c r="L162" s="233"/>
      <c r="O162" s="234"/>
      <c r="P162" s="234"/>
      <c r="Q162" s="234"/>
      <c r="AH162" s="230"/>
      <c r="AJ162" s="230"/>
      <c r="AK162" s="230"/>
      <c r="AU162" s="232"/>
      <c r="AV162" s="232"/>
      <c r="AW162" s="232"/>
      <c r="AX162" s="232"/>
      <c r="AY162" s="232"/>
      <c r="AZ162" s="230"/>
      <c r="BA162" s="232"/>
      <c r="BB162" s="230"/>
      <c r="BC162" s="230"/>
    </row>
    <row r="163" spans="2:55" s="228" customFormat="1" ht="36.6" customHeight="1" x14ac:dyDescent="0.2">
      <c r="B163" s="228">
        <v>75</v>
      </c>
      <c r="C163" s="228" t="s">
        <v>409</v>
      </c>
      <c r="D163" s="229" t="s">
        <v>609</v>
      </c>
      <c r="E163" s="230"/>
      <c r="F163" s="230" t="s">
        <v>396</v>
      </c>
      <c r="G163" s="231">
        <v>1</v>
      </c>
      <c r="H163" s="267"/>
      <c r="I163" s="261"/>
      <c r="J163" s="244">
        <f t="shared" si="5"/>
        <v>0</v>
      </c>
      <c r="K163" s="230"/>
      <c r="L163" s="233"/>
      <c r="O163" s="234"/>
      <c r="P163" s="234"/>
      <c r="Q163" s="234"/>
      <c r="AH163" s="230"/>
      <c r="AJ163" s="230"/>
      <c r="AK163" s="230"/>
      <c r="AU163" s="232"/>
      <c r="AV163" s="232"/>
      <c r="AW163" s="232"/>
      <c r="AX163" s="232"/>
      <c r="AY163" s="232"/>
      <c r="AZ163" s="230"/>
      <c r="BA163" s="232"/>
      <c r="BB163" s="230"/>
      <c r="BC163" s="230"/>
    </row>
    <row r="164" spans="2:55" s="228" customFormat="1" ht="36.6" customHeight="1" x14ac:dyDescent="0.2">
      <c r="B164" s="228">
        <v>76</v>
      </c>
      <c r="C164" s="228" t="s">
        <v>409</v>
      </c>
      <c r="D164" s="229" t="s">
        <v>519</v>
      </c>
      <c r="E164" s="230"/>
      <c r="F164" s="230" t="s">
        <v>396</v>
      </c>
      <c r="G164" s="231">
        <v>5</v>
      </c>
      <c r="H164" s="267"/>
      <c r="I164" s="261"/>
      <c r="J164" s="244">
        <f t="shared" si="5"/>
        <v>0</v>
      </c>
      <c r="K164" s="230"/>
      <c r="L164" s="233"/>
      <c r="O164" s="234"/>
      <c r="P164" s="234"/>
      <c r="Q164" s="234"/>
      <c r="AH164" s="230"/>
      <c r="AJ164" s="230"/>
      <c r="AK164" s="230"/>
      <c r="AU164" s="232"/>
      <c r="AV164" s="232"/>
      <c r="AW164" s="232"/>
      <c r="AX164" s="232"/>
      <c r="AY164" s="232"/>
      <c r="AZ164" s="230"/>
      <c r="BA164" s="232"/>
      <c r="BB164" s="230"/>
      <c r="BC164" s="230"/>
    </row>
    <row r="165" spans="2:55" s="236" customFormat="1" ht="28.15" customHeight="1" x14ac:dyDescent="0.2">
      <c r="B165" s="217" t="s">
        <v>522</v>
      </c>
      <c r="C165" s="217"/>
      <c r="D165" s="218"/>
      <c r="E165" s="218"/>
      <c r="F165" s="218"/>
      <c r="G165" s="218"/>
      <c r="H165" s="262"/>
      <c r="I165" s="262"/>
      <c r="J165" s="219">
        <f>SUM(J166:J173)</f>
        <v>0</v>
      </c>
      <c r="N165" s="210" t="e">
        <f>SUM(#REF!)</f>
        <v>#REF!</v>
      </c>
      <c r="P165" s="210" t="e">
        <f>SUM(#REF!)</f>
        <v>#REF!</v>
      </c>
      <c r="AH165" s="236" t="s">
        <v>65</v>
      </c>
      <c r="AJ165" s="236" t="s">
        <v>390</v>
      </c>
      <c r="AK165" s="236" t="s">
        <v>65</v>
      </c>
      <c r="AO165" s="236" t="s">
        <v>407</v>
      </c>
      <c r="BA165" s="204" t="e">
        <f>SUM(#REF!)</f>
        <v>#REF!</v>
      </c>
    </row>
    <row r="166" spans="2:55" s="228" customFormat="1" ht="55.35" customHeight="1" x14ac:dyDescent="0.2">
      <c r="B166" s="228">
        <v>77</v>
      </c>
      <c r="C166" s="228" t="s">
        <v>409</v>
      </c>
      <c r="D166" s="229" t="s">
        <v>523</v>
      </c>
      <c r="E166" s="230"/>
      <c r="F166" s="230" t="s">
        <v>396</v>
      </c>
      <c r="G166" s="231">
        <v>1</v>
      </c>
      <c r="H166" s="267"/>
      <c r="I166" s="261"/>
      <c r="J166" s="244">
        <f t="shared" ref="J166:J173" si="6">(G166*H166)+(G166*I166)</f>
        <v>0</v>
      </c>
      <c r="K166" s="230"/>
      <c r="L166" s="233"/>
      <c r="O166" s="234"/>
      <c r="P166" s="234"/>
      <c r="Q166" s="234"/>
      <c r="AH166" s="230"/>
      <c r="AJ166" s="230"/>
      <c r="AK166" s="230"/>
      <c r="AU166" s="232"/>
      <c r="AV166" s="232"/>
      <c r="AW166" s="232"/>
      <c r="AX166" s="232"/>
      <c r="AY166" s="232"/>
      <c r="AZ166" s="230"/>
      <c r="BA166" s="232"/>
      <c r="BB166" s="230"/>
      <c r="BC166" s="230"/>
    </row>
    <row r="167" spans="2:55" s="228" customFormat="1" ht="22.9" customHeight="1" x14ac:dyDescent="0.2">
      <c r="B167" s="228">
        <v>78</v>
      </c>
      <c r="C167" s="228" t="s">
        <v>409</v>
      </c>
      <c r="D167" s="229" t="s">
        <v>524</v>
      </c>
      <c r="E167" s="230"/>
      <c r="F167" s="230" t="s">
        <v>396</v>
      </c>
      <c r="G167" s="231">
        <v>1</v>
      </c>
      <c r="H167" s="267"/>
      <c r="I167" s="261"/>
      <c r="J167" s="244">
        <f t="shared" si="6"/>
        <v>0</v>
      </c>
      <c r="K167" s="230"/>
      <c r="L167" s="233"/>
      <c r="O167" s="234"/>
      <c r="P167" s="234"/>
      <c r="Q167" s="234"/>
      <c r="AH167" s="230"/>
      <c r="AJ167" s="230"/>
      <c r="AK167" s="230"/>
      <c r="AU167" s="232"/>
      <c r="AV167" s="232"/>
      <c r="AW167" s="232"/>
      <c r="AX167" s="232"/>
      <c r="AY167" s="232"/>
      <c r="AZ167" s="230"/>
      <c r="BA167" s="232"/>
      <c r="BB167" s="230"/>
      <c r="BC167" s="230"/>
    </row>
    <row r="168" spans="2:55" s="228" customFormat="1" ht="22.9" customHeight="1" x14ac:dyDescent="0.2">
      <c r="B168" s="228">
        <v>79</v>
      </c>
      <c r="C168" s="228" t="s">
        <v>409</v>
      </c>
      <c r="D168" s="229" t="s">
        <v>525</v>
      </c>
      <c r="E168" s="230"/>
      <c r="F168" s="230" t="s">
        <v>396</v>
      </c>
      <c r="G168" s="231">
        <v>10</v>
      </c>
      <c r="H168" s="267"/>
      <c r="I168" s="261"/>
      <c r="J168" s="244">
        <f t="shared" si="6"/>
        <v>0</v>
      </c>
      <c r="K168" s="230"/>
      <c r="L168" s="233"/>
      <c r="O168" s="234"/>
      <c r="P168" s="234"/>
      <c r="Q168" s="234"/>
      <c r="AH168" s="230"/>
      <c r="AJ168" s="230"/>
      <c r="AK168" s="230"/>
      <c r="AU168" s="232"/>
      <c r="AV168" s="232"/>
      <c r="AW168" s="232"/>
      <c r="AX168" s="232"/>
      <c r="AY168" s="232"/>
      <c r="AZ168" s="230"/>
      <c r="BA168" s="232"/>
      <c r="BB168" s="230"/>
      <c r="BC168" s="230"/>
    </row>
    <row r="169" spans="2:55" s="228" customFormat="1" ht="22.9" customHeight="1" x14ac:dyDescent="0.2">
      <c r="B169" s="228">
        <v>80</v>
      </c>
      <c r="C169" s="228" t="s">
        <v>409</v>
      </c>
      <c r="D169" s="229" t="s">
        <v>526</v>
      </c>
      <c r="E169" s="230"/>
      <c r="F169" s="230" t="s">
        <v>396</v>
      </c>
      <c r="G169" s="231">
        <v>1</v>
      </c>
      <c r="H169" s="267"/>
      <c r="I169" s="261"/>
      <c r="J169" s="244">
        <f t="shared" si="6"/>
        <v>0</v>
      </c>
      <c r="K169" s="230"/>
      <c r="L169" s="233"/>
      <c r="O169" s="234"/>
      <c r="P169" s="234"/>
      <c r="Q169" s="234"/>
      <c r="AH169" s="230"/>
      <c r="AJ169" s="230"/>
      <c r="AK169" s="230"/>
      <c r="AU169" s="232"/>
      <c r="AV169" s="232"/>
      <c r="AW169" s="232"/>
      <c r="AX169" s="232"/>
      <c r="AY169" s="232"/>
      <c r="AZ169" s="230"/>
      <c r="BA169" s="232"/>
      <c r="BB169" s="230"/>
      <c r="BC169" s="230"/>
    </row>
    <row r="170" spans="2:55" s="228" customFormat="1" ht="22.9" customHeight="1" x14ac:dyDescent="0.2">
      <c r="B170" s="228">
        <v>81</v>
      </c>
      <c r="C170" s="228" t="s">
        <v>409</v>
      </c>
      <c r="D170" s="229" t="s">
        <v>527</v>
      </c>
      <c r="E170" s="230"/>
      <c r="F170" s="230" t="s">
        <v>396</v>
      </c>
      <c r="G170" s="231">
        <v>1</v>
      </c>
      <c r="H170" s="267"/>
      <c r="I170" s="261"/>
      <c r="J170" s="244">
        <f t="shared" si="6"/>
        <v>0</v>
      </c>
      <c r="K170" s="230"/>
      <c r="L170" s="233"/>
      <c r="O170" s="234"/>
      <c r="P170" s="234"/>
      <c r="Q170" s="234"/>
      <c r="AH170" s="230"/>
      <c r="AJ170" s="230"/>
      <c r="AK170" s="230"/>
      <c r="AU170" s="232"/>
      <c r="AV170" s="232"/>
      <c r="AW170" s="232"/>
      <c r="AX170" s="232"/>
      <c r="AY170" s="232"/>
      <c r="AZ170" s="230"/>
      <c r="BA170" s="232"/>
      <c r="BB170" s="230"/>
      <c r="BC170" s="230"/>
    </row>
    <row r="171" spans="2:55" s="228" customFormat="1" ht="22.9" customHeight="1" x14ac:dyDescent="0.2">
      <c r="B171" s="228">
        <v>82</v>
      </c>
      <c r="C171" s="228" t="s">
        <v>409</v>
      </c>
      <c r="D171" s="229" t="s">
        <v>528</v>
      </c>
      <c r="E171" s="230"/>
      <c r="F171" s="230" t="s">
        <v>396</v>
      </c>
      <c r="G171" s="231">
        <v>1</v>
      </c>
      <c r="H171" s="267"/>
      <c r="I171" s="261"/>
      <c r="J171" s="244">
        <f t="shared" si="6"/>
        <v>0</v>
      </c>
      <c r="K171" s="230"/>
      <c r="L171" s="233"/>
      <c r="O171" s="234"/>
      <c r="P171" s="234"/>
      <c r="Q171" s="234"/>
      <c r="AH171" s="230"/>
      <c r="AJ171" s="230"/>
      <c r="AK171" s="230"/>
      <c r="AU171" s="232"/>
      <c r="AV171" s="232"/>
      <c r="AW171" s="232"/>
      <c r="AX171" s="232"/>
      <c r="AY171" s="232"/>
      <c r="AZ171" s="230"/>
      <c r="BA171" s="232"/>
      <c r="BB171" s="230"/>
      <c r="BC171" s="230"/>
    </row>
    <row r="172" spans="2:55" s="228" customFormat="1" ht="22.9" customHeight="1" x14ac:dyDescent="0.2">
      <c r="B172" s="228">
        <v>83</v>
      </c>
      <c r="C172" s="228" t="s">
        <v>409</v>
      </c>
      <c r="D172" s="229" t="s">
        <v>529</v>
      </c>
      <c r="E172" s="230" t="s">
        <v>530</v>
      </c>
      <c r="F172" s="230" t="s">
        <v>531</v>
      </c>
      <c r="G172" s="231">
        <v>2</v>
      </c>
      <c r="H172" s="267"/>
      <c r="I172" s="261"/>
      <c r="J172" s="244">
        <f t="shared" si="6"/>
        <v>0</v>
      </c>
      <c r="K172" s="230"/>
      <c r="L172" s="233"/>
      <c r="O172" s="234"/>
      <c r="P172" s="234"/>
      <c r="Q172" s="234"/>
      <c r="AH172" s="230"/>
      <c r="AJ172" s="230"/>
      <c r="AK172" s="230"/>
      <c r="AU172" s="232"/>
      <c r="AV172" s="232"/>
      <c r="AW172" s="232"/>
      <c r="AX172" s="232"/>
      <c r="AY172" s="232"/>
      <c r="AZ172" s="230"/>
      <c r="BA172" s="232"/>
      <c r="BB172" s="230"/>
      <c r="BC172" s="230"/>
    </row>
    <row r="173" spans="2:55" s="228" customFormat="1" ht="42" customHeight="1" x14ac:dyDescent="0.2">
      <c r="B173" s="228">
        <v>84</v>
      </c>
      <c r="C173" s="228" t="s">
        <v>409</v>
      </c>
      <c r="D173" s="229" t="s">
        <v>532</v>
      </c>
      <c r="E173" s="230" t="s">
        <v>533</v>
      </c>
      <c r="F173" s="230" t="s">
        <v>230</v>
      </c>
      <c r="G173" s="231">
        <v>200</v>
      </c>
      <c r="H173" s="267"/>
      <c r="I173" s="261"/>
      <c r="J173" s="244">
        <f t="shared" si="6"/>
        <v>0</v>
      </c>
      <c r="K173" s="230"/>
      <c r="L173" s="233"/>
      <c r="O173" s="234"/>
      <c r="P173" s="234"/>
      <c r="Q173" s="234"/>
      <c r="AH173" s="230"/>
      <c r="AJ173" s="230"/>
      <c r="AK173" s="230"/>
      <c r="AU173" s="232"/>
      <c r="AV173" s="232"/>
      <c r="AW173" s="232"/>
      <c r="AX173" s="232"/>
      <c r="AY173" s="232"/>
      <c r="AZ173" s="230"/>
      <c r="BA173" s="232"/>
      <c r="BB173" s="230"/>
      <c r="BC173" s="230"/>
    </row>
    <row r="174" spans="2:55" s="236" customFormat="1" ht="28.15" customHeight="1" x14ac:dyDescent="0.2">
      <c r="B174" s="217" t="s">
        <v>534</v>
      </c>
      <c r="C174" s="217"/>
      <c r="D174" s="218"/>
      <c r="E174" s="218"/>
      <c r="F174" s="218"/>
      <c r="G174" s="218"/>
      <c r="H174" s="262"/>
      <c r="I174" s="262"/>
      <c r="J174" s="219">
        <f>SUM(J175:J179)</f>
        <v>0</v>
      </c>
      <c r="N174" s="210"/>
      <c r="P174" s="210"/>
      <c r="BA174" s="204"/>
    </row>
    <row r="175" spans="2:55" s="228" customFormat="1" ht="30.6" customHeight="1" x14ac:dyDescent="0.2">
      <c r="B175" s="228">
        <v>85</v>
      </c>
      <c r="C175" s="228" t="s">
        <v>409</v>
      </c>
      <c r="D175" s="229" t="s">
        <v>524</v>
      </c>
      <c r="E175" s="230"/>
      <c r="F175" s="230" t="s">
        <v>396</v>
      </c>
      <c r="G175" s="231">
        <v>1</v>
      </c>
      <c r="H175" s="267"/>
      <c r="I175" s="261"/>
      <c r="J175" s="244">
        <f>(G175*H175)+(G175*I175)</f>
        <v>0</v>
      </c>
      <c r="K175" s="230"/>
      <c r="L175" s="233"/>
      <c r="O175" s="234"/>
      <c r="P175" s="234"/>
      <c r="Q175" s="234"/>
      <c r="AH175" s="230"/>
      <c r="AJ175" s="230"/>
      <c r="AK175" s="230"/>
      <c r="AU175" s="232"/>
      <c r="AV175" s="232"/>
      <c r="AW175" s="232"/>
      <c r="AX175" s="232"/>
      <c r="AY175" s="232"/>
      <c r="AZ175" s="230"/>
      <c r="BA175" s="232"/>
      <c r="BB175" s="230"/>
      <c r="BC175" s="230"/>
    </row>
    <row r="176" spans="2:55" s="228" customFormat="1" ht="32.1" customHeight="1" x14ac:dyDescent="0.2">
      <c r="B176" s="228">
        <v>86</v>
      </c>
      <c r="C176" s="228" t="s">
        <v>409</v>
      </c>
      <c r="D176" s="229" t="s">
        <v>525</v>
      </c>
      <c r="E176" s="230"/>
      <c r="F176" s="230" t="s">
        <v>396</v>
      </c>
      <c r="G176" s="231">
        <v>9</v>
      </c>
      <c r="H176" s="267"/>
      <c r="I176" s="261"/>
      <c r="J176" s="244">
        <f>(G176*H176)+(G176*I176)</f>
        <v>0</v>
      </c>
      <c r="K176" s="230"/>
      <c r="L176" s="233"/>
      <c r="O176" s="234"/>
      <c r="P176" s="234"/>
      <c r="Q176" s="234"/>
      <c r="AH176" s="230"/>
      <c r="AJ176" s="230"/>
      <c r="AK176" s="230"/>
      <c r="AU176" s="232"/>
      <c r="AV176" s="232"/>
      <c r="AW176" s="232"/>
      <c r="AX176" s="232"/>
      <c r="AY176" s="232"/>
      <c r="AZ176" s="230"/>
      <c r="BA176" s="232"/>
      <c r="BB176" s="230"/>
      <c r="BC176" s="230"/>
    </row>
    <row r="177" spans="2:55" s="228" customFormat="1" ht="21" customHeight="1" x14ac:dyDescent="0.2">
      <c r="B177" s="228">
        <v>87</v>
      </c>
      <c r="C177" s="228" t="s">
        <v>409</v>
      </c>
      <c r="D177" s="229" t="s">
        <v>526</v>
      </c>
      <c r="E177" s="230"/>
      <c r="F177" s="230" t="s">
        <v>396</v>
      </c>
      <c r="G177" s="231">
        <v>2</v>
      </c>
      <c r="H177" s="267"/>
      <c r="I177" s="261"/>
      <c r="J177" s="244">
        <f>(G177*H177)+(G177*I177)</f>
        <v>0</v>
      </c>
      <c r="K177" s="230"/>
      <c r="L177" s="233"/>
      <c r="O177" s="234"/>
      <c r="P177" s="234"/>
      <c r="Q177" s="234"/>
      <c r="AH177" s="230"/>
      <c r="AJ177" s="230"/>
      <c r="AK177" s="230"/>
      <c r="AU177" s="232"/>
      <c r="AV177" s="232"/>
      <c r="AW177" s="232"/>
      <c r="AX177" s="232"/>
      <c r="AY177" s="232"/>
      <c r="AZ177" s="230"/>
      <c r="BA177" s="232"/>
      <c r="BB177" s="230"/>
      <c r="BC177" s="230"/>
    </row>
    <row r="178" spans="2:55" s="228" customFormat="1" ht="21" customHeight="1" x14ac:dyDescent="0.2">
      <c r="B178" s="228">
        <v>89</v>
      </c>
      <c r="C178" s="228" t="s">
        <v>409</v>
      </c>
      <c r="D178" s="229" t="s">
        <v>529</v>
      </c>
      <c r="E178" s="230" t="s">
        <v>530</v>
      </c>
      <c r="F178" s="230" t="s">
        <v>531</v>
      </c>
      <c r="G178" s="231">
        <v>2</v>
      </c>
      <c r="H178" s="267"/>
      <c r="I178" s="261"/>
      <c r="J178" s="244">
        <f>(G178*H178)+(G178*I178)</f>
        <v>0</v>
      </c>
      <c r="K178" s="230"/>
      <c r="L178" s="233"/>
      <c r="O178" s="234"/>
      <c r="P178" s="234"/>
      <c r="Q178" s="234"/>
      <c r="AH178" s="230"/>
      <c r="AJ178" s="230"/>
      <c r="AK178" s="230"/>
      <c r="AU178" s="232"/>
      <c r="AV178" s="232"/>
      <c r="AW178" s="232"/>
      <c r="AX178" s="232"/>
      <c r="AY178" s="232"/>
      <c r="AZ178" s="230"/>
      <c r="BA178" s="232"/>
      <c r="BB178" s="230"/>
      <c r="BC178" s="230"/>
    </row>
    <row r="179" spans="2:55" s="228" customFormat="1" ht="42" customHeight="1" x14ac:dyDescent="0.2">
      <c r="B179" s="228">
        <v>90</v>
      </c>
      <c r="C179" s="228" t="s">
        <v>409</v>
      </c>
      <c r="D179" s="229" t="s">
        <v>535</v>
      </c>
      <c r="E179" s="230" t="s">
        <v>533</v>
      </c>
      <c r="F179" s="230" t="s">
        <v>230</v>
      </c>
      <c r="G179" s="231">
        <v>200</v>
      </c>
      <c r="H179" s="267"/>
      <c r="I179" s="261"/>
      <c r="J179" s="244">
        <f>(G179*H179)+(G179*I179)</f>
        <v>0</v>
      </c>
      <c r="K179" s="230"/>
      <c r="L179" s="233"/>
      <c r="O179" s="234"/>
      <c r="P179" s="234"/>
      <c r="Q179" s="234"/>
      <c r="AH179" s="230"/>
      <c r="AJ179" s="230"/>
      <c r="AK179" s="230"/>
      <c r="AU179" s="232"/>
      <c r="AV179" s="232"/>
      <c r="AW179" s="232"/>
      <c r="AX179" s="232"/>
      <c r="AY179" s="232"/>
      <c r="AZ179" s="230"/>
      <c r="BA179" s="232"/>
      <c r="BB179" s="230"/>
      <c r="BC179" s="230"/>
    </row>
    <row r="180" spans="2:55" s="236" customFormat="1" ht="28.15" customHeight="1" x14ac:dyDescent="0.2">
      <c r="B180" s="217" t="s">
        <v>536</v>
      </c>
      <c r="C180" s="217"/>
      <c r="D180" s="218"/>
      <c r="E180" s="218"/>
      <c r="F180" s="218"/>
      <c r="G180" s="218"/>
      <c r="H180" s="262"/>
      <c r="I180" s="262"/>
      <c r="J180" s="219">
        <f>SUM(J181:J187)</f>
        <v>0</v>
      </c>
      <c r="N180" s="210" t="e">
        <f>SUM(#REF!)</f>
        <v>#REF!</v>
      </c>
      <c r="P180" s="210" t="e">
        <f>SUM(#REF!)</f>
        <v>#REF!</v>
      </c>
      <c r="AH180" s="236" t="s">
        <v>65</v>
      </c>
      <c r="AJ180" s="236" t="s">
        <v>390</v>
      </c>
      <c r="AK180" s="236" t="s">
        <v>65</v>
      </c>
      <c r="AO180" s="236" t="s">
        <v>407</v>
      </c>
      <c r="BA180" s="204" t="e">
        <f>SUM(#REF!)</f>
        <v>#REF!</v>
      </c>
    </row>
    <row r="181" spans="2:55" s="228" customFormat="1" ht="26.25" customHeight="1" x14ac:dyDescent="0.2">
      <c r="B181" s="228">
        <v>91</v>
      </c>
      <c r="C181" s="228" t="s">
        <v>409</v>
      </c>
      <c r="D181" s="229" t="s">
        <v>537</v>
      </c>
      <c r="E181" s="230" t="s">
        <v>538</v>
      </c>
      <c r="F181" s="230" t="s">
        <v>396</v>
      </c>
      <c r="G181" s="231">
        <v>2</v>
      </c>
      <c r="H181" s="267"/>
      <c r="I181" s="261"/>
      <c r="J181" s="244">
        <f t="shared" ref="J181:J187" si="7">(G181*H181)+(G181*I181)</f>
        <v>0</v>
      </c>
      <c r="K181" s="230"/>
      <c r="L181" s="233"/>
      <c r="O181" s="234"/>
      <c r="P181" s="234"/>
      <c r="Q181" s="234"/>
      <c r="AH181" s="230"/>
      <c r="AJ181" s="230"/>
      <c r="AK181" s="230"/>
      <c r="AU181" s="232"/>
      <c r="AV181" s="232"/>
      <c r="AW181" s="232"/>
      <c r="AX181" s="232"/>
      <c r="AY181" s="232"/>
      <c r="AZ181" s="230"/>
      <c r="BA181" s="232"/>
      <c r="BB181" s="230"/>
      <c r="BC181" s="230"/>
    </row>
    <row r="182" spans="2:55" s="228" customFormat="1" ht="26.25" customHeight="1" x14ac:dyDescent="0.2">
      <c r="B182" s="228">
        <v>92</v>
      </c>
      <c r="C182" s="228" t="s">
        <v>409</v>
      </c>
      <c r="D182" s="229" t="s">
        <v>539</v>
      </c>
      <c r="E182" s="230" t="s">
        <v>538</v>
      </c>
      <c r="F182" s="230" t="s">
        <v>396</v>
      </c>
      <c r="G182" s="231">
        <v>1</v>
      </c>
      <c r="H182" s="267"/>
      <c r="I182" s="261"/>
      <c r="J182" s="244">
        <f t="shared" si="7"/>
        <v>0</v>
      </c>
      <c r="K182" s="230"/>
      <c r="L182" s="233"/>
      <c r="O182" s="234"/>
      <c r="P182" s="234"/>
      <c r="Q182" s="234"/>
      <c r="AH182" s="230"/>
      <c r="AJ182" s="230"/>
      <c r="AK182" s="230"/>
      <c r="AU182" s="232"/>
      <c r="AV182" s="232"/>
      <c r="AW182" s="232"/>
      <c r="AX182" s="232"/>
      <c r="AY182" s="232"/>
      <c r="AZ182" s="230"/>
      <c r="BA182" s="232"/>
      <c r="BB182" s="230"/>
      <c r="BC182" s="230"/>
    </row>
    <row r="183" spans="2:55" s="228" customFormat="1" ht="27" customHeight="1" x14ac:dyDescent="0.2">
      <c r="B183" s="228">
        <v>93</v>
      </c>
      <c r="C183" s="228" t="s">
        <v>409</v>
      </c>
      <c r="D183" s="229" t="s">
        <v>540</v>
      </c>
      <c r="E183" s="230"/>
      <c r="F183" s="230" t="s">
        <v>396</v>
      </c>
      <c r="G183" s="231">
        <v>1</v>
      </c>
      <c r="H183" s="267"/>
      <c r="I183" s="261"/>
      <c r="J183" s="244">
        <f t="shared" si="7"/>
        <v>0</v>
      </c>
      <c r="K183" s="230"/>
      <c r="L183" s="233"/>
      <c r="O183" s="234"/>
      <c r="P183" s="234"/>
      <c r="Q183" s="234"/>
      <c r="AH183" s="230"/>
      <c r="AJ183" s="230"/>
      <c r="AK183" s="230"/>
      <c r="AU183" s="232"/>
      <c r="AV183" s="232"/>
      <c r="AW183" s="232"/>
      <c r="AX183" s="232"/>
      <c r="AY183" s="232"/>
      <c r="AZ183" s="230"/>
      <c r="BA183" s="232"/>
      <c r="BB183" s="230"/>
      <c r="BC183" s="230"/>
    </row>
    <row r="184" spans="2:55" s="228" customFormat="1" ht="21" customHeight="1" x14ac:dyDescent="0.2">
      <c r="B184" s="228">
        <v>94</v>
      </c>
      <c r="C184" s="228" t="s">
        <v>409</v>
      </c>
      <c r="D184" s="229" t="s">
        <v>547</v>
      </c>
      <c r="E184" s="230"/>
      <c r="F184" s="230" t="s">
        <v>396</v>
      </c>
      <c r="G184" s="231">
        <v>20</v>
      </c>
      <c r="H184" s="267"/>
      <c r="I184" s="261"/>
      <c r="J184" s="244">
        <f t="shared" si="7"/>
        <v>0</v>
      </c>
      <c r="K184" s="230"/>
      <c r="L184" s="233"/>
      <c r="O184" s="234"/>
      <c r="P184" s="234"/>
      <c r="Q184" s="234"/>
      <c r="AH184" s="230"/>
      <c r="AJ184" s="230"/>
      <c r="AK184" s="230"/>
      <c r="AU184" s="232"/>
      <c r="AV184" s="232"/>
      <c r="AW184" s="232"/>
      <c r="AX184" s="232"/>
      <c r="AY184" s="232"/>
      <c r="AZ184" s="230"/>
      <c r="BA184" s="232"/>
      <c r="BB184" s="230"/>
      <c r="BC184" s="230"/>
    </row>
    <row r="185" spans="2:55" s="228" customFormat="1" ht="31.9" customHeight="1" x14ac:dyDescent="0.2">
      <c r="B185" s="228">
        <v>95</v>
      </c>
      <c r="C185" s="228" t="s">
        <v>409</v>
      </c>
      <c r="D185" s="229" t="s">
        <v>548</v>
      </c>
      <c r="E185" s="230" t="s">
        <v>549</v>
      </c>
      <c r="F185" s="230" t="s">
        <v>396</v>
      </c>
      <c r="G185" s="231">
        <v>5</v>
      </c>
      <c r="H185" s="267"/>
      <c r="I185" s="261"/>
      <c r="J185" s="244">
        <f t="shared" si="7"/>
        <v>0</v>
      </c>
      <c r="K185" s="230"/>
      <c r="L185" s="233"/>
      <c r="O185" s="234"/>
      <c r="P185" s="234"/>
      <c r="Q185" s="234"/>
      <c r="AH185" s="230"/>
      <c r="AJ185" s="230"/>
      <c r="AK185" s="230"/>
      <c r="AU185" s="232"/>
      <c r="AV185" s="232"/>
      <c r="AW185" s="232"/>
      <c r="AX185" s="232"/>
      <c r="AY185" s="232"/>
      <c r="AZ185" s="230"/>
      <c r="BA185" s="232"/>
      <c r="BB185" s="230"/>
      <c r="BC185" s="230"/>
    </row>
    <row r="186" spans="2:55" s="228" customFormat="1" ht="31.9" customHeight="1" x14ac:dyDescent="0.2">
      <c r="B186" s="228">
        <v>96</v>
      </c>
      <c r="C186" s="228" t="s">
        <v>409</v>
      </c>
      <c r="D186" s="229" t="s">
        <v>550</v>
      </c>
      <c r="E186" s="230"/>
      <c r="F186" s="230" t="s">
        <v>230</v>
      </c>
      <c r="G186" s="231">
        <v>200</v>
      </c>
      <c r="H186" s="267"/>
      <c r="I186" s="261"/>
      <c r="J186" s="244">
        <f t="shared" si="7"/>
        <v>0</v>
      </c>
      <c r="K186" s="230"/>
      <c r="L186" s="233"/>
      <c r="O186" s="234"/>
      <c r="P186" s="234"/>
      <c r="Q186" s="234"/>
      <c r="AH186" s="230"/>
      <c r="AJ186" s="230"/>
      <c r="AK186" s="230"/>
      <c r="AU186" s="232"/>
      <c r="AV186" s="232"/>
      <c r="AW186" s="232"/>
      <c r="AX186" s="232"/>
      <c r="AY186" s="232"/>
      <c r="AZ186" s="230"/>
      <c r="BA186" s="232"/>
      <c r="BB186" s="230"/>
      <c r="BC186" s="230"/>
    </row>
    <row r="187" spans="2:55" s="228" customFormat="1" ht="31.9" customHeight="1" x14ac:dyDescent="0.2">
      <c r="B187" s="228">
        <v>97</v>
      </c>
      <c r="C187" s="228" t="s">
        <v>409</v>
      </c>
      <c r="D187" s="229" t="s">
        <v>535</v>
      </c>
      <c r="E187" s="230" t="s">
        <v>533</v>
      </c>
      <c r="F187" s="230" t="s">
        <v>230</v>
      </c>
      <c r="G187" s="231">
        <v>200</v>
      </c>
      <c r="H187" s="267"/>
      <c r="I187" s="261"/>
      <c r="J187" s="244">
        <f t="shared" si="7"/>
        <v>0</v>
      </c>
      <c r="K187" s="230"/>
      <c r="L187" s="233"/>
      <c r="O187" s="234"/>
      <c r="P187" s="234"/>
      <c r="Q187" s="234"/>
      <c r="AH187" s="230"/>
      <c r="AJ187" s="230"/>
      <c r="AK187" s="230"/>
      <c r="AU187" s="232"/>
      <c r="AV187" s="232"/>
      <c r="AW187" s="232"/>
      <c r="AX187" s="232"/>
      <c r="AY187" s="232"/>
      <c r="AZ187" s="230"/>
      <c r="BA187" s="232"/>
      <c r="BB187" s="230"/>
      <c r="BC187" s="230"/>
    </row>
    <row r="188" spans="2:55" s="236" customFormat="1" ht="28.15" customHeight="1" x14ac:dyDescent="0.2">
      <c r="B188" s="217" t="s">
        <v>551</v>
      </c>
      <c r="C188" s="217"/>
      <c r="D188" s="218"/>
      <c r="E188" s="218"/>
      <c r="F188" s="218"/>
      <c r="G188" s="218"/>
      <c r="H188" s="262"/>
      <c r="I188" s="262"/>
      <c r="J188" s="219">
        <f>SUM(J189:J201)</f>
        <v>0</v>
      </c>
      <c r="N188" s="210" t="e">
        <f>SUM(#REF!)</f>
        <v>#REF!</v>
      </c>
      <c r="P188" s="210" t="e">
        <f>SUM(#REF!)</f>
        <v>#REF!</v>
      </c>
      <c r="AH188" s="236" t="s">
        <v>65</v>
      </c>
      <c r="AJ188" s="236" t="s">
        <v>390</v>
      </c>
      <c r="AK188" s="236" t="s">
        <v>65</v>
      </c>
      <c r="AO188" s="236" t="s">
        <v>407</v>
      </c>
      <c r="BA188" s="204" t="e">
        <f>SUM(#REF!)</f>
        <v>#REF!</v>
      </c>
    </row>
    <row r="189" spans="2:55" s="228" customFormat="1" ht="26.25" customHeight="1" x14ac:dyDescent="0.2">
      <c r="B189" s="228">
        <v>98</v>
      </c>
      <c r="C189" s="228" t="s">
        <v>409</v>
      </c>
      <c r="D189" s="229" t="s">
        <v>541</v>
      </c>
      <c r="E189" s="230" t="s">
        <v>611</v>
      </c>
      <c r="F189" s="230" t="s">
        <v>396</v>
      </c>
      <c r="G189" s="231">
        <v>1</v>
      </c>
      <c r="H189" s="267"/>
      <c r="I189" s="261"/>
      <c r="J189" s="244">
        <f t="shared" ref="J189:J201" si="8">(G189*H189)+(G189*I189)</f>
        <v>0</v>
      </c>
      <c r="K189" s="230"/>
      <c r="L189" s="233"/>
      <c r="O189" s="234"/>
      <c r="P189" s="234"/>
      <c r="Q189" s="234"/>
      <c r="AH189" s="230"/>
      <c r="AJ189" s="230"/>
      <c r="AK189" s="230"/>
      <c r="AU189" s="232"/>
      <c r="AV189" s="232"/>
      <c r="AW189" s="232"/>
      <c r="AX189" s="232"/>
      <c r="AY189" s="232"/>
      <c r="AZ189" s="230"/>
      <c r="BA189" s="232"/>
      <c r="BB189" s="230"/>
      <c r="BC189" s="230"/>
    </row>
    <row r="190" spans="2:55" s="228" customFormat="1" ht="31.9" customHeight="1" x14ac:dyDescent="0.2">
      <c r="B190" s="228">
        <v>99</v>
      </c>
      <c r="C190" s="228" t="s">
        <v>409</v>
      </c>
      <c r="D190" s="229" t="s">
        <v>542</v>
      </c>
      <c r="E190" s="230"/>
      <c r="F190" s="230" t="s">
        <v>396</v>
      </c>
      <c r="G190" s="231">
        <v>1</v>
      </c>
      <c r="H190" s="267"/>
      <c r="I190" s="261"/>
      <c r="J190" s="244">
        <f t="shared" si="8"/>
        <v>0</v>
      </c>
      <c r="K190" s="230"/>
      <c r="L190" s="233"/>
      <c r="O190" s="234"/>
      <c r="P190" s="234"/>
      <c r="Q190" s="234"/>
      <c r="AH190" s="230"/>
      <c r="AJ190" s="230"/>
      <c r="AK190" s="230"/>
      <c r="AU190" s="232"/>
      <c r="AV190" s="232"/>
      <c r="AW190" s="232"/>
      <c r="AX190" s="232"/>
      <c r="AY190" s="232"/>
      <c r="AZ190" s="230"/>
      <c r="BA190" s="232"/>
      <c r="BB190" s="230"/>
      <c r="BC190" s="230"/>
    </row>
    <row r="191" spans="2:55" s="228" customFormat="1" ht="31.9" customHeight="1" x14ac:dyDescent="0.2">
      <c r="B191" s="228">
        <v>100</v>
      </c>
      <c r="C191" s="228" t="s">
        <v>409</v>
      </c>
      <c r="D191" s="229" t="s">
        <v>543</v>
      </c>
      <c r="E191" s="230"/>
      <c r="F191" s="230" t="s">
        <v>396</v>
      </c>
      <c r="G191" s="231">
        <v>1</v>
      </c>
      <c r="H191" s="267"/>
      <c r="I191" s="261"/>
      <c r="J191" s="244">
        <f t="shared" si="8"/>
        <v>0</v>
      </c>
      <c r="K191" s="230"/>
      <c r="L191" s="233"/>
      <c r="O191" s="234"/>
      <c r="P191" s="234"/>
      <c r="Q191" s="234"/>
      <c r="AH191" s="230"/>
      <c r="AJ191" s="230"/>
      <c r="AK191" s="230"/>
      <c r="AU191" s="232"/>
      <c r="AV191" s="232"/>
      <c r="AW191" s="232"/>
      <c r="AX191" s="232"/>
      <c r="AY191" s="232"/>
      <c r="AZ191" s="230"/>
      <c r="BA191" s="232"/>
      <c r="BB191" s="230"/>
      <c r="BC191" s="230"/>
    </row>
    <row r="192" spans="2:55" s="228" customFormat="1" ht="31.9" customHeight="1" x14ac:dyDescent="0.2">
      <c r="B192" s="228">
        <v>101</v>
      </c>
      <c r="C192" s="228" t="s">
        <v>409</v>
      </c>
      <c r="D192" s="229" t="s">
        <v>544</v>
      </c>
      <c r="E192" s="230"/>
      <c r="F192" s="230" t="s">
        <v>396</v>
      </c>
      <c r="G192" s="231">
        <v>1</v>
      </c>
      <c r="H192" s="267"/>
      <c r="I192" s="261"/>
      <c r="J192" s="244">
        <f t="shared" si="8"/>
        <v>0</v>
      </c>
      <c r="K192" s="230"/>
      <c r="L192" s="233"/>
      <c r="O192" s="234"/>
      <c r="P192" s="234"/>
      <c r="Q192" s="234"/>
      <c r="AH192" s="230"/>
      <c r="AJ192" s="230"/>
      <c r="AK192" s="230"/>
      <c r="AU192" s="232"/>
      <c r="AV192" s="232"/>
      <c r="AW192" s="232"/>
      <c r="AX192" s="232"/>
      <c r="AY192" s="232"/>
      <c r="AZ192" s="230"/>
      <c r="BA192" s="232"/>
      <c r="BB192" s="230"/>
      <c r="BC192" s="230"/>
    </row>
    <row r="193" spans="2:55" s="228" customFormat="1" ht="31.9" customHeight="1" x14ac:dyDescent="0.2">
      <c r="B193" s="228">
        <v>102</v>
      </c>
      <c r="C193" s="228" t="s">
        <v>471</v>
      </c>
      <c r="D193" s="229" t="s">
        <v>545</v>
      </c>
      <c r="E193" s="230"/>
      <c r="F193" s="230" t="s">
        <v>396</v>
      </c>
      <c r="G193" s="231">
        <v>1</v>
      </c>
      <c r="H193" s="267"/>
      <c r="I193" s="261"/>
      <c r="J193" s="244">
        <f t="shared" si="8"/>
        <v>0</v>
      </c>
      <c r="K193" s="230"/>
      <c r="L193" s="233"/>
      <c r="O193" s="234"/>
      <c r="P193" s="234"/>
      <c r="Q193" s="234"/>
      <c r="AH193" s="230"/>
      <c r="AJ193" s="230"/>
      <c r="AK193" s="230"/>
      <c r="AU193" s="232"/>
      <c r="AV193" s="232"/>
      <c r="AW193" s="232"/>
      <c r="AX193" s="232"/>
      <c r="AY193" s="232"/>
      <c r="AZ193" s="230"/>
      <c r="BA193" s="232"/>
      <c r="BB193" s="230"/>
      <c r="BC193" s="230"/>
    </row>
    <row r="194" spans="2:55" s="228" customFormat="1" ht="31.9" customHeight="1" x14ac:dyDescent="0.2">
      <c r="B194" s="228">
        <v>103</v>
      </c>
      <c r="C194" s="228" t="s">
        <v>471</v>
      </c>
      <c r="D194" s="229" t="s">
        <v>546</v>
      </c>
      <c r="E194" s="230"/>
      <c r="F194" s="230" t="s">
        <v>396</v>
      </c>
      <c r="G194" s="231">
        <v>1</v>
      </c>
      <c r="H194" s="267"/>
      <c r="I194" s="261"/>
      <c r="J194" s="244">
        <f t="shared" si="8"/>
        <v>0</v>
      </c>
      <c r="K194" s="230"/>
      <c r="L194" s="233"/>
      <c r="O194" s="234"/>
      <c r="P194" s="234"/>
      <c r="Q194" s="234"/>
      <c r="AH194" s="230"/>
      <c r="AJ194" s="230"/>
      <c r="AK194" s="230"/>
      <c r="AU194" s="232"/>
      <c r="AV194" s="232"/>
      <c r="AW194" s="232"/>
      <c r="AX194" s="232"/>
      <c r="AY194" s="232"/>
      <c r="AZ194" s="230"/>
      <c r="BA194" s="232"/>
      <c r="BB194" s="230"/>
      <c r="BC194" s="230"/>
    </row>
    <row r="195" spans="2:55" s="228" customFormat="1" ht="26.25" customHeight="1" x14ac:dyDescent="0.2">
      <c r="B195" s="228">
        <v>104</v>
      </c>
      <c r="C195" s="228" t="s">
        <v>409</v>
      </c>
      <c r="D195" s="229" t="s">
        <v>537</v>
      </c>
      <c r="E195" s="230" t="s">
        <v>538</v>
      </c>
      <c r="F195" s="230" t="s">
        <v>396</v>
      </c>
      <c r="G195" s="231">
        <v>2</v>
      </c>
      <c r="H195" s="267"/>
      <c r="I195" s="261"/>
      <c r="J195" s="244">
        <f t="shared" si="8"/>
        <v>0</v>
      </c>
      <c r="K195" s="230"/>
      <c r="L195" s="233"/>
      <c r="O195" s="234"/>
      <c r="P195" s="234"/>
      <c r="Q195" s="234"/>
      <c r="AH195" s="230"/>
      <c r="AJ195" s="230"/>
      <c r="AK195" s="230"/>
      <c r="AU195" s="232"/>
      <c r="AV195" s="232"/>
      <c r="AW195" s="232"/>
      <c r="AX195" s="232"/>
      <c r="AY195" s="232"/>
      <c r="AZ195" s="230"/>
      <c r="BA195" s="232"/>
      <c r="BB195" s="230"/>
      <c r="BC195" s="230"/>
    </row>
    <row r="196" spans="2:55" s="228" customFormat="1" ht="26.25" customHeight="1" x14ac:dyDescent="0.2">
      <c r="B196" s="228">
        <v>105</v>
      </c>
      <c r="C196" s="228" t="s">
        <v>409</v>
      </c>
      <c r="D196" s="229" t="s">
        <v>539</v>
      </c>
      <c r="E196" s="230" t="s">
        <v>538</v>
      </c>
      <c r="F196" s="230" t="s">
        <v>396</v>
      </c>
      <c r="G196" s="231">
        <v>1</v>
      </c>
      <c r="H196" s="267"/>
      <c r="I196" s="261"/>
      <c r="J196" s="244">
        <f t="shared" si="8"/>
        <v>0</v>
      </c>
      <c r="K196" s="230"/>
      <c r="L196" s="233"/>
      <c r="O196" s="234"/>
      <c r="P196" s="234"/>
      <c r="Q196" s="234"/>
      <c r="AH196" s="230"/>
      <c r="AJ196" s="230"/>
      <c r="AK196" s="230"/>
      <c r="AU196" s="232"/>
      <c r="AV196" s="232"/>
      <c r="AW196" s="232"/>
      <c r="AX196" s="232"/>
      <c r="AY196" s="232"/>
      <c r="AZ196" s="230"/>
      <c r="BA196" s="232"/>
      <c r="BB196" s="230"/>
      <c r="BC196" s="230"/>
    </row>
    <row r="197" spans="2:55" s="228" customFormat="1" ht="27" customHeight="1" x14ac:dyDescent="0.2">
      <c r="B197" s="228">
        <v>106</v>
      </c>
      <c r="C197" s="228" t="s">
        <v>409</v>
      </c>
      <c r="D197" s="229" t="s">
        <v>540</v>
      </c>
      <c r="E197" s="230"/>
      <c r="F197" s="230" t="s">
        <v>396</v>
      </c>
      <c r="G197" s="231">
        <v>1</v>
      </c>
      <c r="H197" s="267"/>
      <c r="I197" s="261"/>
      <c r="J197" s="244">
        <f t="shared" si="8"/>
        <v>0</v>
      </c>
      <c r="K197" s="230"/>
      <c r="L197" s="233"/>
      <c r="O197" s="234"/>
      <c r="P197" s="234"/>
      <c r="Q197" s="234"/>
      <c r="AH197" s="230"/>
      <c r="AJ197" s="230"/>
      <c r="AK197" s="230"/>
      <c r="AU197" s="232"/>
      <c r="AV197" s="232"/>
      <c r="AW197" s="232"/>
      <c r="AX197" s="232"/>
      <c r="AY197" s="232"/>
      <c r="AZ197" s="230"/>
      <c r="BA197" s="232"/>
      <c r="BB197" s="230"/>
      <c r="BC197" s="230"/>
    </row>
    <row r="198" spans="2:55" s="228" customFormat="1" ht="21" customHeight="1" x14ac:dyDescent="0.2">
      <c r="B198" s="228">
        <v>107</v>
      </c>
      <c r="C198" s="228" t="s">
        <v>409</v>
      </c>
      <c r="D198" s="229" t="s">
        <v>547</v>
      </c>
      <c r="E198" s="230"/>
      <c r="F198" s="230" t="s">
        <v>396</v>
      </c>
      <c r="G198" s="231">
        <v>20</v>
      </c>
      <c r="H198" s="267"/>
      <c r="I198" s="261"/>
      <c r="J198" s="244">
        <f t="shared" si="8"/>
        <v>0</v>
      </c>
      <c r="K198" s="230"/>
      <c r="L198" s="233"/>
      <c r="O198" s="234"/>
      <c r="P198" s="234"/>
      <c r="Q198" s="234"/>
      <c r="AH198" s="230"/>
      <c r="AJ198" s="230"/>
      <c r="AK198" s="230"/>
      <c r="AU198" s="232"/>
      <c r="AV198" s="232"/>
      <c r="AW198" s="232"/>
      <c r="AX198" s="232"/>
      <c r="AY198" s="232"/>
      <c r="AZ198" s="230"/>
      <c r="BA198" s="232"/>
      <c r="BB198" s="230"/>
      <c r="BC198" s="230"/>
    </row>
    <row r="199" spans="2:55" s="228" customFormat="1" ht="31.9" customHeight="1" x14ac:dyDescent="0.2">
      <c r="B199" s="228">
        <v>108</v>
      </c>
      <c r="C199" s="228" t="s">
        <v>409</v>
      </c>
      <c r="D199" s="229" t="s">
        <v>548</v>
      </c>
      <c r="E199" s="230" t="s">
        <v>549</v>
      </c>
      <c r="F199" s="230" t="s">
        <v>396</v>
      </c>
      <c r="G199" s="231">
        <v>5</v>
      </c>
      <c r="H199" s="267"/>
      <c r="I199" s="261"/>
      <c r="J199" s="244">
        <f t="shared" si="8"/>
        <v>0</v>
      </c>
      <c r="K199" s="230"/>
      <c r="L199" s="233"/>
      <c r="O199" s="234"/>
      <c r="P199" s="234"/>
      <c r="Q199" s="234"/>
      <c r="AH199" s="230"/>
      <c r="AJ199" s="230"/>
      <c r="AK199" s="230"/>
      <c r="AU199" s="232"/>
      <c r="AV199" s="232"/>
      <c r="AW199" s="232"/>
      <c r="AX199" s="232"/>
      <c r="AY199" s="232"/>
      <c r="AZ199" s="230"/>
      <c r="BA199" s="232"/>
      <c r="BB199" s="230"/>
      <c r="BC199" s="230"/>
    </row>
    <row r="200" spans="2:55" s="228" customFormat="1" ht="31.9" customHeight="1" x14ac:dyDescent="0.2">
      <c r="B200" s="228">
        <v>109</v>
      </c>
      <c r="C200" s="228" t="s">
        <v>409</v>
      </c>
      <c r="D200" s="229" t="s">
        <v>550</v>
      </c>
      <c r="E200" s="230"/>
      <c r="F200" s="230" t="s">
        <v>230</v>
      </c>
      <c r="G200" s="231">
        <v>200</v>
      </c>
      <c r="H200" s="267"/>
      <c r="I200" s="261"/>
      <c r="J200" s="244">
        <f t="shared" si="8"/>
        <v>0</v>
      </c>
      <c r="K200" s="230"/>
      <c r="L200" s="233"/>
      <c r="O200" s="234"/>
      <c r="P200" s="234"/>
      <c r="Q200" s="234"/>
      <c r="AH200" s="230"/>
      <c r="AJ200" s="230"/>
      <c r="AK200" s="230"/>
      <c r="AU200" s="232"/>
      <c r="AV200" s="232"/>
      <c r="AW200" s="232"/>
      <c r="AX200" s="232"/>
      <c r="AY200" s="232"/>
      <c r="AZ200" s="230"/>
      <c r="BA200" s="232"/>
      <c r="BB200" s="230"/>
      <c r="BC200" s="230"/>
    </row>
    <row r="201" spans="2:55" s="228" customFormat="1" ht="31.9" customHeight="1" x14ac:dyDescent="0.2">
      <c r="B201" s="228">
        <v>110</v>
      </c>
      <c r="C201" s="228" t="s">
        <v>409</v>
      </c>
      <c r="D201" s="229" t="s">
        <v>535</v>
      </c>
      <c r="E201" s="230" t="s">
        <v>533</v>
      </c>
      <c r="F201" s="230" t="s">
        <v>230</v>
      </c>
      <c r="G201" s="231">
        <v>200</v>
      </c>
      <c r="H201" s="267"/>
      <c r="I201" s="261"/>
      <c r="J201" s="244">
        <f t="shared" si="8"/>
        <v>0</v>
      </c>
      <c r="K201" s="230"/>
      <c r="L201" s="233"/>
      <c r="O201" s="234"/>
      <c r="P201" s="234"/>
      <c r="Q201" s="234"/>
      <c r="AH201" s="230"/>
      <c r="AJ201" s="230"/>
      <c r="AK201" s="230"/>
      <c r="AU201" s="232"/>
      <c r="AV201" s="232"/>
      <c r="AW201" s="232"/>
      <c r="AX201" s="232"/>
      <c r="AY201" s="232"/>
      <c r="AZ201" s="230"/>
      <c r="BA201" s="232"/>
      <c r="BB201" s="230"/>
      <c r="BC201" s="230"/>
    </row>
    <row r="202" spans="2:55" s="236" customFormat="1" ht="28.15" customHeight="1" x14ac:dyDescent="0.2">
      <c r="B202" s="217" t="s">
        <v>554</v>
      </c>
      <c r="C202" s="217"/>
      <c r="D202" s="218"/>
      <c r="E202" s="218"/>
      <c r="F202" s="218"/>
      <c r="G202" s="218"/>
      <c r="H202" s="262"/>
      <c r="I202" s="262"/>
      <c r="J202" s="219">
        <f>SUM(J203:J205)</f>
        <v>0</v>
      </c>
      <c r="N202" s="210" t="e">
        <f>SUM(#REF!)</f>
        <v>#REF!</v>
      </c>
      <c r="P202" s="210" t="e">
        <f>SUM(#REF!)</f>
        <v>#REF!</v>
      </c>
      <c r="AH202" s="236" t="s">
        <v>65</v>
      </c>
      <c r="AJ202" s="236" t="s">
        <v>390</v>
      </c>
      <c r="AK202" s="236" t="s">
        <v>65</v>
      </c>
      <c r="AO202" s="236" t="s">
        <v>407</v>
      </c>
      <c r="BA202" s="204" t="e">
        <f>SUM(#REF!)</f>
        <v>#REF!</v>
      </c>
    </row>
    <row r="203" spans="2:55" s="228" customFormat="1" ht="23.25" customHeight="1" x14ac:dyDescent="0.2">
      <c r="B203" s="228">
        <v>111</v>
      </c>
      <c r="C203" s="228" t="s">
        <v>409</v>
      </c>
      <c r="D203" s="229" t="s">
        <v>556</v>
      </c>
      <c r="E203" s="230" t="s">
        <v>557</v>
      </c>
      <c r="F203" s="230" t="s">
        <v>396</v>
      </c>
      <c r="G203" s="231">
        <v>3</v>
      </c>
      <c r="H203" s="267"/>
      <c r="I203" s="261"/>
      <c r="J203" s="244">
        <f>(G203*H203)+(G203*I203)</f>
        <v>0</v>
      </c>
      <c r="K203" s="230"/>
      <c r="L203" s="233"/>
      <c r="O203" s="234"/>
      <c r="P203" s="234"/>
      <c r="Q203" s="234"/>
      <c r="AH203" s="230"/>
      <c r="AJ203" s="230"/>
      <c r="AK203" s="230"/>
      <c r="AU203" s="232"/>
      <c r="AV203" s="232"/>
      <c r="AW203" s="232"/>
      <c r="AX203" s="232"/>
      <c r="AY203" s="232"/>
      <c r="AZ203" s="230"/>
      <c r="BA203" s="232"/>
      <c r="BB203" s="230"/>
      <c r="BC203" s="230"/>
    </row>
    <row r="204" spans="2:55" s="228" customFormat="1" ht="23.25" customHeight="1" x14ac:dyDescent="0.2">
      <c r="B204" s="228">
        <v>112</v>
      </c>
      <c r="C204" s="228" t="s">
        <v>409</v>
      </c>
      <c r="D204" s="229" t="s">
        <v>558</v>
      </c>
      <c r="E204" s="230"/>
      <c r="F204" s="230" t="s">
        <v>396</v>
      </c>
      <c r="G204" s="231">
        <v>3</v>
      </c>
      <c r="H204" s="267"/>
      <c r="I204" s="261"/>
      <c r="J204" s="244">
        <f>(G204*H204)+(G204*I204)</f>
        <v>0</v>
      </c>
      <c r="K204" s="230"/>
      <c r="L204" s="233"/>
      <c r="O204" s="234"/>
      <c r="P204" s="234"/>
      <c r="Q204" s="234"/>
      <c r="AH204" s="230"/>
      <c r="AJ204" s="230"/>
      <c r="AK204" s="230"/>
      <c r="AU204" s="232"/>
      <c r="AV204" s="232"/>
      <c r="AW204" s="232"/>
      <c r="AX204" s="232"/>
      <c r="AY204" s="232"/>
      <c r="AZ204" s="230"/>
      <c r="BA204" s="232"/>
      <c r="BB204" s="230"/>
      <c r="BC204" s="230"/>
    </row>
    <row r="205" spans="2:55" s="228" customFormat="1" ht="23.25" customHeight="1" x14ac:dyDescent="0.2">
      <c r="B205" s="228">
        <v>113</v>
      </c>
      <c r="C205" s="228" t="s">
        <v>409</v>
      </c>
      <c r="D205" s="229" t="s">
        <v>559</v>
      </c>
      <c r="E205" s="230" t="s">
        <v>560</v>
      </c>
      <c r="F205" s="230" t="s">
        <v>396</v>
      </c>
      <c r="G205" s="231">
        <v>3</v>
      </c>
      <c r="H205" s="267"/>
      <c r="I205" s="261"/>
      <c r="J205" s="244">
        <f>(G205*H205)+(G205*I205)</f>
        <v>0</v>
      </c>
      <c r="K205" s="230"/>
      <c r="L205" s="233"/>
      <c r="O205" s="234"/>
      <c r="P205" s="234"/>
      <c r="Q205" s="234"/>
      <c r="AH205" s="230"/>
      <c r="AJ205" s="230"/>
      <c r="AK205" s="230"/>
      <c r="AU205" s="232"/>
      <c r="AV205" s="232"/>
      <c r="AW205" s="232"/>
      <c r="AX205" s="232"/>
      <c r="AY205" s="232"/>
      <c r="AZ205" s="230"/>
      <c r="BA205" s="232"/>
      <c r="BB205" s="230"/>
      <c r="BC205" s="230"/>
    </row>
    <row r="206" spans="2:55" s="236" customFormat="1" ht="28.15" customHeight="1" x14ac:dyDescent="0.2">
      <c r="B206" s="217" t="s">
        <v>565</v>
      </c>
      <c r="C206" s="217"/>
      <c r="D206" s="218"/>
      <c r="E206" s="218"/>
      <c r="F206" s="218"/>
      <c r="G206" s="218"/>
      <c r="H206" s="262"/>
      <c r="I206" s="262"/>
      <c r="J206" s="219">
        <f>SUM(J207:J225)</f>
        <v>0</v>
      </c>
      <c r="N206" s="210" t="e">
        <f>SUM(#REF!)</f>
        <v>#REF!</v>
      </c>
      <c r="P206" s="210" t="e">
        <f>SUM(#REF!)</f>
        <v>#REF!</v>
      </c>
      <c r="AH206" s="236" t="s">
        <v>65</v>
      </c>
      <c r="AJ206" s="236" t="s">
        <v>390</v>
      </c>
      <c r="AK206" s="236" t="s">
        <v>65</v>
      </c>
      <c r="AO206" s="236" t="s">
        <v>407</v>
      </c>
      <c r="BA206" s="204" t="e">
        <f>SUM(#REF!)</f>
        <v>#REF!</v>
      </c>
    </row>
    <row r="207" spans="2:55" s="228" customFormat="1" ht="22.9" customHeight="1" x14ac:dyDescent="0.2">
      <c r="B207" s="228">
        <v>114</v>
      </c>
      <c r="C207" s="228" t="s">
        <v>555</v>
      </c>
      <c r="D207" s="229" t="s">
        <v>566</v>
      </c>
      <c r="E207" s="230"/>
      <c r="F207" s="230" t="s">
        <v>457</v>
      </c>
      <c r="G207" s="231">
        <v>1</v>
      </c>
      <c r="H207" s="267"/>
      <c r="I207" s="261"/>
      <c r="J207" s="244">
        <f t="shared" ref="J207:J214" si="9">(G207*H207)+(G207*I207)</f>
        <v>0</v>
      </c>
      <c r="K207" s="230"/>
      <c r="L207" s="233"/>
      <c r="O207" s="234"/>
      <c r="P207" s="234"/>
      <c r="Q207" s="234"/>
      <c r="AH207" s="230"/>
      <c r="AJ207" s="230"/>
      <c r="AK207" s="230"/>
      <c r="AU207" s="232"/>
      <c r="AV207" s="232"/>
      <c r="AW207" s="232"/>
      <c r="AX207" s="232"/>
      <c r="AY207" s="232"/>
      <c r="AZ207" s="230"/>
      <c r="BA207" s="232"/>
      <c r="BB207" s="230"/>
      <c r="BC207" s="230"/>
    </row>
    <row r="208" spans="2:55" s="228" customFormat="1" ht="22.9" customHeight="1" x14ac:dyDescent="0.2">
      <c r="B208" s="228">
        <v>115</v>
      </c>
      <c r="C208" s="228" t="s">
        <v>555</v>
      </c>
      <c r="D208" s="229" t="s">
        <v>567</v>
      </c>
      <c r="E208" s="230"/>
      <c r="F208" s="230" t="s">
        <v>457</v>
      </c>
      <c r="G208" s="231">
        <v>1</v>
      </c>
      <c r="H208" s="267"/>
      <c r="I208" s="261"/>
      <c r="J208" s="244">
        <f t="shared" si="9"/>
        <v>0</v>
      </c>
      <c r="K208" s="230"/>
      <c r="L208" s="233"/>
      <c r="O208" s="234"/>
      <c r="P208" s="234"/>
      <c r="Q208" s="234"/>
      <c r="AH208" s="230"/>
      <c r="AJ208" s="230"/>
      <c r="AK208" s="230"/>
      <c r="AU208" s="232"/>
      <c r="AV208" s="232"/>
      <c r="AW208" s="232"/>
      <c r="AX208" s="232"/>
      <c r="AY208" s="232"/>
      <c r="AZ208" s="230"/>
      <c r="BA208" s="232"/>
      <c r="BB208" s="230"/>
      <c r="BC208" s="230"/>
    </row>
    <row r="209" spans="2:55" s="228" customFormat="1" ht="22.9" customHeight="1" x14ac:dyDescent="0.2">
      <c r="B209" s="228">
        <v>116</v>
      </c>
      <c r="C209" s="228" t="s">
        <v>555</v>
      </c>
      <c r="D209" s="229" t="s">
        <v>568</v>
      </c>
      <c r="E209" s="230"/>
      <c r="F209" s="230" t="s">
        <v>457</v>
      </c>
      <c r="G209" s="231">
        <v>1</v>
      </c>
      <c r="H209" s="267"/>
      <c r="I209" s="261"/>
      <c r="J209" s="244">
        <f t="shared" si="9"/>
        <v>0</v>
      </c>
      <c r="K209" s="230"/>
      <c r="L209" s="233"/>
      <c r="O209" s="234"/>
      <c r="P209" s="234"/>
      <c r="Q209" s="234"/>
      <c r="AH209" s="230"/>
      <c r="AJ209" s="230"/>
      <c r="AK209" s="230"/>
      <c r="AU209" s="232"/>
      <c r="AV209" s="232"/>
      <c r="AW209" s="232"/>
      <c r="AX209" s="232"/>
      <c r="AY209" s="232"/>
      <c r="AZ209" s="230"/>
      <c r="BA209" s="232"/>
      <c r="BB209" s="230"/>
      <c r="BC209" s="230"/>
    </row>
    <row r="210" spans="2:55" s="228" customFormat="1" ht="22.9" customHeight="1" x14ac:dyDescent="0.2">
      <c r="B210" s="228">
        <v>117</v>
      </c>
      <c r="C210" s="228" t="s">
        <v>555</v>
      </c>
      <c r="D210" s="229" t="s">
        <v>569</v>
      </c>
      <c r="E210" s="230"/>
      <c r="F210" s="230" t="s">
        <v>457</v>
      </c>
      <c r="G210" s="231">
        <v>1</v>
      </c>
      <c r="H210" s="267"/>
      <c r="I210" s="261"/>
      <c r="J210" s="244">
        <f t="shared" si="9"/>
        <v>0</v>
      </c>
      <c r="K210" s="230"/>
      <c r="L210" s="233"/>
      <c r="O210" s="234"/>
      <c r="P210" s="234"/>
      <c r="Q210" s="234"/>
      <c r="AH210" s="230"/>
      <c r="AJ210" s="230"/>
      <c r="AK210" s="230"/>
      <c r="AU210" s="232"/>
      <c r="AV210" s="232"/>
      <c r="AW210" s="232"/>
      <c r="AX210" s="232"/>
      <c r="AY210" s="232"/>
      <c r="AZ210" s="230"/>
      <c r="BA210" s="232"/>
      <c r="BB210" s="230"/>
      <c r="BC210" s="230"/>
    </row>
    <row r="211" spans="2:55" s="228" customFormat="1" ht="35.1" customHeight="1" x14ac:dyDescent="0.2">
      <c r="B211" s="228">
        <v>118</v>
      </c>
      <c r="C211" s="228" t="s">
        <v>555</v>
      </c>
      <c r="D211" s="229" t="s">
        <v>570</v>
      </c>
      <c r="E211" s="230"/>
      <c r="F211" s="230" t="s">
        <v>457</v>
      </c>
      <c r="G211" s="231">
        <v>1</v>
      </c>
      <c r="H211" s="267"/>
      <c r="I211" s="261"/>
      <c r="J211" s="244">
        <f t="shared" si="9"/>
        <v>0</v>
      </c>
      <c r="K211" s="230"/>
      <c r="L211" s="233"/>
      <c r="O211" s="234"/>
      <c r="P211" s="234"/>
      <c r="Q211" s="234"/>
      <c r="AH211" s="230"/>
      <c r="AJ211" s="230"/>
      <c r="AK211" s="230"/>
      <c r="AU211" s="232"/>
      <c r="AV211" s="232"/>
      <c r="AW211" s="232"/>
      <c r="AX211" s="232"/>
      <c r="AY211" s="232"/>
      <c r="AZ211" s="230"/>
      <c r="BA211" s="232"/>
      <c r="BB211" s="230"/>
      <c r="BC211" s="230"/>
    </row>
    <row r="212" spans="2:55" s="228" customFormat="1" ht="21" customHeight="1" x14ac:dyDescent="0.2">
      <c r="B212" s="228">
        <v>119</v>
      </c>
      <c r="C212" s="228" t="s">
        <v>555</v>
      </c>
      <c r="D212" s="229" t="s">
        <v>571</v>
      </c>
      <c r="E212" s="230"/>
      <c r="F212" s="230" t="s">
        <v>457</v>
      </c>
      <c r="G212" s="231">
        <v>1</v>
      </c>
      <c r="H212" s="267"/>
      <c r="I212" s="261"/>
      <c r="J212" s="244">
        <f t="shared" si="9"/>
        <v>0</v>
      </c>
      <c r="K212" s="230"/>
      <c r="L212" s="233"/>
      <c r="O212" s="234"/>
      <c r="P212" s="234"/>
      <c r="Q212" s="234"/>
      <c r="AH212" s="230"/>
      <c r="AJ212" s="230"/>
      <c r="AK212" s="230"/>
      <c r="AU212" s="232"/>
      <c r="AV212" s="232"/>
      <c r="AW212" s="232"/>
      <c r="AX212" s="232"/>
      <c r="AY212" s="232"/>
      <c r="AZ212" s="230"/>
      <c r="BA212" s="232"/>
      <c r="BB212" s="230"/>
      <c r="BC212" s="230"/>
    </row>
    <row r="213" spans="2:55" s="228" customFormat="1" ht="22.9" customHeight="1" x14ac:dyDescent="0.2">
      <c r="B213" s="228">
        <v>120</v>
      </c>
      <c r="C213" s="228" t="s">
        <v>555</v>
      </c>
      <c r="D213" s="229" t="s">
        <v>572</v>
      </c>
      <c r="E213" s="230"/>
      <c r="F213" s="230" t="s">
        <v>457</v>
      </c>
      <c r="G213" s="231">
        <v>1</v>
      </c>
      <c r="H213" s="267"/>
      <c r="I213" s="261"/>
      <c r="J213" s="244">
        <f t="shared" si="9"/>
        <v>0</v>
      </c>
      <c r="K213" s="230"/>
      <c r="L213" s="233"/>
      <c r="O213" s="234"/>
      <c r="P213" s="234"/>
      <c r="Q213" s="234"/>
      <c r="AH213" s="230"/>
      <c r="AJ213" s="230"/>
      <c r="AK213" s="230"/>
      <c r="AU213" s="232"/>
      <c r="AV213" s="232"/>
      <c r="AW213" s="232"/>
      <c r="AX213" s="232"/>
      <c r="AY213" s="232"/>
      <c r="AZ213" s="230"/>
      <c r="BA213" s="232"/>
      <c r="BB213" s="230"/>
      <c r="BC213" s="230"/>
    </row>
    <row r="214" spans="2:55" s="228" customFormat="1" ht="22.9" customHeight="1" x14ac:dyDescent="0.2">
      <c r="B214" s="228">
        <v>121</v>
      </c>
      <c r="C214" s="228" t="s">
        <v>555</v>
      </c>
      <c r="D214" s="229" t="s">
        <v>574</v>
      </c>
      <c r="E214" s="230"/>
      <c r="F214" s="230" t="s">
        <v>457</v>
      </c>
      <c r="G214" s="231">
        <v>1</v>
      </c>
      <c r="H214" s="267"/>
      <c r="I214" s="261"/>
      <c r="J214" s="244">
        <f t="shared" si="9"/>
        <v>0</v>
      </c>
      <c r="K214" s="230"/>
      <c r="L214" s="233"/>
      <c r="O214" s="234"/>
      <c r="P214" s="234"/>
      <c r="Q214" s="234"/>
      <c r="AH214" s="230"/>
      <c r="AJ214" s="230"/>
      <c r="AK214" s="230"/>
      <c r="AU214" s="232"/>
      <c r="AV214" s="232"/>
      <c r="AW214" s="232"/>
      <c r="AX214" s="232"/>
      <c r="AY214" s="232"/>
      <c r="AZ214" s="230"/>
      <c r="BA214" s="232"/>
      <c r="BB214" s="230"/>
      <c r="BC214" s="230"/>
    </row>
    <row r="215" spans="2:55" s="228" customFormat="1" ht="15.75" customHeight="1" x14ac:dyDescent="0.2">
      <c r="B215" s="251" t="s">
        <v>575</v>
      </c>
      <c r="C215" s="252"/>
      <c r="D215" s="253"/>
      <c r="E215" s="254"/>
      <c r="F215" s="254"/>
      <c r="G215" s="255"/>
      <c r="H215" s="268"/>
      <c r="I215" s="269"/>
      <c r="J215" s="256"/>
      <c r="K215" s="230"/>
      <c r="L215" s="233"/>
      <c r="O215" s="234"/>
      <c r="P215" s="234"/>
      <c r="Q215" s="234"/>
      <c r="AH215" s="230"/>
      <c r="AJ215" s="230"/>
      <c r="AK215" s="230"/>
      <c r="AU215" s="232"/>
      <c r="AV215" s="232"/>
      <c r="AW215" s="232"/>
      <c r="AX215" s="232"/>
      <c r="AY215" s="232"/>
      <c r="AZ215" s="230"/>
      <c r="BA215" s="232"/>
      <c r="BB215" s="230"/>
      <c r="BC215" s="230"/>
    </row>
    <row r="216" spans="2:55" s="228" customFormat="1" ht="45.4" customHeight="1" x14ac:dyDescent="0.2">
      <c r="B216" s="228">
        <v>122</v>
      </c>
      <c r="C216" s="228" t="s">
        <v>555</v>
      </c>
      <c r="D216" s="229" t="s">
        <v>612</v>
      </c>
      <c r="E216" s="230"/>
      <c r="F216" s="230" t="s">
        <v>457</v>
      </c>
      <c r="G216" s="231">
        <v>1</v>
      </c>
      <c r="H216" s="267"/>
      <c r="I216" s="261"/>
      <c r="J216" s="244">
        <f>(G216*H216)+(G216*I216)</f>
        <v>0</v>
      </c>
      <c r="K216" s="230"/>
      <c r="L216" s="233"/>
      <c r="O216" s="234"/>
      <c r="P216" s="234"/>
      <c r="Q216" s="234"/>
      <c r="AH216" s="230"/>
      <c r="AJ216" s="230"/>
      <c r="AK216" s="230"/>
      <c r="AU216" s="232"/>
      <c r="AV216" s="232"/>
      <c r="AW216" s="232"/>
      <c r="AX216" s="232"/>
      <c r="AY216" s="232"/>
      <c r="AZ216" s="230"/>
      <c r="BA216" s="232"/>
      <c r="BB216" s="230"/>
      <c r="BC216" s="230"/>
    </row>
    <row r="217" spans="2:55" s="228" customFormat="1" ht="58.5" customHeight="1" x14ac:dyDescent="0.2">
      <c r="B217" s="228">
        <v>123</v>
      </c>
      <c r="C217" s="228" t="s">
        <v>555</v>
      </c>
      <c r="D217" s="229" t="s">
        <v>576</v>
      </c>
      <c r="E217" s="230"/>
      <c r="F217" s="230" t="s">
        <v>457</v>
      </c>
      <c r="G217" s="231">
        <v>1</v>
      </c>
      <c r="H217" s="267"/>
      <c r="I217" s="261"/>
      <c r="J217" s="244">
        <f>(G217*H217)+(G217*I217)</f>
        <v>0</v>
      </c>
      <c r="K217" s="230"/>
      <c r="L217" s="233"/>
      <c r="O217" s="234"/>
      <c r="P217" s="234"/>
      <c r="Q217" s="234"/>
      <c r="AH217" s="230"/>
      <c r="AJ217" s="230"/>
      <c r="AK217" s="230"/>
      <c r="AU217" s="232"/>
      <c r="AV217" s="232"/>
      <c r="AW217" s="232"/>
      <c r="AX217" s="232"/>
      <c r="AY217" s="232"/>
      <c r="AZ217" s="230"/>
      <c r="BA217" s="232"/>
      <c r="BB217" s="230"/>
      <c r="BC217" s="230"/>
    </row>
    <row r="218" spans="2:55" s="228" customFormat="1" ht="21" customHeight="1" x14ac:dyDescent="0.2">
      <c r="B218" s="228">
        <v>124</v>
      </c>
      <c r="C218" s="228" t="s">
        <v>555</v>
      </c>
      <c r="D218" s="229" t="s">
        <v>577</v>
      </c>
      <c r="E218" s="230"/>
      <c r="F218" s="230" t="s">
        <v>457</v>
      </c>
      <c r="G218" s="231">
        <v>1</v>
      </c>
      <c r="H218" s="267"/>
      <c r="I218" s="261"/>
      <c r="J218" s="244">
        <f>(G218*H218)+(G218*I218)</f>
        <v>0</v>
      </c>
      <c r="K218" s="230"/>
      <c r="L218" s="233"/>
      <c r="O218" s="234"/>
      <c r="P218" s="234"/>
      <c r="Q218" s="234"/>
      <c r="AH218" s="230"/>
      <c r="AJ218" s="230"/>
      <c r="AK218" s="230"/>
      <c r="AU218" s="232"/>
      <c r="AV218" s="232"/>
      <c r="AW218" s="232"/>
      <c r="AX218" s="232"/>
      <c r="AY218" s="232"/>
      <c r="AZ218" s="230"/>
      <c r="BA218" s="232"/>
      <c r="BB218" s="230"/>
      <c r="BC218" s="230"/>
    </row>
    <row r="219" spans="2:55" s="228" customFormat="1" ht="28.15" customHeight="1" x14ac:dyDescent="0.2">
      <c r="B219" s="228">
        <v>125</v>
      </c>
      <c r="C219" s="228" t="s">
        <v>555</v>
      </c>
      <c r="D219" s="229" t="s">
        <v>578</v>
      </c>
      <c r="E219" s="230"/>
      <c r="F219" s="230" t="s">
        <v>457</v>
      </c>
      <c r="G219" s="231">
        <v>1</v>
      </c>
      <c r="H219" s="267"/>
      <c r="I219" s="261"/>
      <c r="J219" s="244">
        <f>(G219*H219)+(G219*I219)</f>
        <v>0</v>
      </c>
      <c r="K219" s="230"/>
      <c r="L219" s="233"/>
      <c r="O219" s="234"/>
      <c r="P219" s="234"/>
      <c r="Q219" s="234"/>
      <c r="AH219" s="230"/>
      <c r="AJ219" s="230"/>
      <c r="AK219" s="230"/>
      <c r="AU219" s="232"/>
      <c r="AV219" s="232"/>
      <c r="AW219" s="232"/>
      <c r="AX219" s="232"/>
      <c r="AY219" s="232"/>
      <c r="AZ219" s="230"/>
      <c r="BA219" s="232"/>
      <c r="BB219" s="230"/>
      <c r="BC219" s="230"/>
    </row>
    <row r="220" spans="2:55" s="228" customFormat="1" ht="21" customHeight="1" x14ac:dyDescent="0.2">
      <c r="B220" s="228">
        <v>126</v>
      </c>
      <c r="C220" s="228" t="s">
        <v>555</v>
      </c>
      <c r="D220" s="229" t="s">
        <v>579</v>
      </c>
      <c r="E220" s="230"/>
      <c r="F220" s="230" t="s">
        <v>457</v>
      </c>
      <c r="G220" s="231">
        <v>1</v>
      </c>
      <c r="H220" s="267"/>
      <c r="I220" s="261"/>
      <c r="J220" s="244">
        <f>(G220*H220)+(G220*I220)</f>
        <v>0</v>
      </c>
      <c r="K220" s="230"/>
      <c r="L220" s="233"/>
      <c r="O220" s="234"/>
      <c r="P220" s="234"/>
      <c r="Q220" s="234"/>
      <c r="AH220" s="230"/>
      <c r="AJ220" s="230"/>
      <c r="AK220" s="230"/>
      <c r="AU220" s="232"/>
      <c r="AV220" s="232"/>
      <c r="AW220" s="232"/>
      <c r="AX220" s="232"/>
      <c r="AY220" s="232"/>
      <c r="AZ220" s="230"/>
      <c r="BA220" s="232"/>
      <c r="BB220" s="230"/>
      <c r="BC220" s="230"/>
    </row>
    <row r="221" spans="2:55" s="228" customFormat="1" ht="15.75" customHeight="1" x14ac:dyDescent="0.2">
      <c r="B221" s="251" t="s">
        <v>580</v>
      </c>
      <c r="C221" s="252"/>
      <c r="D221" s="253"/>
      <c r="E221" s="254"/>
      <c r="F221" s="254"/>
      <c r="G221" s="255"/>
      <c r="H221" s="268"/>
      <c r="I221" s="269"/>
      <c r="J221" s="256"/>
      <c r="K221" s="230"/>
      <c r="L221" s="233"/>
      <c r="O221" s="234"/>
      <c r="P221" s="234"/>
      <c r="Q221" s="234"/>
      <c r="AH221" s="230"/>
      <c r="AJ221" s="230"/>
      <c r="AK221" s="230"/>
      <c r="AU221" s="232"/>
      <c r="AV221" s="232"/>
      <c r="AW221" s="232"/>
      <c r="AX221" s="232"/>
      <c r="AY221" s="232"/>
      <c r="AZ221" s="230"/>
      <c r="BA221" s="232"/>
      <c r="BB221" s="230"/>
      <c r="BC221" s="230"/>
    </row>
    <row r="222" spans="2:55" s="228" customFormat="1" ht="38.450000000000003" customHeight="1" x14ac:dyDescent="0.2">
      <c r="B222" s="228">
        <v>127</v>
      </c>
      <c r="C222" s="228" t="s">
        <v>555</v>
      </c>
      <c r="D222" s="229" t="s">
        <v>581</v>
      </c>
      <c r="E222" s="230"/>
      <c r="F222" s="230" t="s">
        <v>457</v>
      </c>
      <c r="G222" s="231">
        <v>1</v>
      </c>
      <c r="H222" s="267"/>
      <c r="I222" s="261"/>
      <c r="J222" s="244">
        <f>(G222*H222)+(G222*I222)</f>
        <v>0</v>
      </c>
      <c r="K222" s="230"/>
      <c r="L222" s="233"/>
      <c r="O222" s="234"/>
      <c r="P222" s="234"/>
      <c r="Q222" s="234"/>
      <c r="AH222" s="230"/>
      <c r="AJ222" s="230"/>
      <c r="AK222" s="230"/>
      <c r="AU222" s="232"/>
      <c r="AV222" s="232"/>
      <c r="AW222" s="232"/>
      <c r="AX222" s="232"/>
      <c r="AY222" s="232"/>
      <c r="AZ222" s="230"/>
      <c r="BA222" s="232"/>
      <c r="BB222" s="230"/>
      <c r="BC222" s="230"/>
    </row>
    <row r="223" spans="2:55" s="228" customFormat="1" ht="21" customHeight="1" x14ac:dyDescent="0.2">
      <c r="B223" s="228">
        <v>128</v>
      </c>
      <c r="C223" s="228" t="s">
        <v>555</v>
      </c>
      <c r="D223" s="229" t="s">
        <v>582</v>
      </c>
      <c r="E223" s="230"/>
      <c r="F223" s="230" t="s">
        <v>457</v>
      </c>
      <c r="G223" s="231">
        <v>1</v>
      </c>
      <c r="H223" s="267"/>
      <c r="I223" s="261"/>
      <c r="J223" s="244">
        <f>(G223*H223)+(G223*I223)</f>
        <v>0</v>
      </c>
      <c r="K223" s="230"/>
      <c r="L223" s="233"/>
      <c r="O223" s="234"/>
      <c r="P223" s="234"/>
      <c r="Q223" s="234"/>
      <c r="AH223" s="230"/>
      <c r="AJ223" s="230"/>
      <c r="AK223" s="230"/>
      <c r="AU223" s="232"/>
      <c r="AV223" s="232"/>
      <c r="AW223" s="232"/>
      <c r="AX223" s="232"/>
      <c r="AY223" s="232"/>
      <c r="AZ223" s="230"/>
      <c r="BA223" s="232"/>
      <c r="BB223" s="230"/>
      <c r="BC223" s="230"/>
    </row>
    <row r="224" spans="2:55" s="228" customFormat="1" ht="27.95" customHeight="1" x14ac:dyDescent="0.2">
      <c r="B224" s="228">
        <v>129</v>
      </c>
      <c r="C224" s="228" t="s">
        <v>555</v>
      </c>
      <c r="D224" s="229" t="s">
        <v>578</v>
      </c>
      <c r="E224" s="230"/>
      <c r="F224" s="230" t="s">
        <v>457</v>
      </c>
      <c r="G224" s="231">
        <v>1</v>
      </c>
      <c r="H224" s="267"/>
      <c r="I224" s="261"/>
      <c r="J224" s="244">
        <f>(G224*H224)+(G224*I224)</f>
        <v>0</v>
      </c>
      <c r="K224" s="230"/>
      <c r="L224" s="233"/>
      <c r="O224" s="234"/>
      <c r="P224" s="234"/>
      <c r="Q224" s="234"/>
      <c r="AH224" s="230"/>
      <c r="AJ224" s="230"/>
      <c r="AK224" s="230"/>
      <c r="AU224" s="232"/>
      <c r="AV224" s="232"/>
      <c r="AW224" s="232"/>
      <c r="AX224" s="232"/>
      <c r="AY224" s="232"/>
      <c r="AZ224" s="230"/>
      <c r="BA224" s="232"/>
      <c r="BB224" s="230"/>
      <c r="BC224" s="230"/>
    </row>
    <row r="225" spans="2:55" s="228" customFormat="1" ht="21" customHeight="1" x14ac:dyDescent="0.2">
      <c r="B225" s="228">
        <v>130</v>
      </c>
      <c r="C225" s="228" t="s">
        <v>555</v>
      </c>
      <c r="D225" s="229" t="s">
        <v>579</v>
      </c>
      <c r="E225" s="230"/>
      <c r="F225" s="230" t="s">
        <v>457</v>
      </c>
      <c r="G225" s="231">
        <v>1</v>
      </c>
      <c r="H225" s="267"/>
      <c r="I225" s="261"/>
      <c r="J225" s="244">
        <f>(G225*H225)+(G225*I225)</f>
        <v>0</v>
      </c>
      <c r="K225" s="230"/>
      <c r="L225" s="233"/>
      <c r="O225" s="234"/>
      <c r="P225" s="234"/>
      <c r="Q225" s="234"/>
      <c r="AH225" s="230"/>
      <c r="AJ225" s="230"/>
      <c r="AK225" s="230"/>
      <c r="AU225" s="232"/>
      <c r="AV225" s="232"/>
      <c r="AW225" s="232"/>
      <c r="AX225" s="232"/>
      <c r="AY225" s="232"/>
      <c r="AZ225" s="230"/>
      <c r="BA225" s="232"/>
      <c r="BB225" s="230"/>
      <c r="BC225" s="230"/>
    </row>
    <row r="226" spans="2:55" s="236" customFormat="1" ht="28.15" customHeight="1" x14ac:dyDescent="0.2">
      <c r="B226" s="257" t="s">
        <v>583</v>
      </c>
      <c r="C226" s="257"/>
      <c r="D226" s="258"/>
      <c r="E226" s="258"/>
      <c r="F226" s="258"/>
      <c r="G226" s="258"/>
      <c r="H226" s="270"/>
      <c r="I226" s="270"/>
      <c r="J226" s="259"/>
      <c r="N226" s="210"/>
      <c r="P226" s="210"/>
      <c r="BA226" s="204"/>
    </row>
    <row r="227" spans="2:55" s="191" customFormat="1" ht="14.25" customHeight="1" x14ac:dyDescent="0.2">
      <c r="B227" s="260" t="s">
        <v>584</v>
      </c>
      <c r="J227" s="194"/>
    </row>
    <row r="228" spans="2:55" s="191" customFormat="1" ht="14.25" customHeight="1" x14ac:dyDescent="0.2">
      <c r="B228" s="260" t="s">
        <v>585</v>
      </c>
      <c r="C228" s="260"/>
      <c r="J228" s="194"/>
    </row>
    <row r="229" spans="2:55" s="191" customFormat="1" ht="14.25" customHeight="1" x14ac:dyDescent="0.2">
      <c r="B229" s="260" t="s">
        <v>586</v>
      </c>
      <c r="C229" s="260"/>
      <c r="J229" s="194"/>
    </row>
    <row r="230" spans="2:55" s="191" customFormat="1" ht="14.25" customHeight="1" x14ac:dyDescent="0.2">
      <c r="B230" s="260" t="s">
        <v>613</v>
      </c>
      <c r="C230" s="260"/>
      <c r="J230" s="194"/>
    </row>
    <row r="231" spans="2:55" s="191" customFormat="1" ht="14.25" customHeight="1" x14ac:dyDescent="0.2">
      <c r="B231" s="260" t="s">
        <v>588</v>
      </c>
      <c r="C231" s="260"/>
      <c r="J231" s="194"/>
    </row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</sheetData>
  <sheetProtection algorithmName="SHA-512" hashValue="9QmIlTBRVP1Obtx5NIKQ/kV8EKWpZoJVGqBI7CcSA43giG4Wbk2rDyjAmd8igUOOqqyfEzuZOqMMmYPyubcXfQ==" saltValue="jUh+26uELaOXKBT8cyWmWg==" spinCount="100000" sheet="1"/>
  <mergeCells count="4">
    <mergeCell ref="B1:J1"/>
    <mergeCell ref="D17:J17"/>
    <mergeCell ref="B25:J25"/>
    <mergeCell ref="B57:J57"/>
  </mergeCells>
  <pageMargins left="0.59055118110236227" right="0.59055118110236227" top="0.59055118110236227" bottom="0.59055118110236227" header="0.51181102362204722" footer="0"/>
  <pageSetup paperSize="9" scale="92" firstPageNumber="0" orientation="landscape" horizontalDpi="300" verticalDpi="300" r:id="rId1"/>
  <headerFooter alignWithMargins="0">
    <oddFooter>&amp;CStrana &amp;P z &amp;N</oddFooter>
  </headerFooter>
  <rowBreaks count="1" manualBreakCount="1"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58</vt:i4>
      </vt:variant>
    </vt:vector>
  </HeadingPairs>
  <TitlesOfParts>
    <vt:vector size="64" baseType="lpstr">
      <vt:lpstr>Stavba</vt:lpstr>
      <vt:lpstr>VzorPolozky</vt:lpstr>
      <vt:lpstr>01 01 Pol</vt:lpstr>
      <vt:lpstr>02 02 Pol</vt:lpstr>
      <vt:lpstr>Elektroinstalace A+D</vt:lpstr>
      <vt:lpstr>Elektroinstalace C</vt:lpstr>
      <vt:lpstr>'Elektroinstalace A+D'!_Toc431412200</vt:lpstr>
      <vt:lpstr>'Elektroinstalace C'!_Toc431412200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'Elektroinstalace A+D'!Excel_BuiltIn_Print_Area</vt:lpstr>
      <vt:lpstr>'Elektroinstalace C'!Excel_BuiltIn_Print_Area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02 Pol'!Názvy_tisku</vt:lpstr>
      <vt:lpstr>'Elektroinstalace A+D'!Názvy_tisku</vt:lpstr>
      <vt:lpstr>'Elektroinstalace C'!Názvy_tisku</vt:lpstr>
      <vt:lpstr>oadresa</vt:lpstr>
      <vt:lpstr>Stavba!Objednatel</vt:lpstr>
      <vt:lpstr>Stavba!Objekt</vt:lpstr>
      <vt:lpstr>'01 01 Pol'!Oblast_tisku</vt:lpstr>
      <vt:lpstr>'02 02 Pol'!Oblast_tisku</vt:lpstr>
      <vt:lpstr>'Elektroinstalace A+D'!Oblast_tisku</vt:lpstr>
      <vt:lpstr>'Elektroinstalace C'!Oblast_tisku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</dc:creator>
  <cp:lastModifiedBy>Zdenek</cp:lastModifiedBy>
  <cp:lastPrinted>2019-03-19T12:27:02Z</cp:lastPrinted>
  <dcterms:created xsi:type="dcterms:W3CDTF">2009-04-08T07:15:50Z</dcterms:created>
  <dcterms:modified xsi:type="dcterms:W3CDTF">2023-04-24T14:18:04Z</dcterms:modified>
</cp:coreProperties>
</file>