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"/>
    </mc:Choice>
  </mc:AlternateContent>
  <xr:revisionPtr revIDLastSave="0" documentId="13_ncr:11_{FDEE0EAF-E3C7-477D-ACC5-A059B67494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Pol'!$A$1:$X$238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228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19" i="12"/>
  <c r="O19" i="12"/>
  <c r="G20" i="12"/>
  <c r="I20" i="12"/>
  <c r="I19" i="12" s="1"/>
  <c r="K20" i="12"/>
  <c r="K19" i="12" s="1"/>
  <c r="M20" i="12"/>
  <c r="M19" i="12" s="1"/>
  <c r="O20" i="12"/>
  <c r="Q20" i="12"/>
  <c r="Q19" i="12" s="1"/>
  <c r="V20" i="12"/>
  <c r="V19" i="12" s="1"/>
  <c r="K23" i="12"/>
  <c r="V23" i="12"/>
  <c r="G24" i="12"/>
  <c r="G23" i="12" s="1"/>
  <c r="I24" i="12"/>
  <c r="I23" i="12" s="1"/>
  <c r="K24" i="12"/>
  <c r="M24" i="12"/>
  <c r="M23" i="12" s="1"/>
  <c r="O24" i="12"/>
  <c r="O23" i="12" s="1"/>
  <c r="Q24" i="12"/>
  <c r="Q23" i="12" s="1"/>
  <c r="V24" i="12"/>
  <c r="G27" i="12"/>
  <c r="O27" i="12"/>
  <c r="G28" i="12"/>
  <c r="I28" i="12"/>
  <c r="I27" i="12" s="1"/>
  <c r="K28" i="12"/>
  <c r="K27" i="12" s="1"/>
  <c r="M28" i="12"/>
  <c r="O28" i="12"/>
  <c r="Q28" i="12"/>
  <c r="Q27" i="12" s="1"/>
  <c r="V28" i="12"/>
  <c r="V27" i="12" s="1"/>
  <c r="G31" i="12"/>
  <c r="M31" i="12" s="1"/>
  <c r="I31" i="12"/>
  <c r="K31" i="12"/>
  <c r="O31" i="12"/>
  <c r="Q31" i="12"/>
  <c r="V31" i="12"/>
  <c r="G33" i="12"/>
  <c r="G32" i="12" s="1"/>
  <c r="I33" i="12"/>
  <c r="I32" i="12" s="1"/>
  <c r="K33" i="12"/>
  <c r="K32" i="12" s="1"/>
  <c r="O33" i="12"/>
  <c r="O32" i="12" s="1"/>
  <c r="Q33" i="12"/>
  <c r="Q32" i="12" s="1"/>
  <c r="V33" i="12"/>
  <c r="V32" i="12" s="1"/>
  <c r="I36" i="12"/>
  <c r="Q36" i="12"/>
  <c r="G37" i="12"/>
  <c r="M37" i="12" s="1"/>
  <c r="M36" i="12" s="1"/>
  <c r="I37" i="12"/>
  <c r="K37" i="12"/>
  <c r="K36" i="12" s="1"/>
  <c r="O37" i="12"/>
  <c r="O36" i="12" s="1"/>
  <c r="Q37" i="12"/>
  <c r="V37" i="12"/>
  <c r="V36" i="12" s="1"/>
  <c r="G39" i="12"/>
  <c r="I39" i="12"/>
  <c r="K39" i="12"/>
  <c r="M39" i="12"/>
  <c r="O39" i="12"/>
  <c r="Q39" i="12"/>
  <c r="V39" i="12"/>
  <c r="G42" i="12"/>
  <c r="I42" i="12"/>
  <c r="I41" i="12" s="1"/>
  <c r="K42" i="12"/>
  <c r="M42" i="12"/>
  <c r="O42" i="12"/>
  <c r="Q42" i="12"/>
  <c r="Q41" i="12" s="1"/>
  <c r="V42" i="12"/>
  <c r="G45" i="12"/>
  <c r="M45" i="12" s="1"/>
  <c r="I45" i="12"/>
  <c r="K45" i="12"/>
  <c r="K41" i="12" s="1"/>
  <c r="O45" i="12"/>
  <c r="Q45" i="12"/>
  <c r="V45" i="12"/>
  <c r="V41" i="12" s="1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O41" i="12" s="1"/>
  <c r="Q51" i="12"/>
  <c r="V51" i="12"/>
  <c r="G54" i="12"/>
  <c r="I54" i="12"/>
  <c r="K54" i="12"/>
  <c r="M54" i="12"/>
  <c r="O54" i="12"/>
  <c r="Q54" i="12"/>
  <c r="V54" i="12"/>
  <c r="G59" i="12"/>
  <c r="M59" i="12" s="1"/>
  <c r="I59" i="12"/>
  <c r="K59" i="12"/>
  <c r="O59" i="12"/>
  <c r="Q59" i="12"/>
  <c r="V59" i="12"/>
  <c r="I62" i="12"/>
  <c r="Q62" i="12"/>
  <c r="G63" i="12"/>
  <c r="G62" i="12" s="1"/>
  <c r="I63" i="12"/>
  <c r="K63" i="12"/>
  <c r="K62" i="12" s="1"/>
  <c r="O63" i="12"/>
  <c r="O62" i="12" s="1"/>
  <c r="Q63" i="12"/>
  <c r="V63" i="12"/>
  <c r="V62" i="12" s="1"/>
  <c r="G65" i="12"/>
  <c r="M65" i="12" s="1"/>
  <c r="I65" i="12"/>
  <c r="K65" i="12"/>
  <c r="K64" i="12" s="1"/>
  <c r="O65" i="12"/>
  <c r="O64" i="12" s="1"/>
  <c r="Q65" i="12"/>
  <c r="V65" i="12"/>
  <c r="V64" i="12" s="1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4" i="12"/>
  <c r="I74" i="12"/>
  <c r="I64" i="12" s="1"/>
  <c r="K74" i="12"/>
  <c r="M74" i="12"/>
  <c r="O74" i="12"/>
  <c r="Q74" i="12"/>
  <c r="Q64" i="12" s="1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5" i="12"/>
  <c r="G84" i="12" s="1"/>
  <c r="I85" i="12"/>
  <c r="K85" i="12"/>
  <c r="K84" i="12" s="1"/>
  <c r="O85" i="12"/>
  <c r="O84" i="12" s="1"/>
  <c r="Q85" i="12"/>
  <c r="V85" i="12"/>
  <c r="V84" i="12" s="1"/>
  <c r="G86" i="12"/>
  <c r="I86" i="12"/>
  <c r="I84" i="12" s="1"/>
  <c r="K86" i="12"/>
  <c r="M86" i="12"/>
  <c r="O86" i="12"/>
  <c r="Q86" i="12"/>
  <c r="Q84" i="12" s="1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G94" i="12"/>
  <c r="I94" i="12"/>
  <c r="I93" i="12" s="1"/>
  <c r="K94" i="12"/>
  <c r="M94" i="12"/>
  <c r="O94" i="12"/>
  <c r="Q94" i="12"/>
  <c r="Q93" i="12" s="1"/>
  <c r="V94" i="12"/>
  <c r="G95" i="12"/>
  <c r="M95" i="12" s="1"/>
  <c r="I95" i="12"/>
  <c r="K95" i="12"/>
  <c r="K93" i="12" s="1"/>
  <c r="O95" i="12"/>
  <c r="Q95" i="12"/>
  <c r="V95" i="12"/>
  <c r="V93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O93" i="12" s="1"/>
  <c r="Q97" i="12"/>
  <c r="V97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G114" i="12" s="1"/>
  <c r="I115" i="12"/>
  <c r="K115" i="12"/>
  <c r="K114" i="12" s="1"/>
  <c r="O115" i="12"/>
  <c r="O114" i="12" s="1"/>
  <c r="Q115" i="12"/>
  <c r="V115" i="12"/>
  <c r="V114" i="12" s="1"/>
  <c r="G118" i="12"/>
  <c r="I118" i="12"/>
  <c r="I114" i="12" s="1"/>
  <c r="K118" i="12"/>
  <c r="M118" i="12"/>
  <c r="O118" i="12"/>
  <c r="Q118" i="12"/>
  <c r="Q114" i="12" s="1"/>
  <c r="V118" i="12"/>
  <c r="G119" i="12"/>
  <c r="M119" i="12" s="1"/>
  <c r="I119" i="12"/>
  <c r="K119" i="12"/>
  <c r="O119" i="12"/>
  <c r="Q119" i="12"/>
  <c r="V119" i="12"/>
  <c r="G121" i="12"/>
  <c r="G120" i="12" s="1"/>
  <c r="I121" i="12"/>
  <c r="K121" i="12"/>
  <c r="K120" i="12" s="1"/>
  <c r="O121" i="12"/>
  <c r="O120" i="12" s="1"/>
  <c r="Q121" i="12"/>
  <c r="V121" i="12"/>
  <c r="V120" i="12" s="1"/>
  <c r="G124" i="12"/>
  <c r="I124" i="12"/>
  <c r="I120" i="12" s="1"/>
  <c r="K124" i="12"/>
  <c r="M124" i="12"/>
  <c r="O124" i="12"/>
  <c r="Q124" i="12"/>
  <c r="Q120" i="12" s="1"/>
  <c r="V124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K131" i="12" s="1"/>
  <c r="O132" i="12"/>
  <c r="O131" i="12" s="1"/>
  <c r="Q132" i="12"/>
  <c r="V132" i="12"/>
  <c r="V131" i="12" s="1"/>
  <c r="G134" i="12"/>
  <c r="I134" i="12"/>
  <c r="K134" i="12"/>
  <c r="M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I140" i="12"/>
  <c r="I131" i="12" s="1"/>
  <c r="K140" i="12"/>
  <c r="M140" i="12"/>
  <c r="O140" i="12"/>
  <c r="Q140" i="12"/>
  <c r="Q131" i="12" s="1"/>
  <c r="V140" i="12"/>
  <c r="G141" i="12"/>
  <c r="K141" i="12"/>
  <c r="O141" i="12"/>
  <c r="V141" i="12"/>
  <c r="G142" i="12"/>
  <c r="I142" i="12"/>
  <c r="I141" i="12" s="1"/>
  <c r="K142" i="12"/>
  <c r="M142" i="12"/>
  <c r="M141" i="12" s="1"/>
  <c r="O142" i="12"/>
  <c r="Q142" i="12"/>
  <c r="Q141" i="12" s="1"/>
  <c r="V142" i="12"/>
  <c r="G145" i="12"/>
  <c r="G146" i="12"/>
  <c r="I146" i="12"/>
  <c r="I145" i="12" s="1"/>
  <c r="K146" i="12"/>
  <c r="M146" i="12"/>
  <c r="O146" i="12"/>
  <c r="Q146" i="12"/>
  <c r="Q145" i="12" s="1"/>
  <c r="V146" i="12"/>
  <c r="G153" i="12"/>
  <c r="M153" i="12" s="1"/>
  <c r="I153" i="12"/>
  <c r="K153" i="12"/>
  <c r="K145" i="12" s="1"/>
  <c r="O153" i="12"/>
  <c r="Q153" i="12"/>
  <c r="V153" i="12"/>
  <c r="V145" i="12" s="1"/>
  <c r="G158" i="12"/>
  <c r="I158" i="12"/>
  <c r="K158" i="12"/>
  <c r="M158" i="12"/>
  <c r="O158" i="12"/>
  <c r="Q158" i="12"/>
  <c r="V158" i="12"/>
  <c r="G161" i="12"/>
  <c r="M161" i="12" s="1"/>
  <c r="I161" i="12"/>
  <c r="K161" i="12"/>
  <c r="O161" i="12"/>
  <c r="O145" i="12" s="1"/>
  <c r="Q161" i="12"/>
  <c r="V161" i="12"/>
  <c r="G166" i="12"/>
  <c r="I166" i="12"/>
  <c r="K166" i="12"/>
  <c r="M166" i="12"/>
  <c r="O166" i="12"/>
  <c r="Q166" i="12"/>
  <c r="V166" i="12"/>
  <c r="G172" i="12"/>
  <c r="I172" i="12"/>
  <c r="I171" i="12" s="1"/>
  <c r="K172" i="12"/>
  <c r="M172" i="12"/>
  <c r="O172" i="12"/>
  <c r="Q172" i="12"/>
  <c r="Q171" i="12" s="1"/>
  <c r="V172" i="12"/>
  <c r="G173" i="12"/>
  <c r="G171" i="12" s="1"/>
  <c r="I173" i="12"/>
  <c r="K173" i="12"/>
  <c r="O173" i="12"/>
  <c r="O171" i="12" s="1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K171" i="12" s="1"/>
  <c r="O175" i="12"/>
  <c r="Q175" i="12"/>
  <c r="V175" i="12"/>
  <c r="V171" i="12" s="1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G194" i="12"/>
  <c r="I194" i="12"/>
  <c r="I193" i="12" s="1"/>
  <c r="K194" i="12"/>
  <c r="M194" i="12"/>
  <c r="O194" i="12"/>
  <c r="Q194" i="12"/>
  <c r="Q193" i="12" s="1"/>
  <c r="V194" i="12"/>
  <c r="G195" i="12"/>
  <c r="M195" i="12" s="1"/>
  <c r="I195" i="12"/>
  <c r="K195" i="12"/>
  <c r="K193" i="12" s="1"/>
  <c r="O195" i="12"/>
  <c r="Q195" i="12"/>
  <c r="V195" i="12"/>
  <c r="V193" i="12" s="1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O193" i="12" s="1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4" i="12"/>
  <c r="I204" i="12"/>
  <c r="I203" i="12" s="1"/>
  <c r="K204" i="12"/>
  <c r="M204" i="12"/>
  <c r="O204" i="12"/>
  <c r="Q204" i="12"/>
  <c r="Q203" i="12" s="1"/>
  <c r="V204" i="12"/>
  <c r="G206" i="12"/>
  <c r="G203" i="12" s="1"/>
  <c r="I206" i="12"/>
  <c r="K206" i="12"/>
  <c r="O206" i="12"/>
  <c r="O203" i="12" s="1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K203" i="12" s="1"/>
  <c r="O210" i="12"/>
  <c r="Q210" i="12"/>
  <c r="V210" i="12"/>
  <c r="V203" i="12" s="1"/>
  <c r="G212" i="12"/>
  <c r="I212" i="12"/>
  <c r="K212" i="12"/>
  <c r="M212" i="12"/>
  <c r="O212" i="12"/>
  <c r="Q212" i="12"/>
  <c r="V212" i="12"/>
  <c r="G216" i="12"/>
  <c r="M216" i="12" s="1"/>
  <c r="I216" i="12"/>
  <c r="K216" i="12"/>
  <c r="O216" i="12"/>
  <c r="Q216" i="12"/>
  <c r="V216" i="12"/>
  <c r="G219" i="12"/>
  <c r="I219" i="12"/>
  <c r="K219" i="12"/>
  <c r="M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K224" i="12"/>
  <c r="V224" i="12"/>
  <c r="G225" i="12"/>
  <c r="I225" i="12"/>
  <c r="I224" i="12" s="1"/>
  <c r="K225" i="12"/>
  <c r="M225" i="12"/>
  <c r="O225" i="12"/>
  <c r="Q225" i="12"/>
  <c r="Q224" i="12" s="1"/>
  <c r="V225" i="12"/>
  <c r="G226" i="12"/>
  <c r="G224" i="12" s="1"/>
  <c r="I226" i="12"/>
  <c r="K226" i="12"/>
  <c r="O226" i="12"/>
  <c r="O224" i="12" s="1"/>
  <c r="Q226" i="12"/>
  <c r="V226" i="12"/>
  <c r="AE228" i="12"/>
  <c r="AF228" i="12"/>
  <c r="I20" i="1"/>
  <c r="I19" i="1"/>
  <c r="I18" i="1"/>
  <c r="I17" i="1"/>
  <c r="I16" i="1"/>
  <c r="I69" i="1"/>
  <c r="J67" i="1" s="1"/>
  <c r="F42" i="1"/>
  <c r="G23" i="1" s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51" i="1" l="1"/>
  <c r="J53" i="1"/>
  <c r="J55" i="1"/>
  <c r="J57" i="1"/>
  <c r="J59" i="1"/>
  <c r="J61" i="1"/>
  <c r="J63" i="1"/>
  <c r="J66" i="1"/>
  <c r="J52" i="1"/>
  <c r="J56" i="1"/>
  <c r="J58" i="1"/>
  <c r="J62" i="1"/>
  <c r="J64" i="1"/>
  <c r="J49" i="1"/>
  <c r="J54" i="1"/>
  <c r="J60" i="1"/>
  <c r="J50" i="1"/>
  <c r="J65" i="1"/>
  <c r="J68" i="1"/>
  <c r="G26" i="1"/>
  <c r="A26" i="1"/>
  <c r="A23" i="1"/>
  <c r="G28" i="1"/>
  <c r="M193" i="12"/>
  <c r="M131" i="12"/>
  <c r="M27" i="12"/>
  <c r="M224" i="12"/>
  <c r="M145" i="12"/>
  <c r="M93" i="12"/>
  <c r="M64" i="12"/>
  <c r="M41" i="12"/>
  <c r="G41" i="12"/>
  <c r="M226" i="12"/>
  <c r="M206" i="12"/>
  <c r="M203" i="12" s="1"/>
  <c r="M173" i="12"/>
  <c r="M171" i="12" s="1"/>
  <c r="G131" i="12"/>
  <c r="M121" i="12"/>
  <c r="M120" i="12" s="1"/>
  <c r="M115" i="12"/>
  <c r="M114" i="12" s="1"/>
  <c r="M85" i="12"/>
  <c r="M84" i="12" s="1"/>
  <c r="G64" i="12"/>
  <c r="M63" i="12"/>
  <c r="M62" i="12" s="1"/>
  <c r="G36" i="12"/>
  <c r="M33" i="12"/>
  <c r="M32" i="12" s="1"/>
  <c r="M9" i="12"/>
  <c r="M8" i="12" s="1"/>
  <c r="I21" i="1"/>
  <c r="I39" i="1"/>
  <c r="I42" i="1" s="1"/>
  <c r="J40" i="1" s="1"/>
  <c r="J69" i="1" l="1"/>
  <c r="A24" i="1"/>
  <c r="G24" i="1"/>
  <c r="A27" i="1" s="1"/>
  <c r="J41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6997C1A6-AD2B-43A7-AAC7-E4D243819D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D1B0CE-09E8-43E8-B689-DB7782DB9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<sst xmlns="http://schemas.openxmlformats.org/spreadsheetml/2006/main" count="1247" uniqueCount="435">
  <si>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</si>
  <si>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</si>
  <si>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</si>
  <si>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</si>
  <si>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</si>
  <si>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</si>
  <si>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</si>
  <si>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</si>
  <si>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</si>
  <si>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</si>
  <si>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</si>
  <si>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</si>
  <si>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</si>
  <si>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</si>
  <si>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</si>
  <si>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</si>
  <si>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</si>
  <si>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</si>
  <si>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</si>
  <si>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</si>
  <si>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</si>
  <si>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</si>
  <si>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</si>
  <si>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</si>
  <si>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</si>
  <si>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</si>
  <si>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</si>
  <si>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</si>
  <si>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</si>
  <si>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</si>
  <si>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</si>
  <si>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</si>
  <si>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</si>
  <si>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</si>
  <si>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</si>
  <si>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</si>
  <si>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</si>
  <si>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</si>
  <si>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</si>
  <si>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</si>
  <si>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</si>
  <si>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</si>
  <si>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Stav.úpravy přízemí ZŠ Chvaletická - objekt Rochovská čp.692</t>
  </si>
  <si>
    <t>Objekt:</t>
  </si>
  <si>
    <t>Rozpočet:</t>
  </si>
  <si>
    <t>RProj2316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</si>
  <si>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</si>
  <si>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</si>
  <si>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</si>
  <si>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</si>
  <si>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</si>
  <si>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</si>
  <si>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R-Projekt 07 Praha s.r.o.</t>
  </si>
  <si>
    <t>Ke Strašnické 1795/8</t>
  </si>
  <si>
    <t>Praha-Strašnice</t>
  </si>
  <si>
    <t>10000</t>
  </si>
  <si>
    <t>03520358</t>
  </si>
  <si>
    <t>CZ03520358</t>
  </si>
  <si>
    <t xml:space="preserve">bude určen výběrovým řízením </t>
  </si>
  <si>
    <t>Stavba</t>
  </si>
  <si>
    <t>Celkem za stavbu</t>
  </si>
  <si>
    <t>CZK</t>
  </si>
  <si>
    <t>Rekapitulace dílů</t>
  </si>
  <si>
    <t>Typ dílu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</si>
  <si>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</si>
  <si>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</si>
  <si>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</si>
  <si>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</si>
  <si>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</si>
  <si>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</si>
  <si>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</si>
  <si>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</si>
  <si>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</si>
  <si>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</si>
  <si>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</si>
  <si>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</si>
  <si>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</si>
  <si>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</si>
  <si>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</si>
  <si>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</si>
  <si>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</si>
  <si>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</si>
  <si>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</si>
  <si>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</si>
  <si>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</si>
  <si>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</si>
  <si>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</si>
  <si>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</si>
  <si>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</si>
  <si>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</si>
  <si>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</si>
  <si>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</si>
  <si>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</si>
  <si>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</si>
  <si>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</si>
  <si>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</si>
  <si>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</si>
  <si>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</si>
  <si>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</si>
  <si>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</si>
  <si>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</si>
  <si>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</si>
  <si>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</si>
  <si>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</si>
  <si>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</si>
  <si>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</si>
  <si>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</si>
  <si>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</si>
  <si>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</si>
  <si>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</si>
  <si>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</si>
  <si>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</si>
  <si>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</si>
  <si>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</si>
  <si>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</si>
  <si>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</si>
  <si>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</si>
  <si>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</si>
  <si>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</si>
  <si>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</si>
  <si>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</si>
  <si>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</si>
  <si>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</si>
  <si>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</si>
  <si>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</si>
  <si>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</si>
  <si>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</si>
  <si>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</si>
  <si>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</si>
  <si>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</si>
  <si>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</si>
  <si>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</si>
  <si>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342261211R00</t>
  </si>
  <si>
    <t>Příčka sádrokarton. ocel.kce, 2x oplášť. tl.100 mm</t>
  </si>
  <si>
    <t>m2</t>
  </si>
  <si>
    <t>RTS 23/ I</t>
  </si>
  <si>
    <t>Práce</t>
  </si>
  <si>
    <t>POL1_</t>
  </si>
  <si>
    <t xml:space="preserve">učebna : </t>
  </si>
  <si>
    <t>VV</t>
  </si>
  <si>
    <t>0,9*1,97</t>
  </si>
  <si>
    <t>342261212RT1</t>
  </si>
  <si>
    <t>Příčka sádrokarton. ocel.kce, 2x oplášť. tl.125 mm desky standard tl. 12,5 mm, izol. minerál tl. 6 cm</t>
  </si>
  <si>
    <t xml:space="preserve">vstupní hala : </t>
  </si>
  <si>
    <t>(9,805+3,65)*3,25-0,9*1,97</t>
  </si>
  <si>
    <t>342090122R00</t>
  </si>
  <si>
    <t>Úprava SDK příčky pro zřízení dveří 1kř do 25 kg, profily CW 75, 2x opláštěné</t>
  </si>
  <si>
    <t>kus</t>
  </si>
  <si>
    <t>1</t>
  </si>
  <si>
    <t>342 00</t>
  </si>
  <si>
    <t>Napojení SDK příčky na stěnu (systémový detail 5.23.11)</t>
  </si>
  <si>
    <t xml:space="preserve">m     </t>
  </si>
  <si>
    <t>Vlastní</t>
  </si>
  <si>
    <t>Indiv</t>
  </si>
  <si>
    <t>610991111R00</t>
  </si>
  <si>
    <t>Zakrývání výplní vnitřních otvorů</t>
  </si>
  <si>
    <t>0,8*1,97*2</t>
  </si>
  <si>
    <t>(2,09+5,05)*2,4</t>
  </si>
  <si>
    <t>632419104R00</t>
  </si>
  <si>
    <t>Samonivelační stěrka, ruční zpracování tl. 4 mm</t>
  </si>
  <si>
    <t>2,92*7,91-0,76*0,03</t>
  </si>
  <si>
    <t>642942213R00</t>
  </si>
  <si>
    <t>Osazení zárubně do sádrokarton. příčky tl. 125 mm</t>
  </si>
  <si>
    <t>55330465R</t>
  </si>
  <si>
    <t>Zárubeň ocelová rozměr 900 x 1970 x 125 P mm</t>
  </si>
  <si>
    <t>SPCM</t>
  </si>
  <si>
    <t>Specifikace</t>
  </si>
  <si>
    <t>POL3_</t>
  </si>
  <si>
    <t>941955001R00</t>
  </si>
  <si>
    <t>Lešení lehké pomocné, výška podlahy do 1,2 m</t>
  </si>
  <si>
    <t>14,953</t>
  </si>
  <si>
    <t>952901111R00</t>
  </si>
  <si>
    <t>Vyčištění budov o výšce podlaží do 4 m</t>
  </si>
  <si>
    <t>92,63+69,35</t>
  </si>
  <si>
    <t>950 00</t>
  </si>
  <si>
    <t>Zakrytí podlahy</t>
  </si>
  <si>
    <t>962031113R00</t>
  </si>
  <si>
    <t>Bourání příček z cihel pálených plných tl. 65 mm</t>
  </si>
  <si>
    <t>7,15*3,25-0,9*1,97</t>
  </si>
  <si>
    <t>963016211R00</t>
  </si>
  <si>
    <t>Demontáž podhledu SDK z kazet 600x600 mm, kov.rošt</t>
  </si>
  <si>
    <t>968061125R00</t>
  </si>
  <si>
    <t>Vyvěšení dřevěných a plastových dveřních křídel pl. do 2 m2</t>
  </si>
  <si>
    <t>2</t>
  </si>
  <si>
    <t>968072455R00</t>
  </si>
  <si>
    <t>Vybourání kovových dveřních zárubní pl. do 2 m2</t>
  </si>
  <si>
    <t>968095002R00</t>
  </si>
  <si>
    <t>Demontáž parapetů dřevěných š. do 50 cm</t>
  </si>
  <si>
    <t>m</t>
  </si>
  <si>
    <t>0,34+5,085+0,35</t>
  </si>
  <si>
    <t>2,83</t>
  </si>
  <si>
    <t>978059521R00</t>
  </si>
  <si>
    <t>Odsekání vnitřních obkladů stěn do 2 m2</t>
  </si>
  <si>
    <t>(1,29+0,68)*0,22</t>
  </si>
  <si>
    <t>999281145R00</t>
  </si>
  <si>
    <t>Přesun hmot pro opravy a údržbu do v. 6 m, nošením</t>
  </si>
  <si>
    <t>t</t>
  </si>
  <si>
    <t>Přesun hmot</t>
  </si>
  <si>
    <t>POL7_</t>
  </si>
  <si>
    <t>721176103R00</t>
  </si>
  <si>
    <t>Potrubí HT připojovací, D 50 x 1,8 mm</t>
  </si>
  <si>
    <t xml:space="preserve">Rozvod kanalizace od dřezu : </t>
  </si>
  <si>
    <t>1,5</t>
  </si>
  <si>
    <t>722172311R00</t>
  </si>
  <si>
    <t>Potrubí plastové PP-R, včetně zednických výpomocí, D 20 x 2,8 mm, PN 16</t>
  </si>
  <si>
    <t xml:space="preserve">Rozvod TV a SV pro dřez : </t>
  </si>
  <si>
    <t>11,0</t>
  </si>
  <si>
    <t>722172313R00</t>
  </si>
  <si>
    <t>Potrubí plastové PP-R, včetně zednických výpomocí, D 32 x 4,4 mm, PN 16</t>
  </si>
  <si>
    <t xml:space="preserve">Rozvod výtlaku z přečerpávacího zařízení : </t>
  </si>
  <si>
    <t>10,0</t>
  </si>
  <si>
    <t>722181212RT7</t>
  </si>
  <si>
    <t>Izolace návleková tl. stěny 9 mm vnitřní průměr 22 mm</t>
  </si>
  <si>
    <t>722181214RT7</t>
  </si>
  <si>
    <t>Izolace návleková tl. stěny 20 mm vnitřní průměr 22 mm</t>
  </si>
  <si>
    <t>722236322R00</t>
  </si>
  <si>
    <t>Ventil uzavírací, šikmý, DN 20 mm</t>
  </si>
  <si>
    <t>725814123R00</t>
  </si>
  <si>
    <t>Ventil rohový DN 20 mm</t>
  </si>
  <si>
    <t>soubor</t>
  </si>
  <si>
    <t>72000</t>
  </si>
  <si>
    <t>Odpojení ZTI pro kuch.linku</t>
  </si>
  <si>
    <t>kompl</t>
  </si>
  <si>
    <t>72001</t>
  </si>
  <si>
    <t xml:space="preserve">Vysazení odbočky ze stávajícího rozvodu SV a TV DN 20 v úklidové komoře </t>
  </si>
  <si>
    <t>72002</t>
  </si>
  <si>
    <t>Vysazení odbočky ze stávajícího rozvodu kanalizace v úklidové komoře  PPR 32</t>
  </si>
  <si>
    <t>72003</t>
  </si>
  <si>
    <t xml:space="preserve">Kompaktní přečerpávací zařízení pod dřez </t>
  </si>
  <si>
    <t>72004</t>
  </si>
  <si>
    <t xml:space="preserve">Proplach systému </t>
  </si>
  <si>
    <t>72005</t>
  </si>
  <si>
    <t xml:space="preserve">Tlaková zkouška </t>
  </si>
  <si>
    <t>734221672RT3</t>
  </si>
  <si>
    <t>Hlavice termostatická</t>
  </si>
  <si>
    <t>735151870R00</t>
  </si>
  <si>
    <t>Otopné těleso panelové 22, v. 600 mm, dl. 1500 mmvč.rohového spodního připojovacího a regulačního šroubení a závěsných konzol vč.montáže</t>
  </si>
  <si>
    <t>73000</t>
  </si>
  <si>
    <t xml:space="preserve">Vypuštění a napuštění systému </t>
  </si>
  <si>
    <t>73001</t>
  </si>
  <si>
    <t>Topná a tlaková zkouška</t>
  </si>
  <si>
    <t>73002</t>
  </si>
  <si>
    <t xml:space="preserve">Vysazení odboček na potrubí ÚT </t>
  </si>
  <si>
    <t>73003</t>
  </si>
  <si>
    <t xml:space="preserve">Přechodové kusy z oceli na Cu DN 15  </t>
  </si>
  <si>
    <t>73004</t>
  </si>
  <si>
    <t xml:space="preserve">Nátěr potrubí </t>
  </si>
  <si>
    <t>73362OA0</t>
  </si>
  <si>
    <t>ÚSTŘEDNÍ VYTÁPĚNÍ - POTRUBÍ MĚDĚNÉ DN DO 15MM</t>
  </si>
  <si>
    <t>M</t>
  </si>
  <si>
    <t>EXP 22</t>
  </si>
  <si>
    <t>Agregovaná položka</t>
  </si>
  <si>
    <t>POL2_</t>
  </si>
  <si>
    <t>766661422R00</t>
  </si>
  <si>
    <t>Montáž dveří protipožárních 1kříd. nad 80 cm</t>
  </si>
  <si>
    <t>766669117R00</t>
  </si>
  <si>
    <t>Dokování samozavírače na ocelovou zárubeň</t>
  </si>
  <si>
    <t>766669921R00</t>
  </si>
  <si>
    <t>Montáž zámku Dle tabulky dveří</t>
  </si>
  <si>
    <t>766670021R00</t>
  </si>
  <si>
    <t>Montáž kliky a štítku Dle tabulky dveří</t>
  </si>
  <si>
    <t>766694114R00</t>
  </si>
  <si>
    <t>Montáž parapetních desek š.do 30 cm,dl.nad 260 cm</t>
  </si>
  <si>
    <t>766694124R00</t>
  </si>
  <si>
    <t>Montáž parapetních desek š.nad 30 cm,dl.nad 260 cm</t>
  </si>
  <si>
    <t>766812820R00</t>
  </si>
  <si>
    <t>Demontáž kuchyňských linek do 1,5 m</t>
  </si>
  <si>
    <t>766 00</t>
  </si>
  <si>
    <t xml:space="preserve">Kompaktní kuchyňská liknka s dřezem a vestavnou lednicí 1,2x0,6 m s horními a spodními skříňkami a pracovní deskou </t>
  </si>
  <si>
    <t>766 01</t>
  </si>
  <si>
    <t xml:space="preserve">Úprava parapetu v místě vybourané/doplněné příčky </t>
  </si>
  <si>
    <t>54914621R</t>
  </si>
  <si>
    <t>Dveřní kování dle tabulky dveří</t>
  </si>
  <si>
    <t>54917020R</t>
  </si>
  <si>
    <t>Zavírač dveří hydraulický s kluznou lištou dle tabulky dveří</t>
  </si>
  <si>
    <t>54926060R</t>
  </si>
  <si>
    <t>Zámek dveřní dle tabulky dveří</t>
  </si>
  <si>
    <t>61165643R</t>
  </si>
  <si>
    <t>Dveře protipožární EI30 plné 1-křídlé 900 x 1970 mm HPL 0,8</t>
  </si>
  <si>
    <t>998766201R00</t>
  </si>
  <si>
    <t>Přesun hmot pro truhlářské konstr., výšky do 6 m</t>
  </si>
  <si>
    <t>767586101RT1</t>
  </si>
  <si>
    <t>Nosný rošt podhledu kazetového modul 60 x 60 cm (kazety)</t>
  </si>
  <si>
    <t>5,393+5,83</t>
  </si>
  <si>
    <t>767586201R00</t>
  </si>
  <si>
    <t>Podhled minerální kazetový - montáž a úprava</t>
  </si>
  <si>
    <t>Kalkul</t>
  </si>
  <si>
    <t>998767201R00</t>
  </si>
  <si>
    <t>Přesun hmot pro zámečnické konstr., výšky do 6 m</t>
  </si>
  <si>
    <t>771101210R00</t>
  </si>
  <si>
    <t>Penetrace podkladu pod dlažby</t>
  </si>
  <si>
    <t>((9,805+3,65+3,525+9,68)-0,9*2)*0,1</t>
  </si>
  <si>
    <t>771475014R00</t>
  </si>
  <si>
    <t>Obklad soklíků keram.rovných, tmel,výška 10 cm</t>
  </si>
  <si>
    <t>((9,805+3,65+3,525+9,68)-0,9*2)</t>
  </si>
  <si>
    <t>771479001R00</t>
  </si>
  <si>
    <t>Řezání dlaždic keramických pro soklíky</t>
  </si>
  <si>
    <t>597642030R</t>
  </si>
  <si>
    <t>Dlažba 300x300x9 mm</t>
  </si>
  <si>
    <t>24,86*0,1*1,2</t>
  </si>
  <si>
    <t>998771201R00</t>
  </si>
  <si>
    <t>Přesun hmot pro podlahy z dlaždic, výšky do 6 m</t>
  </si>
  <si>
    <t>776401800R00</t>
  </si>
  <si>
    <t>Demontáž soklíků nebo lišt, pryžových nebo z PVC</t>
  </si>
  <si>
    <t>(2,83+7,91)*2-0,9-0,8</t>
  </si>
  <si>
    <t>776511810RT1</t>
  </si>
  <si>
    <t>Odstranění PVC a koberců lepených bez podložky z ploch nad 20 m2</t>
  </si>
  <si>
    <t>22,38</t>
  </si>
  <si>
    <t>776520010RAC</t>
  </si>
  <si>
    <t>Podlaha povlaková z PVC pásů, soklík podlahovina zátěžová, vč.dodávky PVC a soklíku</t>
  </si>
  <si>
    <t>Součtová</t>
  </si>
  <si>
    <t>998776201R00</t>
  </si>
  <si>
    <t>Přesun hmot pro podlahy povlakové, výšky do 6 m</t>
  </si>
  <si>
    <t>783 00</t>
  </si>
  <si>
    <t>Nátěr kovové zárubně</t>
  </si>
  <si>
    <t xml:space="preserve">ks    </t>
  </si>
  <si>
    <t>784191101R00</t>
  </si>
  <si>
    <t>Penetrace podkladu univerzální 1x</t>
  </si>
  <si>
    <t>69,35</t>
  </si>
  <si>
    <t>(8,94+7,91)*2*3,25</t>
  </si>
  <si>
    <t>(0,27+0,76)*2*3,25</t>
  </si>
  <si>
    <t>((9,805+3,65)*3,25-0,9*1,97)*2</t>
  </si>
  <si>
    <t>784195412R00</t>
  </si>
  <si>
    <t>Malba na omítky 2 x</t>
  </si>
  <si>
    <t>784195612R00</t>
  </si>
  <si>
    <t>Malba na SDK 2 x</t>
  </si>
  <si>
    <t>784402801R00</t>
  </si>
  <si>
    <t>Odstranění malby oškrábáním v místnosti H do 3,8 m</t>
  </si>
  <si>
    <t>POL1_7</t>
  </si>
  <si>
    <t>784403801R00</t>
  </si>
  <si>
    <t>Odstranění maleb omytím v místnosti H do 3,8 m</t>
  </si>
  <si>
    <t>210800105RT1</t>
  </si>
  <si>
    <t>Kabel CYKY 750 V 3x1,5 mm2  včetně dodávky kabelu</t>
  </si>
  <si>
    <t>210800106RT1</t>
  </si>
  <si>
    <t>Kabel CYKY 750 V 3x2,5 mm2 včetně dodávky kabelu</t>
  </si>
  <si>
    <t>210800115RT1</t>
  </si>
  <si>
    <t>Kabel CYKY 750 V 5x1,5 mm2  včetně dodávky kabelu</t>
  </si>
  <si>
    <t>21000</t>
  </si>
  <si>
    <t xml:space="preserve">Demontáž a zpětná montáž zářivkového svítidla 1200/300 mm do nové pozice </t>
  </si>
  <si>
    <t>21001</t>
  </si>
  <si>
    <t xml:space="preserve">Demontáž a zpětná montáž LED panelu 600/600 mm do nové pozice </t>
  </si>
  <si>
    <t>21002</t>
  </si>
  <si>
    <t>D+M LED panelu 600/600 mm</t>
  </si>
  <si>
    <t>21003</t>
  </si>
  <si>
    <t xml:space="preserve">Demontáž a odpojení zásuvky 230V </t>
  </si>
  <si>
    <t>21004</t>
  </si>
  <si>
    <t>Demontáž a odpojení vypinače</t>
  </si>
  <si>
    <t>21005</t>
  </si>
  <si>
    <t xml:space="preserve">Přepojení okruhů svítidel v učebně </t>
  </si>
  <si>
    <t>21006</t>
  </si>
  <si>
    <t xml:space="preserve">Přepojení okruhů svítidel ve vstupní hale </t>
  </si>
  <si>
    <t>21007</t>
  </si>
  <si>
    <t xml:space="preserve">D+M  zásuvky 230V osazené do instalačního žlabu </t>
  </si>
  <si>
    <t>21008</t>
  </si>
  <si>
    <t xml:space="preserve">D+M  zásuvky 230V osazené do SDK příčky </t>
  </si>
  <si>
    <t>21009</t>
  </si>
  <si>
    <t xml:space="preserve">D+M  Vypínač střídavý </t>
  </si>
  <si>
    <t>21010</t>
  </si>
  <si>
    <t>D+M  Vypínač</t>
  </si>
  <si>
    <t>21011</t>
  </si>
  <si>
    <t xml:space="preserve">Doplnění jističe 10A do stávajícího rozvaděče </t>
  </si>
  <si>
    <t>21012</t>
  </si>
  <si>
    <t xml:space="preserve">Instalační žlab 80/40 mm </t>
  </si>
  <si>
    <t>21013</t>
  </si>
  <si>
    <t xml:space="preserve">Instalační žlab 40/40 mm </t>
  </si>
  <si>
    <t>21014</t>
  </si>
  <si>
    <t xml:space="preserve">Instalační žlab 40/20 mm </t>
  </si>
  <si>
    <t>21015</t>
  </si>
  <si>
    <t xml:space="preserve">Montážní práce elektro </t>
  </si>
  <si>
    <t>21016</t>
  </si>
  <si>
    <t>Revize</t>
  </si>
  <si>
    <t>P 210T00</t>
  </si>
  <si>
    <t>Stavební přípomoci</t>
  </si>
  <si>
    <t>22000</t>
  </si>
  <si>
    <t xml:space="preserve">Demontáž a zpětná montáž kamer </t>
  </si>
  <si>
    <t>22001</t>
  </si>
  <si>
    <t xml:space="preserve">Demontáž a odpojení zásuvky RJ45 </t>
  </si>
  <si>
    <t>22002</t>
  </si>
  <si>
    <t xml:space="preserve">D+M  zásuvky RJ 45 </t>
  </si>
  <si>
    <t>22003</t>
  </si>
  <si>
    <t xml:space="preserve">D+M  UTP cabel cat 5e </t>
  </si>
  <si>
    <t>22004</t>
  </si>
  <si>
    <t xml:space="preserve">D+M Instalační lišta 60/40 mm </t>
  </si>
  <si>
    <t>22005</t>
  </si>
  <si>
    <t xml:space="preserve">D+M Instalační lišta 40/40 mm </t>
  </si>
  <si>
    <t>22006</t>
  </si>
  <si>
    <t xml:space="preserve">D+M Instalační lišta 40/20 mm </t>
  </si>
  <si>
    <t>22007</t>
  </si>
  <si>
    <t xml:space="preserve">Demontáž a zpětná montáž interaktivní tabule </t>
  </si>
  <si>
    <t>22008</t>
  </si>
  <si>
    <t xml:space="preserve">Měřící protokol počítačové sítě </t>
  </si>
  <si>
    <t>979951111R00</t>
  </si>
  <si>
    <t>Výkup kovů - železný šrot tl. do 4 mm</t>
  </si>
  <si>
    <t>Odkaz na dem. hmot. položky pořadí 15 : 0,13475</t>
  </si>
  <si>
    <t>979990105R00</t>
  </si>
  <si>
    <t>Poplatek za uložení suti - cihelné výrobky, skupina odpadu 170102</t>
  </si>
  <si>
    <t>Odkaz na dem. hmot. položky pořadí 12 : 3,94947</t>
  </si>
  <si>
    <t>979990110R00</t>
  </si>
  <si>
    <t>Poplatek za uložení suti - sádrokartonové desky, skupina odpadu 170802</t>
  </si>
  <si>
    <t>Odkaz na dem. hmot. položky pořadí 13 : 0,15970</t>
  </si>
  <si>
    <t>979990111R00</t>
  </si>
  <si>
    <t>Poplatek za uložení suti - stavební keramika, skupina odpadu 170103</t>
  </si>
  <si>
    <t>Odkaz na dem. hmot. položky pořadí 17 : 0,02947</t>
  </si>
  <si>
    <t>979990161R00</t>
  </si>
  <si>
    <t>Poplatek za uložení - dřevo, skupina odpadu 170201</t>
  </si>
  <si>
    <t>Odkaz na dem. hmot. položky pořadí 14 : 0,04000</t>
  </si>
  <si>
    <t>Odkaz na dem. hmot. položky pořadí 16 : 0,12968</t>
  </si>
  <si>
    <t>Odkaz na dem. hmot. položky pořadí 46 : 0,13100</t>
  </si>
  <si>
    <t>979990181R00</t>
  </si>
  <si>
    <t>Poplatek za uložení suti - PVC podlahová krytina, skupina odpadu 200307</t>
  </si>
  <si>
    <t>Odkaz na dem. hmot. položky pořadí 62 : 0,00158</t>
  </si>
  <si>
    <t>Odkaz na dem. hmot. položky pořadí 63 : 0,02238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</si>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</sst>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view="pageBreakPreview" topLeftCell="B1" zoomScale="7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2" t="s">
        <v>4</v>
      </c>
      <c r="C1" s="73"/>
      <c r="D1" s="73"/>
      <c r="E1" s="73"/>
      <c r="F1" s="73"/>
      <c r="G1" s="73"/>
      <c r="H1" s="73"/>
      <c r="I1" s="73"/>
      <c r="J1" s="74"/>
    </row>
    <row r="2" spans="1:15" ht="36" customHeight="1" x14ac:dyDescent="0.2">
      <c r="A2" s="2"/>
      <c r="B2" s="107" t="s">
        <v>24</v>
      </c>
      <c r="C2" s="108"/>
      <c r="D2" s="109" t="s">
        <v>45</v>
      </c>
      <c r="E2" s="110" t="s">
        <v>42</v>
      </c>
      <c r="F2" s="111"/>
      <c r="G2" s="111"/>
      <c r="H2" s="111"/>
      <c r="I2" s="111"/>
      <c r="J2" s="112"/>
      <c r="O2" s="1"/>
    </row>
    <row r="3" spans="1:15" ht="27" customHeight="1" x14ac:dyDescent="0.2">
      <c r="A3" s="2"/>
      <c r="B3" s="113" t="s">
        <v>43</v>
      </c>
      <c r="C3" s="108"/>
      <c r="D3" s="114" t="s">
        <v>41</v>
      </c>
      <c r="E3" s="115" t="s">
        <v>42</v>
      </c>
      <c r="F3" s="116"/>
      <c r="G3" s="116"/>
      <c r="H3" s="116"/>
      <c r="I3" s="116"/>
      <c r="J3" s="117"/>
    </row>
    <row r="4" spans="1:15" ht="23.25" customHeight="1" x14ac:dyDescent="0.2">
      <c r="A4" s="103">
        <v>2001</v>
      </c>
      <c r="B4" s="118" t="s">
        <v>44</v>
      </c>
      <c r="C4" s="119"/>
      <c r="D4" s="120" t="s">
        <v>41</v>
      </c>
      <c r="E4" s="121" t="s">
        <v>42</v>
      </c>
      <c r="F4" s="122"/>
      <c r="G4" s="122"/>
      <c r="H4" s="122"/>
      <c r="I4" s="122"/>
      <c r="J4" s="123"/>
    </row>
    <row r="5" spans="1:15" ht="24" customHeight="1" x14ac:dyDescent="0.2">
      <c r="A5" s="2"/>
      <c r="B5" s="30" t="s">
        <v>23</v>
      </c>
      <c r="D5" s="124" t="s">
        <v>46</v>
      </c>
      <c r="E5" s="86"/>
      <c r="F5" s="86"/>
      <c r="G5" s="86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7"/>
      <c r="C6" s="52"/>
      <c r="D6" s="106" t="s">
        <v>47</v>
      </c>
      <c r="E6" s="87"/>
      <c r="F6" s="87"/>
      <c r="G6" s="87"/>
      <c r="H6" s="18" t="s">
        <v>36</v>
      </c>
      <c r="I6" s="126" t="s">
        <v>51</v>
      </c>
      <c r="J6" s="8"/>
    </row>
    <row r="7" spans="1:15" ht="15.75" customHeight="1" x14ac:dyDescent="0.2">
      <c r="A7" s="2"/>
      <c r="B7" s="28"/>
      <c r="C7" s="53"/>
      <c r="D7" s="104" t="s">
        <v>49</v>
      </c>
      <c r="E7" s="125" t="s">
        <v>48</v>
      </c>
      <c r="F7" s="88"/>
      <c r="G7" s="8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05" t="s">
        <v>52</v>
      </c>
      <c r="H8" s="18" t="s">
        <v>40</v>
      </c>
      <c r="I8" s="126" t="s">
        <v>56</v>
      </c>
      <c r="J8" s="8"/>
    </row>
    <row r="9" spans="1:15" ht="15.75" hidden="1" customHeight="1" x14ac:dyDescent="0.2">
      <c r="A9" s="2"/>
      <c r="B9" s="2"/>
      <c r="D9" s="105" t="s">
        <v>53</v>
      </c>
      <c r="H9" s="18" t="s">
        <v>36</v>
      </c>
      <c r="I9" s="126" t="s">
        <v>57</v>
      </c>
      <c r="J9" s="8"/>
    </row>
    <row r="10" spans="1:15" ht="15.75" hidden="1" customHeight="1" x14ac:dyDescent="0.2">
      <c r="A10" s="2"/>
      <c r="B10" s="34"/>
      <c r="C10" s="53"/>
      <c r="D10" s="104" t="s">
        <v>55</v>
      </c>
      <c r="E10" s="127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8" t="s">
        <v>58</v>
      </c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7"/>
      <c r="C12" s="52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8"/>
      <c r="C13" s="53"/>
      <c r="D13" s="132"/>
      <c r="E13" s="130"/>
      <c r="F13" s="131"/>
      <c r="G13" s="131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1"/>
      <c r="F15" s="81"/>
      <c r="G15" s="82"/>
      <c r="H15" s="82"/>
      <c r="I15" s="82" t="s">
        <v>31</v>
      </c>
      <c r="J15" s="83"/>
    </row>
    <row r="16" spans="1:15" ht="23.25" customHeight="1" x14ac:dyDescent="0.2">
      <c r="A16" s="195" t="s">
        <v>26</v>
      </c>
      <c r="B16" s="37" t="s">
        <v>26</v>
      </c>
      <c r="C16" s="58"/>
      <c r="D16" s="59"/>
      <c r="E16" s="78"/>
      <c r="F16" s="79"/>
      <c r="G16" s="78"/>
      <c r="H16" s="79"/>
      <c r="I16" s="78">
        <f>SUMIF(F49:F68,A16,I49:I68)+SUMIF(F49:F68,"PSU",I49:I68)</f>
        <v>0</v>
      </c>
      <c r="J16" s="80"/>
    </row>
    <row r="17" spans="1:10" ht="23.25" customHeight="1" x14ac:dyDescent="0.2">
      <c r="A17" s="195" t="s">
        <v>27</v>
      </c>
      <c r="B17" s="37" t="s">
        <v>27</v>
      </c>
      <c r="C17" s="58"/>
      <c r="D17" s="59"/>
      <c r="E17" s="78"/>
      <c r="F17" s="79"/>
      <c r="G17" s="78"/>
      <c r="H17" s="79"/>
      <c r="I17" s="78">
        <f>SUMIF(F49:F68,A17,I49:I68)</f>
        <v>0</v>
      </c>
      <c r="J17" s="80"/>
    </row>
    <row r="18" spans="1:10" ht="23.25" customHeight="1" x14ac:dyDescent="0.2">
      <c r="A18" s="195" t="s">
        <v>28</v>
      </c>
      <c r="B18" s="37" t="s">
        <v>28</v>
      </c>
      <c r="C18" s="58"/>
      <c r="D18" s="59"/>
      <c r="E18" s="78"/>
      <c r="F18" s="79"/>
      <c r="G18" s="78"/>
      <c r="H18" s="79"/>
      <c r="I18" s="78">
        <f>SUMIF(F49:F68,A18,I49:I68)</f>
        <v>0</v>
      </c>
      <c r="J18" s="80"/>
    </row>
    <row r="19" spans="1:10" ht="23.25" customHeight="1" x14ac:dyDescent="0.2">
      <c r="A19" s="195" t="s">
        <v>103</v>
      </c>
      <c r="B19" s="37" t="s">
        <v>29</v>
      </c>
      <c r="C19" s="58"/>
      <c r="D19" s="59"/>
      <c r="E19" s="78"/>
      <c r="F19" s="79"/>
      <c r="G19" s="78"/>
      <c r="H19" s="79"/>
      <c r="I19" s="78">
        <f>SUMIF(F49:F68,A19,I49:I68)</f>
        <v>0</v>
      </c>
      <c r="J19" s="80"/>
    </row>
    <row r="20" spans="1:10" ht="23.25" customHeight="1" x14ac:dyDescent="0.2">
      <c r="A20" s="195" t="s">
        <v>104</v>
      </c>
      <c r="B20" s="37" t="s">
        <v>30</v>
      </c>
      <c r="C20" s="58"/>
      <c r="D20" s="59"/>
      <c r="E20" s="78"/>
      <c r="F20" s="79"/>
      <c r="G20" s="78"/>
      <c r="H20" s="79"/>
      <c r="I20" s="78">
        <f>SUMIF(F49:F68,A20,I49:I68)</f>
        <v>0</v>
      </c>
      <c r="J20" s="80"/>
    </row>
    <row r="21" spans="1:10" ht="23.25" customHeight="1" x14ac:dyDescent="0.2">
      <c r="A21" s="2"/>
      <c r="B21" s="47" t="s">
        <v>31</v>
      </c>
      <c r="C21" s="60"/>
      <c r="D21" s="61"/>
      <c r="E21" s="84"/>
      <c r="F21" s="85"/>
      <c r="G21" s="84"/>
      <c r="H21" s="85"/>
      <c r="I21" s="84">
        <f>SUM(I16:J20)</f>
        <v>0</v>
      </c>
      <c r="J21" s="9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2">
        <f>ZakladDPHSniVypocet</f>
        <v>0</v>
      </c>
      <c r="H23" s="93"/>
      <c r="I23" s="9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0">
        <f>A23</f>
        <v>0</v>
      </c>
      <c r="H24" s="91"/>
      <c r="I24" s="9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2">
        <f>ZakladDPHZaklVypocet</f>
        <v>0</v>
      </c>
      <c r="H25" s="93"/>
      <c r="I25" s="9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5">
        <f>A25</f>
        <v>0</v>
      </c>
      <c r="H26" s="76"/>
      <c r="I26" s="76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7">
        <f>CenaCelkem-(ZakladDPHSni+DPHSni+ZakladDPHZakl+DPHZakl)</f>
        <v>0</v>
      </c>
      <c r="H27" s="77"/>
      <c r="I27" s="77"/>
      <c r="J27" s="40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5"/>
      <c r="E34" s="96"/>
      <c r="G34" s="97"/>
      <c r="H34" s="98"/>
      <c r="I34" s="98"/>
      <c r="J34" s="24"/>
    </row>
    <row r="35" spans="1:10" ht="12.75" customHeight="1" x14ac:dyDescent="0.2">
      <c r="A35" s="2"/>
      <c r="B35" s="2"/>
      <c r="D35" s="89" t="s">
        <v>2</v>
      </c>
      <c r="E35" s="8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59</v>
      </c>
      <c r="C39" s="147"/>
      <c r="D39" s="147"/>
      <c r="E39" s="147"/>
      <c r="F39" s="148">
        <f>'01 01 Pol'!AE228</f>
        <v>0</v>
      </c>
      <c r="G39" s="149">
        <f>'01 01 Pol'!AF228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41</v>
      </c>
      <c r="C40" s="153" t="s">
        <v>42</v>
      </c>
      <c r="D40" s="153"/>
      <c r="E40" s="153"/>
      <c r="F40" s="154">
        <f>'01 01 Pol'!AE228</f>
        <v>0</v>
      </c>
      <c r="G40" s="155">
        <f>'01 01 Pol'!AF228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41</v>
      </c>
      <c r="C41" s="147" t="s">
        <v>42</v>
      </c>
      <c r="D41" s="147"/>
      <c r="E41" s="147"/>
      <c r="F41" s="158">
        <f>'01 01 Pol'!AE228</f>
        <v>0</v>
      </c>
      <c r="G41" s="150">
        <f>'01 01 Pol'!AF228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60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62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63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64</v>
      </c>
      <c r="C49" s="184" t="s">
        <v>65</v>
      </c>
      <c r="D49" s="185"/>
      <c r="E49" s="185"/>
      <c r="F49" s="191" t="s">
        <v>26</v>
      </c>
      <c r="G49" s="192"/>
      <c r="H49" s="192"/>
      <c r="I49" s="192">
        <f>'01 01 Pol'!G8</f>
        <v>0</v>
      </c>
      <c r="J49" s="189" t="str">
        <f>IF(I69=0,"",I49/I69*100)</f>
        <v/>
      </c>
    </row>
    <row r="50" spans="1:10" ht="36.75" customHeight="1" x14ac:dyDescent="0.2">
      <c r="A50" s="178"/>
      <c r="B50" s="183" t="s">
        <v>66</v>
      </c>
      <c r="C50" s="184" t="s">
        <v>67</v>
      </c>
      <c r="D50" s="185"/>
      <c r="E50" s="185"/>
      <c r="F50" s="191" t="s">
        <v>26</v>
      </c>
      <c r="G50" s="192"/>
      <c r="H50" s="192"/>
      <c r="I50" s="192">
        <f>'01 01 Pol'!G19</f>
        <v>0</v>
      </c>
      <c r="J50" s="189" t="str">
        <f>IF(I69=0,"",I50/I69*100)</f>
        <v/>
      </c>
    </row>
    <row r="51" spans="1:10" ht="36.75" customHeight="1" x14ac:dyDescent="0.2">
      <c r="A51" s="178"/>
      <c r="B51" s="183" t="s">
        <v>68</v>
      </c>
      <c r="C51" s="184" t="s">
        <v>69</v>
      </c>
      <c r="D51" s="185"/>
      <c r="E51" s="185"/>
      <c r="F51" s="191" t="s">
        <v>26</v>
      </c>
      <c r="G51" s="192"/>
      <c r="H51" s="192"/>
      <c r="I51" s="192">
        <f>'01 01 Pol'!G23</f>
        <v>0</v>
      </c>
      <c r="J51" s="189" t="str">
        <f>IF(I69=0,"",I51/I69*100)</f>
        <v/>
      </c>
    </row>
    <row r="52" spans="1:10" ht="36.75" customHeight="1" x14ac:dyDescent="0.2">
      <c r="A52" s="178"/>
      <c r="B52" s="183" t="s">
        <v>70</v>
      </c>
      <c r="C52" s="184" t="s">
        <v>71</v>
      </c>
      <c r="D52" s="185"/>
      <c r="E52" s="185"/>
      <c r="F52" s="191" t="s">
        <v>26</v>
      </c>
      <c r="G52" s="192"/>
      <c r="H52" s="192"/>
      <c r="I52" s="192">
        <f>'01 01 Pol'!G27</f>
        <v>0</v>
      </c>
      <c r="J52" s="189" t="str">
        <f>IF(I69=0,"",I52/I69*100)</f>
        <v/>
      </c>
    </row>
    <row r="53" spans="1:10" ht="36.75" customHeight="1" x14ac:dyDescent="0.2">
      <c r="A53" s="178"/>
      <c r="B53" s="183" t="s">
        <v>72</v>
      </c>
      <c r="C53" s="184" t="s">
        <v>73</v>
      </c>
      <c r="D53" s="185"/>
      <c r="E53" s="185"/>
      <c r="F53" s="191" t="s">
        <v>26</v>
      </c>
      <c r="G53" s="192"/>
      <c r="H53" s="192"/>
      <c r="I53" s="192">
        <f>'01 01 Pol'!G32</f>
        <v>0</v>
      </c>
      <c r="J53" s="189" t="str">
        <f>IF(I69=0,"",I53/I69*100)</f>
        <v/>
      </c>
    </row>
    <row r="54" spans="1:10" ht="36.75" customHeight="1" x14ac:dyDescent="0.2">
      <c r="A54" s="178"/>
      <c r="B54" s="183" t="s">
        <v>74</v>
      </c>
      <c r="C54" s="184" t="s">
        <v>75</v>
      </c>
      <c r="D54" s="185"/>
      <c r="E54" s="185"/>
      <c r="F54" s="191" t="s">
        <v>26</v>
      </c>
      <c r="G54" s="192"/>
      <c r="H54" s="192"/>
      <c r="I54" s="192">
        <f>'01 01 Pol'!G36</f>
        <v>0</v>
      </c>
      <c r="J54" s="189" t="str">
        <f>IF(I69=0,"",I54/I69*100)</f>
        <v/>
      </c>
    </row>
    <row r="55" spans="1:10" ht="36.75" customHeight="1" x14ac:dyDescent="0.2">
      <c r="A55" s="178"/>
      <c r="B55" s="183" t="s">
        <v>76</v>
      </c>
      <c r="C55" s="184" t="s">
        <v>77</v>
      </c>
      <c r="D55" s="185"/>
      <c r="E55" s="185"/>
      <c r="F55" s="191" t="s">
        <v>26</v>
      </c>
      <c r="G55" s="192"/>
      <c r="H55" s="192"/>
      <c r="I55" s="192">
        <f>'01 01 Pol'!G41</f>
        <v>0</v>
      </c>
      <c r="J55" s="189" t="str">
        <f>IF(I69=0,"",I55/I69*100)</f>
        <v/>
      </c>
    </row>
    <row r="56" spans="1:10" ht="36.75" customHeight="1" x14ac:dyDescent="0.2">
      <c r="A56" s="178"/>
      <c r="B56" s="183" t="s">
        <v>78</v>
      </c>
      <c r="C56" s="184" t="s">
        <v>79</v>
      </c>
      <c r="D56" s="185"/>
      <c r="E56" s="185"/>
      <c r="F56" s="191" t="s">
        <v>26</v>
      </c>
      <c r="G56" s="192"/>
      <c r="H56" s="192"/>
      <c r="I56" s="192">
        <f>'01 01 Pol'!G62</f>
        <v>0</v>
      </c>
      <c r="J56" s="189" t="str">
        <f>IF(I69=0,"",I56/I69*100)</f>
        <v/>
      </c>
    </row>
    <row r="57" spans="1:10" ht="36.75" customHeight="1" x14ac:dyDescent="0.2">
      <c r="A57" s="178"/>
      <c r="B57" s="183" t="s">
        <v>80</v>
      </c>
      <c r="C57" s="184" t="s">
        <v>81</v>
      </c>
      <c r="D57" s="185"/>
      <c r="E57" s="185"/>
      <c r="F57" s="191" t="s">
        <v>27</v>
      </c>
      <c r="G57" s="192"/>
      <c r="H57" s="192"/>
      <c r="I57" s="192">
        <f>'01 01 Pol'!G64</f>
        <v>0</v>
      </c>
      <c r="J57" s="189" t="str">
        <f>IF(I69=0,"",I57/I69*100)</f>
        <v/>
      </c>
    </row>
    <row r="58" spans="1:10" ht="36.75" customHeight="1" x14ac:dyDescent="0.2">
      <c r="A58" s="178"/>
      <c r="B58" s="183" t="s">
        <v>82</v>
      </c>
      <c r="C58" s="184" t="s">
        <v>83</v>
      </c>
      <c r="D58" s="185"/>
      <c r="E58" s="185"/>
      <c r="F58" s="191" t="s">
        <v>27</v>
      </c>
      <c r="G58" s="192"/>
      <c r="H58" s="192"/>
      <c r="I58" s="192">
        <f>'01 01 Pol'!G84</f>
        <v>0</v>
      </c>
      <c r="J58" s="189" t="str">
        <f>IF(I69=0,"",I58/I69*100)</f>
        <v/>
      </c>
    </row>
    <row r="59" spans="1:10" ht="36.75" customHeight="1" x14ac:dyDescent="0.2">
      <c r="A59" s="178"/>
      <c r="B59" s="183" t="s">
        <v>84</v>
      </c>
      <c r="C59" s="184" t="s">
        <v>85</v>
      </c>
      <c r="D59" s="185"/>
      <c r="E59" s="185"/>
      <c r="F59" s="191" t="s">
        <v>27</v>
      </c>
      <c r="G59" s="192"/>
      <c r="H59" s="192"/>
      <c r="I59" s="192">
        <f>'01 01 Pol'!G93</f>
        <v>0</v>
      </c>
      <c r="J59" s="189" t="str">
        <f>IF(I69=0,"",I59/I69*100)</f>
        <v/>
      </c>
    </row>
    <row r="60" spans="1:10" ht="36.75" customHeight="1" x14ac:dyDescent="0.2">
      <c r="A60" s="178"/>
      <c r="B60" s="183" t="s">
        <v>86</v>
      </c>
      <c r="C60" s="184" t="s">
        <v>87</v>
      </c>
      <c r="D60" s="185"/>
      <c r="E60" s="185"/>
      <c r="F60" s="191" t="s">
        <v>27</v>
      </c>
      <c r="G60" s="192"/>
      <c r="H60" s="192"/>
      <c r="I60" s="192">
        <f>'01 01 Pol'!G114</f>
        <v>0</v>
      </c>
      <c r="J60" s="189" t="str">
        <f>IF(I69=0,"",I60/I69*100)</f>
        <v/>
      </c>
    </row>
    <row r="61" spans="1:10" ht="36.75" customHeight="1" x14ac:dyDescent="0.2">
      <c r="A61" s="178"/>
      <c r="B61" s="183" t="s">
        <v>88</v>
      </c>
      <c r="C61" s="184" t="s">
        <v>89</v>
      </c>
      <c r="D61" s="185"/>
      <c r="E61" s="185"/>
      <c r="F61" s="191" t="s">
        <v>27</v>
      </c>
      <c r="G61" s="192"/>
      <c r="H61" s="192"/>
      <c r="I61" s="192">
        <f>'01 01 Pol'!G120</f>
        <v>0</v>
      </c>
      <c r="J61" s="189" t="str">
        <f>IF(I69=0,"",I61/I69*100)</f>
        <v/>
      </c>
    </row>
    <row r="62" spans="1:10" ht="36.75" customHeight="1" x14ac:dyDescent="0.2">
      <c r="A62" s="178"/>
      <c r="B62" s="183" t="s">
        <v>90</v>
      </c>
      <c r="C62" s="184" t="s">
        <v>91</v>
      </c>
      <c r="D62" s="185"/>
      <c r="E62" s="185"/>
      <c r="F62" s="191" t="s">
        <v>27</v>
      </c>
      <c r="G62" s="192"/>
      <c r="H62" s="192"/>
      <c r="I62" s="192">
        <f>'01 01 Pol'!G131</f>
        <v>0</v>
      </c>
      <c r="J62" s="189" t="str">
        <f>IF(I69=0,"",I62/I69*100)</f>
        <v/>
      </c>
    </row>
    <row r="63" spans="1:10" ht="36.75" customHeight="1" x14ac:dyDescent="0.2">
      <c r="A63" s="178"/>
      <c r="B63" s="183" t="s">
        <v>92</v>
      </c>
      <c r="C63" s="184" t="s">
        <v>93</v>
      </c>
      <c r="D63" s="185"/>
      <c r="E63" s="185"/>
      <c r="F63" s="191" t="s">
        <v>27</v>
      </c>
      <c r="G63" s="192"/>
      <c r="H63" s="192"/>
      <c r="I63" s="192">
        <f>'01 01 Pol'!G141</f>
        <v>0</v>
      </c>
      <c r="J63" s="189" t="str">
        <f>IF(I69=0,"",I63/I69*100)</f>
        <v/>
      </c>
    </row>
    <row r="64" spans="1:10" ht="36.75" customHeight="1" x14ac:dyDescent="0.2">
      <c r="A64" s="178"/>
      <c r="B64" s="183" t="s">
        <v>94</v>
      </c>
      <c r="C64" s="184" t="s">
        <v>95</v>
      </c>
      <c r="D64" s="185"/>
      <c r="E64" s="185"/>
      <c r="F64" s="191" t="s">
        <v>27</v>
      </c>
      <c r="G64" s="192"/>
      <c r="H64" s="192"/>
      <c r="I64" s="192">
        <f>'01 01 Pol'!G145</f>
        <v>0</v>
      </c>
      <c r="J64" s="189" t="str">
        <f>IF(I69=0,"",I64/I69*100)</f>
        <v/>
      </c>
    </row>
    <row r="65" spans="1:10" ht="36.75" customHeight="1" x14ac:dyDescent="0.2">
      <c r="A65" s="178"/>
      <c r="B65" s="183" t="s">
        <v>96</v>
      </c>
      <c r="C65" s="184" t="s">
        <v>97</v>
      </c>
      <c r="D65" s="185"/>
      <c r="E65" s="185"/>
      <c r="F65" s="191" t="s">
        <v>28</v>
      </c>
      <c r="G65" s="192"/>
      <c r="H65" s="192"/>
      <c r="I65" s="192">
        <f>'01 01 Pol'!G171</f>
        <v>0</v>
      </c>
      <c r="J65" s="189" t="str">
        <f>IF(I69=0,"",I65/I69*100)</f>
        <v/>
      </c>
    </row>
    <row r="66" spans="1:10" ht="36.75" customHeight="1" x14ac:dyDescent="0.2">
      <c r="A66" s="178"/>
      <c r="B66" s="183" t="s">
        <v>98</v>
      </c>
      <c r="C66" s="184" t="s">
        <v>99</v>
      </c>
      <c r="D66" s="185"/>
      <c r="E66" s="185"/>
      <c r="F66" s="191" t="s">
        <v>28</v>
      </c>
      <c r="G66" s="192"/>
      <c r="H66" s="192"/>
      <c r="I66" s="192">
        <f>'01 01 Pol'!G193</f>
        <v>0</v>
      </c>
      <c r="J66" s="189" t="str">
        <f>IF(I69=0,"",I66/I69*100)</f>
        <v/>
      </c>
    </row>
    <row r="67" spans="1:10" ht="36.75" customHeight="1" x14ac:dyDescent="0.2">
      <c r="A67" s="178"/>
      <c r="B67" s="183" t="s">
        <v>100</v>
      </c>
      <c r="C67" s="184" t="s">
        <v>101</v>
      </c>
      <c r="D67" s="185"/>
      <c r="E67" s="185"/>
      <c r="F67" s="191" t="s">
        <v>102</v>
      </c>
      <c r="G67" s="192"/>
      <c r="H67" s="192"/>
      <c r="I67" s="192">
        <f>'01 01 Pol'!G203</f>
        <v>0</v>
      </c>
      <c r="J67" s="189" t="str">
        <f>IF(I69=0,"",I67/I69*100)</f>
        <v/>
      </c>
    </row>
    <row r="68" spans="1:10" ht="36.75" customHeight="1" x14ac:dyDescent="0.2">
      <c r="A68" s="178"/>
      <c r="B68" s="183" t="s">
        <v>103</v>
      </c>
      <c r="C68" s="184" t="s">
        <v>29</v>
      </c>
      <c r="D68" s="185"/>
      <c r="E68" s="185"/>
      <c r="F68" s="191" t="s">
        <v>103</v>
      </c>
      <c r="G68" s="192"/>
      <c r="H68" s="192"/>
      <c r="I68" s="192">
        <f>'01 01 Pol'!G224</f>
        <v>0</v>
      </c>
      <c r="J68" s="189" t="str">
        <f>IF(I69=0,"",I68/I69*100)</f>
        <v/>
      </c>
    </row>
    <row r="69" spans="1:10" ht="25.5" customHeight="1" x14ac:dyDescent="0.2">
      <c r="A69" s="179"/>
      <c r="B69" s="186" t="s">
        <v>1</v>
      </c>
      <c r="C69" s="187"/>
      <c r="D69" s="188"/>
      <c r="E69" s="188"/>
      <c r="F69" s="193"/>
      <c r="G69" s="194"/>
      <c r="H69" s="194"/>
      <c r="I69" s="194">
        <f>SUM(I49:I68)</f>
        <v>0</v>
      </c>
      <c r="J69" s="190">
        <f>SUM(J49:J68)</f>
        <v>0</v>
      </c>
    </row>
    <row r="70" spans="1:10" x14ac:dyDescent="0.2">
      <c r="F70" s="134"/>
      <c r="G70" s="134"/>
      <c r="H70" s="134"/>
      <c r="I70" s="134"/>
      <c r="J70" s="135"/>
    </row>
    <row r="71" spans="1:10" x14ac:dyDescent="0.2">
      <c r="F71" s="134"/>
      <c r="G71" s="134"/>
      <c r="H71" s="134"/>
      <c r="I71" s="134"/>
      <c r="J71" s="135"/>
    </row>
    <row r="72" spans="1:10" x14ac:dyDescent="0.2">
      <c r="F72" s="134"/>
      <c r="G72" s="134"/>
      <c r="H72" s="134"/>
      <c r="I72" s="134"/>
      <c r="J72" s="135"/>
    </row>
  </sheetData>
  <sheetProtection algorithmName="SHA-512" hashValue="T5WIl2HvkY+hl6u7TA94Z051MYU8sKVsJLtwjlQsdxCR8/BELF1lIR1Ci6kVoNY96XTkcERInWgCBE2ObWsQYA==" saltValue="CNDaT3V0Bgp3d/OMp1d5J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9" t="s">
        <v>7</v>
      </c>
      <c r="B1" s="99"/>
      <c r="C1" s="100"/>
      <c r="D1" s="99"/>
      <c r="E1" s="99"/>
      <c r="F1" s="99"/>
      <c r="G1" s="99"/>
    </row>
    <row r="2" spans="1:7" ht="24.95" customHeight="1" x14ac:dyDescent="0.2">
      <c r="A2" s="49" t="s">
        <v>8</v>
      </c>
      <c r="B2" s="48"/>
      <c r="C2" s="101"/>
      <c r="D2" s="101"/>
      <c r="E2" s="101"/>
      <c r="F2" s="101"/>
      <c r="G2" s="102"/>
    </row>
    <row r="3" spans="1:7" ht="24.95" customHeight="1" x14ac:dyDescent="0.2">
      <c r="A3" s="49" t="s">
        <v>9</v>
      </c>
      <c r="B3" s="48"/>
      <c r="C3" s="101"/>
      <c r="D3" s="101"/>
      <c r="E3" s="101"/>
      <c r="F3" s="101"/>
      <c r="G3" s="102"/>
    </row>
    <row r="4" spans="1:7" ht="24.95" customHeight="1" x14ac:dyDescent="0.2">
      <c r="A4" s="49" t="s">
        <v>10</v>
      </c>
      <c r="B4" s="48"/>
      <c r="C4" s="101"/>
      <c r="D4" s="101"/>
      <c r="E4" s="101"/>
      <c r="F4" s="101"/>
      <c r="G4" s="102"/>
    </row>
    <row r="5" spans="1:7" x14ac:dyDescent="0.2">
      <c r="B5" s="4"/>
      <c r="C5" s="5"/>
      <c r="D5" s="6"/>
    </row>
  </sheetData>
  <sheetProtection algorithmName="SHA-512" hashValue="skznb0Df0v251EhIHTWkVqLnZcDtUsTE44b04bUQ2wdi4IYcVesEvi6o6bYW/Bym/rkbt3v+0YDhf3JAuYUhmQ==" saltValue="9s/vOzuLVCExpq4cHDE3g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7201-B596-4639-91DF-ECF7DE5D2B8F}">
  <sheetPr>
    <outlinePr summaryBelow="0"/>
  </sheetPr>
  <dimension ref="A1:BH5000"/>
  <sheetViews>
    <sheetView workbookViewId="0">
      <pane ySplit="7" topLeftCell="A171" activePane="bottomLeft" state="frozen"/>
      <selection pane="bottomLeft" activeCell="E54" sqref="E54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105</v>
      </c>
    </row>
    <row r="2" spans="1:60" ht="24.95" customHeight="1" x14ac:dyDescent="0.2">
      <c r="A2" s="197" t="s">
        <v>8</v>
      </c>
      <c r="B2" s="48" t="s">
        <v>45</v>
      </c>
      <c r="C2" s="200" t="s">
        <v>42</v>
      </c>
      <c r="D2" s="198"/>
      <c r="E2" s="198"/>
      <c r="F2" s="198"/>
      <c r="G2" s="199"/>
      <c r="AG2" t="s">
        <v>106</v>
      </c>
    </row>
    <row r="3" spans="1:60" ht="24.95" customHeight="1" x14ac:dyDescent="0.2">
      <c r="A3" s="197" t="s">
        <v>9</v>
      </c>
      <c r="B3" s="48" t="s">
        <v>41</v>
      </c>
      <c r="C3" s="200" t="s">
        <v>42</v>
      </c>
      <c r="D3" s="198"/>
      <c r="E3" s="198"/>
      <c r="F3" s="198"/>
      <c r="G3" s="199"/>
      <c r="AC3" s="176" t="s">
        <v>106</v>
      </c>
      <c r="AG3" t="s">
        <v>107</v>
      </c>
    </row>
    <row r="4" spans="1:60" ht="24.95" customHeight="1" x14ac:dyDescent="0.2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108</v>
      </c>
    </row>
    <row r="5" spans="1:60" x14ac:dyDescent="0.2">
      <c r="D5" s="10"/>
    </row>
    <row r="6" spans="1:60" ht="38.25" x14ac:dyDescent="0.2">
      <c r="A6" s="207" t="s">
        <v>109</v>
      </c>
      <c r="B6" s="209" t="s">
        <v>110</v>
      </c>
      <c r="C6" s="209" t="s">
        <v>111</v>
      </c>
      <c r="D6" s="208" t="s">
        <v>112</v>
      </c>
      <c r="E6" s="207" t="s">
        <v>113</v>
      </c>
      <c r="F6" s="206" t="s">
        <v>114</v>
      </c>
      <c r="G6" s="207" t="s">
        <v>31</v>
      </c>
      <c r="H6" s="210" t="s">
        <v>32</v>
      </c>
      <c r="I6" s="210" t="s">
        <v>115</v>
      </c>
      <c r="J6" s="210" t="s">
        <v>33</v>
      </c>
      <c r="K6" s="210" t="s">
        <v>116</v>
      </c>
      <c r="L6" s="210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10" t="s">
        <v>125</v>
      </c>
      <c r="U6" s="210" t="s">
        <v>126</v>
      </c>
      <c r="V6" s="210" t="s">
        <v>127</v>
      </c>
      <c r="W6" s="210" t="s">
        <v>128</v>
      </c>
      <c r="X6" s="210" t="s">
        <v>129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38" t="s">
        <v>130</v>
      </c>
      <c r="B8" s="239" t="s">
        <v>64</v>
      </c>
      <c r="C8" s="258" t="s">
        <v>65</v>
      </c>
      <c r="D8" s="240"/>
      <c r="E8" s="241"/>
      <c r="F8" s="242"/>
      <c r="G8" s="243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6"/>
      <c r="O8" s="236">
        <f>SUM(O9:O18)</f>
        <v>1.9200000000000002</v>
      </c>
      <c r="P8" s="236"/>
      <c r="Q8" s="236">
        <f>SUM(Q9:Q18)</f>
        <v>0</v>
      </c>
      <c r="R8" s="237"/>
      <c r="S8" s="237"/>
      <c r="T8" s="237"/>
      <c r="U8" s="237"/>
      <c r="V8" s="237">
        <f>SUM(V9:V18)</f>
        <v>63.24</v>
      </c>
      <c r="W8" s="237"/>
      <c r="X8" s="237"/>
      <c r="AG8" t="s">
        <v>131</v>
      </c>
    </row>
    <row r="9" spans="1:60" outlineLevel="1" x14ac:dyDescent="0.2">
      <c r="A9" s="245">
        <v>1</v>
      </c>
      <c r="B9" s="246" t="s">
        <v>132</v>
      </c>
      <c r="C9" s="259" t="s">
        <v>133</v>
      </c>
      <c r="D9" s="247" t="s">
        <v>134</v>
      </c>
      <c r="E9" s="248">
        <v>1.7729999999999999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4.2419999999999999E-2</v>
      </c>
      <c r="O9" s="231">
        <f>ROUND(E9*N9,2)</f>
        <v>0.08</v>
      </c>
      <c r="P9" s="231">
        <v>0</v>
      </c>
      <c r="Q9" s="231">
        <f>ROUND(E9*P9,2)</f>
        <v>0</v>
      </c>
      <c r="R9" s="232"/>
      <c r="S9" s="232" t="s">
        <v>135</v>
      </c>
      <c r="T9" s="232" t="s">
        <v>135</v>
      </c>
      <c r="U9" s="232">
        <v>1.4039999999999999</v>
      </c>
      <c r="V9" s="232">
        <f>ROUND(E9*U9,2)</f>
        <v>2.4900000000000002</v>
      </c>
      <c r="W9" s="232"/>
      <c r="X9" s="232" t="s">
        <v>136</v>
      </c>
      <c r="Y9" s="211"/>
      <c r="Z9" s="211"/>
      <c r="AA9" s="211"/>
      <c r="AB9" s="211"/>
      <c r="AC9" s="211"/>
      <c r="AD9" s="211"/>
      <c r="AE9" s="211"/>
      <c r="AF9" s="211"/>
      <c r="AG9" s="211" t="s">
        <v>137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28"/>
      <c r="B10" s="229"/>
      <c r="C10" s="260" t="s">
        <v>138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1"/>
      <c r="Z10" s="211"/>
      <c r="AA10" s="211"/>
      <c r="AB10" s="211"/>
      <c r="AC10" s="211"/>
      <c r="AD10" s="211"/>
      <c r="AE10" s="211"/>
      <c r="AF10" s="211"/>
      <c r="AG10" s="211" t="s">
        <v>139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28"/>
      <c r="B11" s="229"/>
      <c r="C11" s="260" t="s">
        <v>140</v>
      </c>
      <c r="D11" s="234"/>
      <c r="E11" s="235">
        <v>1.7729999999999999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1"/>
      <c r="Z11" s="211"/>
      <c r="AA11" s="211"/>
      <c r="AB11" s="211"/>
      <c r="AC11" s="211"/>
      <c r="AD11" s="211"/>
      <c r="AE11" s="211"/>
      <c r="AF11" s="211"/>
      <c r="AG11" s="211" t="s">
        <v>139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5">
        <v>2</v>
      </c>
      <c r="B12" s="246" t="s">
        <v>141</v>
      </c>
      <c r="C12" s="259" t="s">
        <v>142</v>
      </c>
      <c r="D12" s="247" t="s">
        <v>134</v>
      </c>
      <c r="E12" s="248">
        <v>41.955750000000002</v>
      </c>
      <c r="F12" s="249"/>
      <c r="G12" s="250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4.3720000000000002E-2</v>
      </c>
      <c r="O12" s="231">
        <f>ROUND(E12*N12,2)</f>
        <v>1.83</v>
      </c>
      <c r="P12" s="231">
        <v>0</v>
      </c>
      <c r="Q12" s="231">
        <f>ROUND(E12*P12,2)</f>
        <v>0</v>
      </c>
      <c r="R12" s="232"/>
      <c r="S12" s="232" t="s">
        <v>135</v>
      </c>
      <c r="T12" s="232" t="s">
        <v>135</v>
      </c>
      <c r="U12" s="232">
        <v>1.425</v>
      </c>
      <c r="V12" s="232">
        <f>ROUND(E12*U12,2)</f>
        <v>59.79</v>
      </c>
      <c r="W12" s="232"/>
      <c r="X12" s="232" t="s">
        <v>136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137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28"/>
      <c r="B13" s="229"/>
      <c r="C13" s="260" t="s">
        <v>143</v>
      </c>
      <c r="D13" s="234"/>
      <c r="E13" s="235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1"/>
      <c r="Z13" s="211"/>
      <c r="AA13" s="211"/>
      <c r="AB13" s="211"/>
      <c r="AC13" s="211"/>
      <c r="AD13" s="211"/>
      <c r="AE13" s="211"/>
      <c r="AF13" s="211"/>
      <c r="AG13" s="211" t="s">
        <v>139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28"/>
      <c r="B14" s="229"/>
      <c r="C14" s="260" t="s">
        <v>144</v>
      </c>
      <c r="D14" s="234"/>
      <c r="E14" s="235">
        <v>41.955750000000002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1"/>
      <c r="Z14" s="211"/>
      <c r="AA14" s="211"/>
      <c r="AB14" s="211"/>
      <c r="AC14" s="211"/>
      <c r="AD14" s="211"/>
      <c r="AE14" s="211"/>
      <c r="AF14" s="211"/>
      <c r="AG14" s="211" t="s">
        <v>139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45">
        <v>3</v>
      </c>
      <c r="B15" s="246" t="s">
        <v>145</v>
      </c>
      <c r="C15" s="259" t="s">
        <v>146</v>
      </c>
      <c r="D15" s="247" t="s">
        <v>147</v>
      </c>
      <c r="E15" s="248">
        <v>1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5.5500000000000002E-3</v>
      </c>
      <c r="O15" s="231">
        <f>ROUND(E15*N15,2)</f>
        <v>0.01</v>
      </c>
      <c r="P15" s="231">
        <v>0</v>
      </c>
      <c r="Q15" s="231">
        <f>ROUND(E15*P15,2)</f>
        <v>0</v>
      </c>
      <c r="R15" s="232"/>
      <c r="S15" s="232" t="s">
        <v>135</v>
      </c>
      <c r="T15" s="232" t="s">
        <v>135</v>
      </c>
      <c r="U15" s="232">
        <v>0.95699999999999996</v>
      </c>
      <c r="V15" s="232">
        <f>ROUND(E15*U15,2)</f>
        <v>0.96</v>
      </c>
      <c r="W15" s="232"/>
      <c r="X15" s="232" t="s">
        <v>136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137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28"/>
      <c r="B16" s="229"/>
      <c r="C16" s="260" t="s">
        <v>143</v>
      </c>
      <c r="D16" s="234"/>
      <c r="E16" s="235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1"/>
      <c r="Z16" s="211"/>
      <c r="AA16" s="211"/>
      <c r="AB16" s="211"/>
      <c r="AC16" s="211"/>
      <c r="AD16" s="211"/>
      <c r="AE16" s="211"/>
      <c r="AF16" s="211"/>
      <c r="AG16" s="211" t="s">
        <v>139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28"/>
      <c r="B17" s="229"/>
      <c r="C17" s="260" t="s">
        <v>148</v>
      </c>
      <c r="D17" s="234"/>
      <c r="E17" s="235">
        <v>1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1"/>
      <c r="Z17" s="211"/>
      <c r="AA17" s="211"/>
      <c r="AB17" s="211"/>
      <c r="AC17" s="211"/>
      <c r="AD17" s="211"/>
      <c r="AE17" s="211"/>
      <c r="AF17" s="211"/>
      <c r="AG17" s="211" t="s">
        <v>139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51">
        <v>4</v>
      </c>
      <c r="B18" s="252" t="s">
        <v>149</v>
      </c>
      <c r="C18" s="261" t="s">
        <v>150</v>
      </c>
      <c r="D18" s="253" t="s">
        <v>151</v>
      </c>
      <c r="E18" s="254">
        <v>3.25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152</v>
      </c>
      <c r="T18" s="232" t="s">
        <v>153</v>
      </c>
      <c r="U18" s="232">
        <v>0</v>
      </c>
      <c r="V18" s="232">
        <f>ROUND(E18*U18,2)</f>
        <v>0</v>
      </c>
      <c r="W18" s="232"/>
      <c r="X18" s="232" t="s">
        <v>136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137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38" t="s">
        <v>130</v>
      </c>
      <c r="B19" s="239" t="s">
        <v>66</v>
      </c>
      <c r="C19" s="258" t="s">
        <v>67</v>
      </c>
      <c r="D19" s="240"/>
      <c r="E19" s="241"/>
      <c r="F19" s="242"/>
      <c r="G19" s="243">
        <f>SUMIF(AG20:AG22,"&lt;&gt;NOR",G20:G22)</f>
        <v>0</v>
      </c>
      <c r="H19" s="237"/>
      <c r="I19" s="237">
        <f>SUM(I20:I22)</f>
        <v>0</v>
      </c>
      <c r="J19" s="237"/>
      <c r="K19" s="237">
        <f>SUM(K20:K22)</f>
        <v>0</v>
      </c>
      <c r="L19" s="237"/>
      <c r="M19" s="237">
        <f>SUM(M20:M22)</f>
        <v>0</v>
      </c>
      <c r="N19" s="236"/>
      <c r="O19" s="236">
        <f>SUM(O20:O22)</f>
        <v>0</v>
      </c>
      <c r="P19" s="236"/>
      <c r="Q19" s="236">
        <f>SUM(Q20:Q22)</f>
        <v>0</v>
      </c>
      <c r="R19" s="237"/>
      <c r="S19" s="237"/>
      <c r="T19" s="237"/>
      <c r="U19" s="237"/>
      <c r="V19" s="237">
        <f>SUM(V20:V22)</f>
        <v>1.58</v>
      </c>
      <c r="W19" s="237"/>
      <c r="X19" s="237"/>
      <c r="AG19" t="s">
        <v>131</v>
      </c>
    </row>
    <row r="20" spans="1:60" outlineLevel="1" x14ac:dyDescent="0.2">
      <c r="A20" s="245">
        <v>5</v>
      </c>
      <c r="B20" s="246" t="s">
        <v>154</v>
      </c>
      <c r="C20" s="259" t="s">
        <v>155</v>
      </c>
      <c r="D20" s="247" t="s">
        <v>134</v>
      </c>
      <c r="E20" s="248">
        <v>20.288</v>
      </c>
      <c r="F20" s="249"/>
      <c r="G20" s="250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4.0000000000000003E-5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135</v>
      </c>
      <c r="T20" s="232" t="s">
        <v>135</v>
      </c>
      <c r="U20" s="232">
        <v>7.8E-2</v>
      </c>
      <c r="V20" s="232">
        <f>ROUND(E20*U20,2)</f>
        <v>1.58</v>
      </c>
      <c r="W20" s="232"/>
      <c r="X20" s="232" t="s">
        <v>136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137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/>
      <c r="B21" s="229"/>
      <c r="C21" s="260" t="s">
        <v>156</v>
      </c>
      <c r="D21" s="234"/>
      <c r="E21" s="235">
        <v>3.1520000000000001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1"/>
      <c r="Z21" s="211"/>
      <c r="AA21" s="211"/>
      <c r="AB21" s="211"/>
      <c r="AC21" s="211"/>
      <c r="AD21" s="211"/>
      <c r="AE21" s="211"/>
      <c r="AF21" s="211"/>
      <c r="AG21" s="211" t="s">
        <v>139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28"/>
      <c r="B22" s="229"/>
      <c r="C22" s="260" t="s">
        <v>157</v>
      </c>
      <c r="D22" s="234"/>
      <c r="E22" s="235">
        <v>17.135999999999999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1"/>
      <c r="Z22" s="211"/>
      <c r="AA22" s="211"/>
      <c r="AB22" s="211"/>
      <c r="AC22" s="211"/>
      <c r="AD22" s="211"/>
      <c r="AE22" s="211"/>
      <c r="AF22" s="211"/>
      <c r="AG22" s="211" t="s">
        <v>139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x14ac:dyDescent="0.2">
      <c r="A23" s="238" t="s">
        <v>130</v>
      </c>
      <c r="B23" s="239" t="s">
        <v>68</v>
      </c>
      <c r="C23" s="258" t="s">
        <v>69</v>
      </c>
      <c r="D23" s="240"/>
      <c r="E23" s="241"/>
      <c r="F23" s="242"/>
      <c r="G23" s="243">
        <f>SUMIF(AG24:AG26,"&lt;&gt;NOR",G24:G26)</f>
        <v>0</v>
      </c>
      <c r="H23" s="237"/>
      <c r="I23" s="237">
        <f>SUM(I24:I26)</f>
        <v>0</v>
      </c>
      <c r="J23" s="237"/>
      <c r="K23" s="237">
        <f>SUM(K24:K26)</f>
        <v>0</v>
      </c>
      <c r="L23" s="237"/>
      <c r="M23" s="237">
        <f>SUM(M24:M26)</f>
        <v>0</v>
      </c>
      <c r="N23" s="236"/>
      <c r="O23" s="236">
        <f>SUM(O24:O26)</f>
        <v>0.16</v>
      </c>
      <c r="P23" s="236"/>
      <c r="Q23" s="236">
        <f>SUM(Q24:Q26)</f>
        <v>0</v>
      </c>
      <c r="R23" s="237"/>
      <c r="S23" s="237"/>
      <c r="T23" s="237"/>
      <c r="U23" s="237"/>
      <c r="V23" s="237">
        <f>SUM(V24:V26)</f>
        <v>5.86</v>
      </c>
      <c r="W23" s="237"/>
      <c r="X23" s="237"/>
      <c r="AG23" t="s">
        <v>131</v>
      </c>
    </row>
    <row r="24" spans="1:60" outlineLevel="1" x14ac:dyDescent="0.2">
      <c r="A24" s="245">
        <v>6</v>
      </c>
      <c r="B24" s="246" t="s">
        <v>158</v>
      </c>
      <c r="C24" s="259" t="s">
        <v>159</v>
      </c>
      <c r="D24" s="247" t="s">
        <v>134</v>
      </c>
      <c r="E24" s="248">
        <v>23.074400000000001</v>
      </c>
      <c r="F24" s="249"/>
      <c r="G24" s="250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7.1399999999999996E-3</v>
      </c>
      <c r="O24" s="231">
        <f>ROUND(E24*N24,2)</f>
        <v>0.16</v>
      </c>
      <c r="P24" s="231">
        <v>0</v>
      </c>
      <c r="Q24" s="231">
        <f>ROUND(E24*P24,2)</f>
        <v>0</v>
      </c>
      <c r="R24" s="232"/>
      <c r="S24" s="232" t="s">
        <v>135</v>
      </c>
      <c r="T24" s="232" t="s">
        <v>135</v>
      </c>
      <c r="U24" s="232">
        <v>0.254</v>
      </c>
      <c r="V24" s="232">
        <f>ROUND(E24*U24,2)</f>
        <v>5.86</v>
      </c>
      <c r="W24" s="232"/>
      <c r="X24" s="232" t="s">
        <v>136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137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28"/>
      <c r="B25" s="229"/>
      <c r="C25" s="260" t="s">
        <v>138</v>
      </c>
      <c r="D25" s="234"/>
      <c r="E25" s="235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1"/>
      <c r="Z25" s="211"/>
      <c r="AA25" s="211"/>
      <c r="AB25" s="211"/>
      <c r="AC25" s="211"/>
      <c r="AD25" s="211"/>
      <c r="AE25" s="211"/>
      <c r="AF25" s="211"/>
      <c r="AG25" s="211" t="s">
        <v>139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28"/>
      <c r="B26" s="229"/>
      <c r="C26" s="260" t="s">
        <v>160</v>
      </c>
      <c r="D26" s="234"/>
      <c r="E26" s="235">
        <v>23.074400000000001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1"/>
      <c r="Z26" s="211"/>
      <c r="AA26" s="211"/>
      <c r="AB26" s="211"/>
      <c r="AC26" s="211"/>
      <c r="AD26" s="211"/>
      <c r="AE26" s="211"/>
      <c r="AF26" s="211"/>
      <c r="AG26" s="211" t="s">
        <v>139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38" t="s">
        <v>130</v>
      </c>
      <c r="B27" s="239" t="s">
        <v>70</v>
      </c>
      <c r="C27" s="258" t="s">
        <v>71</v>
      </c>
      <c r="D27" s="240"/>
      <c r="E27" s="241"/>
      <c r="F27" s="242"/>
      <c r="G27" s="243">
        <f>SUMIF(AG28:AG31,"&lt;&gt;NOR",G28:G31)</f>
        <v>0</v>
      </c>
      <c r="H27" s="237"/>
      <c r="I27" s="237">
        <f>SUM(I28:I31)</f>
        <v>0</v>
      </c>
      <c r="J27" s="237"/>
      <c r="K27" s="237">
        <f>SUM(K28:K31)</f>
        <v>0</v>
      </c>
      <c r="L27" s="237"/>
      <c r="M27" s="237">
        <f>SUM(M28:M31)</f>
        <v>0</v>
      </c>
      <c r="N27" s="236"/>
      <c r="O27" s="236">
        <f>SUM(O28:O31)</f>
        <v>0.01</v>
      </c>
      <c r="P27" s="236"/>
      <c r="Q27" s="236">
        <f>SUM(Q28:Q31)</f>
        <v>0</v>
      </c>
      <c r="R27" s="237"/>
      <c r="S27" s="237"/>
      <c r="T27" s="237"/>
      <c r="U27" s="237"/>
      <c r="V27" s="237">
        <f>SUM(V28:V31)</f>
        <v>0.95</v>
      </c>
      <c r="W27" s="237"/>
      <c r="X27" s="237"/>
      <c r="AG27" t="s">
        <v>131</v>
      </c>
    </row>
    <row r="28" spans="1:60" outlineLevel="1" x14ac:dyDescent="0.2">
      <c r="A28" s="245">
        <v>7</v>
      </c>
      <c r="B28" s="246" t="s">
        <v>161</v>
      </c>
      <c r="C28" s="259" t="s">
        <v>162</v>
      </c>
      <c r="D28" s="247" t="s">
        <v>147</v>
      </c>
      <c r="E28" s="248">
        <v>1</v>
      </c>
      <c r="F28" s="249"/>
      <c r="G28" s="250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135</v>
      </c>
      <c r="T28" s="232" t="s">
        <v>135</v>
      </c>
      <c r="U28" s="232">
        <v>0.95</v>
      </c>
      <c r="V28" s="232">
        <f>ROUND(E28*U28,2)</f>
        <v>0.95</v>
      </c>
      <c r="W28" s="232"/>
      <c r="X28" s="232" t="s">
        <v>136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137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28"/>
      <c r="B29" s="229"/>
      <c r="C29" s="260" t="s">
        <v>143</v>
      </c>
      <c r="D29" s="234"/>
      <c r="E29" s="235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1"/>
      <c r="Z29" s="211"/>
      <c r="AA29" s="211"/>
      <c r="AB29" s="211"/>
      <c r="AC29" s="211"/>
      <c r="AD29" s="211"/>
      <c r="AE29" s="211"/>
      <c r="AF29" s="211"/>
      <c r="AG29" s="211" t="s">
        <v>139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28"/>
      <c r="B30" s="229"/>
      <c r="C30" s="260" t="s">
        <v>148</v>
      </c>
      <c r="D30" s="234"/>
      <c r="E30" s="235">
        <v>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1"/>
      <c r="Z30" s="211"/>
      <c r="AA30" s="211"/>
      <c r="AB30" s="211"/>
      <c r="AC30" s="211"/>
      <c r="AD30" s="211"/>
      <c r="AE30" s="211"/>
      <c r="AF30" s="211"/>
      <c r="AG30" s="211" t="s">
        <v>139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1">
        <v>8</v>
      </c>
      <c r="B31" s="252" t="s">
        <v>163</v>
      </c>
      <c r="C31" s="261" t="s">
        <v>164</v>
      </c>
      <c r="D31" s="253" t="s">
        <v>147</v>
      </c>
      <c r="E31" s="254">
        <v>1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1.477E-2</v>
      </c>
      <c r="O31" s="231">
        <f>ROUND(E31*N31,2)</f>
        <v>0.01</v>
      </c>
      <c r="P31" s="231">
        <v>0</v>
      </c>
      <c r="Q31" s="231">
        <f>ROUND(E31*P31,2)</f>
        <v>0</v>
      </c>
      <c r="R31" s="232" t="s">
        <v>165</v>
      </c>
      <c r="S31" s="232" t="s">
        <v>135</v>
      </c>
      <c r="T31" s="232" t="s">
        <v>135</v>
      </c>
      <c r="U31" s="232">
        <v>0</v>
      </c>
      <c r="V31" s="232">
        <f>ROUND(E31*U31,2)</f>
        <v>0</v>
      </c>
      <c r="W31" s="232"/>
      <c r="X31" s="232" t="s">
        <v>166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167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x14ac:dyDescent="0.2">
      <c r="A32" s="238" t="s">
        <v>130</v>
      </c>
      <c r="B32" s="239" t="s">
        <v>72</v>
      </c>
      <c r="C32" s="258" t="s">
        <v>73</v>
      </c>
      <c r="D32" s="240"/>
      <c r="E32" s="241"/>
      <c r="F32" s="242"/>
      <c r="G32" s="243">
        <f>SUMIF(AG33:AG35,"&lt;&gt;NOR",G33:G35)</f>
        <v>0</v>
      </c>
      <c r="H32" s="237"/>
      <c r="I32" s="237">
        <f>SUM(I33:I35)</f>
        <v>0</v>
      </c>
      <c r="J32" s="237"/>
      <c r="K32" s="237">
        <f>SUM(K33:K35)</f>
        <v>0</v>
      </c>
      <c r="L32" s="237"/>
      <c r="M32" s="237">
        <f>SUM(M33:M35)</f>
        <v>0</v>
      </c>
      <c r="N32" s="236"/>
      <c r="O32" s="236">
        <f>SUM(O33:O35)</f>
        <v>0.02</v>
      </c>
      <c r="P32" s="236"/>
      <c r="Q32" s="236">
        <f>SUM(Q33:Q35)</f>
        <v>0</v>
      </c>
      <c r="R32" s="237"/>
      <c r="S32" s="237"/>
      <c r="T32" s="237"/>
      <c r="U32" s="237"/>
      <c r="V32" s="237">
        <f>SUM(V33:V35)</f>
        <v>2.65</v>
      </c>
      <c r="W32" s="237"/>
      <c r="X32" s="237"/>
      <c r="AG32" t="s">
        <v>131</v>
      </c>
    </row>
    <row r="33" spans="1:60" outlineLevel="1" x14ac:dyDescent="0.2">
      <c r="A33" s="245">
        <v>9</v>
      </c>
      <c r="B33" s="246" t="s">
        <v>168</v>
      </c>
      <c r="C33" s="259" t="s">
        <v>169</v>
      </c>
      <c r="D33" s="247" t="s">
        <v>134</v>
      </c>
      <c r="E33" s="248">
        <v>14.952999999999999</v>
      </c>
      <c r="F33" s="249"/>
      <c r="G33" s="250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1.2099999999999999E-3</v>
      </c>
      <c r="O33" s="231">
        <f>ROUND(E33*N33,2)</f>
        <v>0.02</v>
      </c>
      <c r="P33" s="231">
        <v>0</v>
      </c>
      <c r="Q33" s="231">
        <f>ROUND(E33*P33,2)</f>
        <v>0</v>
      </c>
      <c r="R33" s="232"/>
      <c r="S33" s="232" t="s">
        <v>135</v>
      </c>
      <c r="T33" s="232" t="s">
        <v>135</v>
      </c>
      <c r="U33" s="232">
        <v>0.17699999999999999</v>
      </c>
      <c r="V33" s="232">
        <f>ROUND(E33*U33,2)</f>
        <v>2.65</v>
      </c>
      <c r="W33" s="232"/>
      <c r="X33" s="232" t="s">
        <v>136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137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28"/>
      <c r="B34" s="229"/>
      <c r="C34" s="260" t="s">
        <v>143</v>
      </c>
      <c r="D34" s="234"/>
      <c r="E34" s="235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1"/>
      <c r="Z34" s="211"/>
      <c r="AA34" s="211"/>
      <c r="AB34" s="211"/>
      <c r="AC34" s="211"/>
      <c r="AD34" s="211"/>
      <c r="AE34" s="211"/>
      <c r="AF34" s="211"/>
      <c r="AG34" s="211" t="s">
        <v>139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28"/>
      <c r="B35" s="229"/>
      <c r="C35" s="260" t="s">
        <v>170</v>
      </c>
      <c r="D35" s="234"/>
      <c r="E35" s="235">
        <v>14.952999999999999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1"/>
      <c r="Z35" s="211"/>
      <c r="AA35" s="211"/>
      <c r="AB35" s="211"/>
      <c r="AC35" s="211"/>
      <c r="AD35" s="211"/>
      <c r="AE35" s="211"/>
      <c r="AF35" s="211"/>
      <c r="AG35" s="211" t="s">
        <v>139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5.5" x14ac:dyDescent="0.2">
      <c r="A36" s="238" t="s">
        <v>130</v>
      </c>
      <c r="B36" s="239" t="s">
        <v>74</v>
      </c>
      <c r="C36" s="258" t="s">
        <v>75</v>
      </c>
      <c r="D36" s="240"/>
      <c r="E36" s="241"/>
      <c r="F36" s="242"/>
      <c r="G36" s="243">
        <f>SUMIF(AG37:AG40,"&lt;&gt;NOR",G37:G40)</f>
        <v>0</v>
      </c>
      <c r="H36" s="237"/>
      <c r="I36" s="237">
        <f>SUM(I37:I40)</f>
        <v>0</v>
      </c>
      <c r="J36" s="237"/>
      <c r="K36" s="237">
        <f>SUM(K37:K40)</f>
        <v>0</v>
      </c>
      <c r="L36" s="237"/>
      <c r="M36" s="237">
        <f>SUM(M37:M40)</f>
        <v>0</v>
      </c>
      <c r="N36" s="236"/>
      <c r="O36" s="236">
        <f>SUM(O37:O40)</f>
        <v>0.01</v>
      </c>
      <c r="P36" s="236"/>
      <c r="Q36" s="236">
        <f>SUM(Q37:Q40)</f>
        <v>0</v>
      </c>
      <c r="R36" s="237"/>
      <c r="S36" s="237"/>
      <c r="T36" s="237"/>
      <c r="U36" s="237"/>
      <c r="V36" s="237">
        <f>SUM(V37:V40)</f>
        <v>49.89</v>
      </c>
      <c r="W36" s="237"/>
      <c r="X36" s="237"/>
      <c r="AG36" t="s">
        <v>131</v>
      </c>
    </row>
    <row r="37" spans="1:60" outlineLevel="1" x14ac:dyDescent="0.2">
      <c r="A37" s="245">
        <v>10</v>
      </c>
      <c r="B37" s="246" t="s">
        <v>171</v>
      </c>
      <c r="C37" s="259" t="s">
        <v>172</v>
      </c>
      <c r="D37" s="247" t="s">
        <v>134</v>
      </c>
      <c r="E37" s="248">
        <v>161.97999999999999</v>
      </c>
      <c r="F37" s="249"/>
      <c r="G37" s="250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4.0000000000000003E-5</v>
      </c>
      <c r="O37" s="231">
        <f>ROUND(E37*N37,2)</f>
        <v>0.01</v>
      </c>
      <c r="P37" s="231">
        <v>0</v>
      </c>
      <c r="Q37" s="231">
        <f>ROUND(E37*P37,2)</f>
        <v>0</v>
      </c>
      <c r="R37" s="232"/>
      <c r="S37" s="232" t="s">
        <v>135</v>
      </c>
      <c r="T37" s="232" t="s">
        <v>135</v>
      </c>
      <c r="U37" s="232">
        <v>0.308</v>
      </c>
      <c r="V37" s="232">
        <f>ROUND(E37*U37,2)</f>
        <v>49.89</v>
      </c>
      <c r="W37" s="232"/>
      <c r="X37" s="232" t="s">
        <v>136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137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28"/>
      <c r="B38" s="229"/>
      <c r="C38" s="260" t="s">
        <v>173</v>
      </c>
      <c r="D38" s="234"/>
      <c r="E38" s="235">
        <v>161.97999999999999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1"/>
      <c r="Z38" s="211"/>
      <c r="AA38" s="211"/>
      <c r="AB38" s="211"/>
      <c r="AC38" s="211"/>
      <c r="AD38" s="211"/>
      <c r="AE38" s="211"/>
      <c r="AF38" s="211"/>
      <c r="AG38" s="211" t="s">
        <v>139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5">
        <v>11</v>
      </c>
      <c r="B39" s="246" t="s">
        <v>174</v>
      </c>
      <c r="C39" s="259" t="s">
        <v>175</v>
      </c>
      <c r="D39" s="247" t="s">
        <v>134</v>
      </c>
      <c r="E39" s="248">
        <v>161.97999999999999</v>
      </c>
      <c r="F39" s="249"/>
      <c r="G39" s="250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152</v>
      </c>
      <c r="T39" s="232" t="s">
        <v>153</v>
      </c>
      <c r="U39" s="232">
        <v>0</v>
      </c>
      <c r="V39" s="232">
        <f>ROUND(E39*U39,2)</f>
        <v>0</v>
      </c>
      <c r="W39" s="232"/>
      <c r="X39" s="232" t="s">
        <v>136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137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28"/>
      <c r="B40" s="229"/>
      <c r="C40" s="260" t="s">
        <v>173</v>
      </c>
      <c r="D40" s="234"/>
      <c r="E40" s="235">
        <v>161.97999999999999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1"/>
      <c r="Z40" s="211"/>
      <c r="AA40" s="211"/>
      <c r="AB40" s="211"/>
      <c r="AC40" s="211"/>
      <c r="AD40" s="211"/>
      <c r="AE40" s="211"/>
      <c r="AF40" s="211"/>
      <c r="AG40" s="211" t="s">
        <v>139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38" t="s">
        <v>130</v>
      </c>
      <c r="B41" s="239" t="s">
        <v>76</v>
      </c>
      <c r="C41" s="258" t="s">
        <v>77</v>
      </c>
      <c r="D41" s="240"/>
      <c r="E41" s="241"/>
      <c r="F41" s="242"/>
      <c r="G41" s="243">
        <f>SUMIF(AG42:AG61,"&lt;&gt;NOR",G42:G61)</f>
        <v>0</v>
      </c>
      <c r="H41" s="237"/>
      <c r="I41" s="237">
        <f>SUM(I42:I61)</f>
        <v>0</v>
      </c>
      <c r="J41" s="237"/>
      <c r="K41" s="237">
        <f>SUM(K42:K61)</f>
        <v>0</v>
      </c>
      <c r="L41" s="237"/>
      <c r="M41" s="237">
        <f>SUM(M42:M61)</f>
        <v>0</v>
      </c>
      <c r="N41" s="236"/>
      <c r="O41" s="236">
        <f>SUM(O42:O61)</f>
        <v>0.01</v>
      </c>
      <c r="P41" s="236"/>
      <c r="Q41" s="236">
        <f>SUM(Q42:Q61)</f>
        <v>4.4400000000000004</v>
      </c>
      <c r="R41" s="237"/>
      <c r="S41" s="237"/>
      <c r="T41" s="237"/>
      <c r="U41" s="237"/>
      <c r="V41" s="237">
        <f>SUM(V42:V61)</f>
        <v>10.950000000000001</v>
      </c>
      <c r="W41" s="237"/>
      <c r="X41" s="237"/>
      <c r="AG41" t="s">
        <v>131</v>
      </c>
    </row>
    <row r="42" spans="1:60" outlineLevel="1" x14ac:dyDescent="0.2">
      <c r="A42" s="245">
        <v>12</v>
      </c>
      <c r="B42" s="246" t="s">
        <v>176</v>
      </c>
      <c r="C42" s="259" t="s">
        <v>177</v>
      </c>
      <c r="D42" s="247" t="s">
        <v>134</v>
      </c>
      <c r="E42" s="248">
        <v>21.464500000000001</v>
      </c>
      <c r="F42" s="249"/>
      <c r="G42" s="250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6.7000000000000002E-4</v>
      </c>
      <c r="O42" s="231">
        <f>ROUND(E42*N42,2)</f>
        <v>0.01</v>
      </c>
      <c r="P42" s="231">
        <v>0.184</v>
      </c>
      <c r="Q42" s="231">
        <f>ROUND(E42*P42,2)</f>
        <v>3.95</v>
      </c>
      <c r="R42" s="232"/>
      <c r="S42" s="232" t="s">
        <v>135</v>
      </c>
      <c r="T42" s="232" t="s">
        <v>135</v>
      </c>
      <c r="U42" s="232">
        <v>0.22700000000000001</v>
      </c>
      <c r="V42" s="232">
        <f>ROUND(E42*U42,2)</f>
        <v>4.87</v>
      </c>
      <c r="W42" s="232"/>
      <c r="X42" s="232" t="s">
        <v>136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137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28"/>
      <c r="B43" s="229"/>
      <c r="C43" s="260" t="s">
        <v>138</v>
      </c>
      <c r="D43" s="234"/>
      <c r="E43" s="235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1"/>
      <c r="Z43" s="211"/>
      <c r="AA43" s="211"/>
      <c r="AB43" s="211"/>
      <c r="AC43" s="211"/>
      <c r="AD43" s="211"/>
      <c r="AE43" s="211"/>
      <c r="AF43" s="211"/>
      <c r="AG43" s="211" t="s">
        <v>139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28"/>
      <c r="B44" s="229"/>
      <c r="C44" s="260" t="s">
        <v>178</v>
      </c>
      <c r="D44" s="234"/>
      <c r="E44" s="235">
        <v>21.464500000000001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1"/>
      <c r="Z44" s="211"/>
      <c r="AA44" s="211"/>
      <c r="AB44" s="211"/>
      <c r="AC44" s="211"/>
      <c r="AD44" s="211"/>
      <c r="AE44" s="211"/>
      <c r="AF44" s="211"/>
      <c r="AG44" s="211" t="s">
        <v>139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45">
        <v>13</v>
      </c>
      <c r="B45" s="246" t="s">
        <v>179</v>
      </c>
      <c r="C45" s="259" t="s">
        <v>180</v>
      </c>
      <c r="D45" s="247" t="s">
        <v>134</v>
      </c>
      <c r="E45" s="248">
        <v>14.952999999999999</v>
      </c>
      <c r="F45" s="249"/>
      <c r="G45" s="250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3.3E-4</v>
      </c>
      <c r="O45" s="231">
        <f>ROUND(E45*N45,2)</f>
        <v>0</v>
      </c>
      <c r="P45" s="231">
        <v>1.068E-2</v>
      </c>
      <c r="Q45" s="231">
        <f>ROUND(E45*P45,2)</f>
        <v>0.16</v>
      </c>
      <c r="R45" s="232"/>
      <c r="S45" s="232" t="s">
        <v>135</v>
      </c>
      <c r="T45" s="232" t="s">
        <v>135</v>
      </c>
      <c r="U45" s="232">
        <v>0.21099999999999999</v>
      </c>
      <c r="V45" s="232">
        <f>ROUND(E45*U45,2)</f>
        <v>3.16</v>
      </c>
      <c r="W45" s="232"/>
      <c r="X45" s="232" t="s">
        <v>136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137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28"/>
      <c r="B46" s="229"/>
      <c r="C46" s="260" t="s">
        <v>143</v>
      </c>
      <c r="D46" s="234"/>
      <c r="E46" s="235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1"/>
      <c r="Z46" s="211"/>
      <c r="AA46" s="211"/>
      <c r="AB46" s="211"/>
      <c r="AC46" s="211"/>
      <c r="AD46" s="211"/>
      <c r="AE46" s="211"/>
      <c r="AF46" s="211"/>
      <c r="AG46" s="211" t="s">
        <v>139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28"/>
      <c r="B47" s="229"/>
      <c r="C47" s="260" t="s">
        <v>170</v>
      </c>
      <c r="D47" s="234"/>
      <c r="E47" s="235">
        <v>14.952999999999999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1"/>
      <c r="Z47" s="211"/>
      <c r="AA47" s="211"/>
      <c r="AB47" s="211"/>
      <c r="AC47" s="211"/>
      <c r="AD47" s="211"/>
      <c r="AE47" s="211"/>
      <c r="AF47" s="211"/>
      <c r="AG47" s="211" t="s">
        <v>139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45">
        <v>14</v>
      </c>
      <c r="B48" s="246" t="s">
        <v>181</v>
      </c>
      <c r="C48" s="259" t="s">
        <v>182</v>
      </c>
      <c r="D48" s="247" t="s">
        <v>147</v>
      </c>
      <c r="E48" s="248">
        <v>2</v>
      </c>
      <c r="F48" s="249"/>
      <c r="G48" s="250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0.02</v>
      </c>
      <c r="Q48" s="231">
        <f>ROUND(E48*P48,2)</f>
        <v>0.04</v>
      </c>
      <c r="R48" s="232"/>
      <c r="S48" s="232" t="s">
        <v>135</v>
      </c>
      <c r="T48" s="232" t="s">
        <v>135</v>
      </c>
      <c r="U48" s="232">
        <v>0.05</v>
      </c>
      <c r="V48" s="232">
        <f>ROUND(E48*U48,2)</f>
        <v>0.1</v>
      </c>
      <c r="W48" s="232"/>
      <c r="X48" s="232" t="s">
        <v>136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137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/>
      <c r="B49" s="229"/>
      <c r="C49" s="260" t="s">
        <v>138</v>
      </c>
      <c r="D49" s="234"/>
      <c r="E49" s="235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1"/>
      <c r="Z49" s="211"/>
      <c r="AA49" s="211"/>
      <c r="AB49" s="211"/>
      <c r="AC49" s="211"/>
      <c r="AD49" s="211"/>
      <c r="AE49" s="211"/>
      <c r="AF49" s="211"/>
      <c r="AG49" s="211" t="s">
        <v>139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28"/>
      <c r="B50" s="229"/>
      <c r="C50" s="260" t="s">
        <v>183</v>
      </c>
      <c r="D50" s="234"/>
      <c r="E50" s="235">
        <v>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1"/>
      <c r="Z50" s="211"/>
      <c r="AA50" s="211"/>
      <c r="AB50" s="211"/>
      <c r="AC50" s="211"/>
      <c r="AD50" s="211"/>
      <c r="AE50" s="211"/>
      <c r="AF50" s="211"/>
      <c r="AG50" s="211" t="s">
        <v>139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5">
        <v>15</v>
      </c>
      <c r="B51" s="246" t="s">
        <v>184</v>
      </c>
      <c r="C51" s="259" t="s">
        <v>185</v>
      </c>
      <c r="D51" s="247" t="s">
        <v>134</v>
      </c>
      <c r="E51" s="248">
        <v>1.7729999999999999</v>
      </c>
      <c r="F51" s="249"/>
      <c r="G51" s="250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1.17E-3</v>
      </c>
      <c r="O51" s="231">
        <f>ROUND(E51*N51,2)</f>
        <v>0</v>
      </c>
      <c r="P51" s="231">
        <v>7.5999999999999998E-2</v>
      </c>
      <c r="Q51" s="231">
        <f>ROUND(E51*P51,2)</f>
        <v>0.13</v>
      </c>
      <c r="R51" s="232"/>
      <c r="S51" s="232" t="s">
        <v>135</v>
      </c>
      <c r="T51" s="232" t="s">
        <v>135</v>
      </c>
      <c r="U51" s="232">
        <v>0.93899999999999995</v>
      </c>
      <c r="V51" s="232">
        <f>ROUND(E51*U51,2)</f>
        <v>1.66</v>
      </c>
      <c r="W51" s="232"/>
      <c r="X51" s="232" t="s">
        <v>136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137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28"/>
      <c r="B52" s="229"/>
      <c r="C52" s="260" t="s">
        <v>138</v>
      </c>
      <c r="D52" s="234"/>
      <c r="E52" s="235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1"/>
      <c r="Z52" s="211"/>
      <c r="AA52" s="211"/>
      <c r="AB52" s="211"/>
      <c r="AC52" s="211"/>
      <c r="AD52" s="211"/>
      <c r="AE52" s="211"/>
      <c r="AF52" s="211"/>
      <c r="AG52" s="211" t="s">
        <v>139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28"/>
      <c r="B53" s="229"/>
      <c r="C53" s="260" t="s">
        <v>140</v>
      </c>
      <c r="D53" s="234"/>
      <c r="E53" s="235">
        <v>1.7729999999999999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1"/>
      <c r="Z53" s="211"/>
      <c r="AA53" s="211"/>
      <c r="AB53" s="211"/>
      <c r="AC53" s="211"/>
      <c r="AD53" s="211"/>
      <c r="AE53" s="211"/>
      <c r="AF53" s="211"/>
      <c r="AG53" s="211" t="s">
        <v>139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5">
        <v>16</v>
      </c>
      <c r="B54" s="246" t="s">
        <v>186</v>
      </c>
      <c r="C54" s="259" t="s">
        <v>187</v>
      </c>
      <c r="D54" s="247" t="s">
        <v>188</v>
      </c>
      <c r="E54" s="248">
        <v>8.6050000000000004</v>
      </c>
      <c r="F54" s="249"/>
      <c r="G54" s="250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1.507E-2</v>
      </c>
      <c r="Q54" s="231">
        <f>ROUND(E54*P54,2)</f>
        <v>0.13</v>
      </c>
      <c r="R54" s="232"/>
      <c r="S54" s="232" t="s">
        <v>135</v>
      </c>
      <c r="T54" s="232" t="s">
        <v>135</v>
      </c>
      <c r="U54" s="232">
        <v>0.11</v>
      </c>
      <c r="V54" s="232">
        <f>ROUND(E54*U54,2)</f>
        <v>0.95</v>
      </c>
      <c r="W54" s="232"/>
      <c r="X54" s="232" t="s">
        <v>136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137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28"/>
      <c r="B55" s="229"/>
      <c r="C55" s="260" t="s">
        <v>143</v>
      </c>
      <c r="D55" s="234"/>
      <c r="E55" s="235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1"/>
      <c r="Z55" s="211"/>
      <c r="AA55" s="211"/>
      <c r="AB55" s="211"/>
      <c r="AC55" s="211"/>
      <c r="AD55" s="211"/>
      <c r="AE55" s="211"/>
      <c r="AF55" s="211"/>
      <c r="AG55" s="211" t="s">
        <v>139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28"/>
      <c r="B56" s="229"/>
      <c r="C56" s="260" t="s">
        <v>189</v>
      </c>
      <c r="D56" s="234"/>
      <c r="E56" s="235">
        <v>5.7750000000000004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1"/>
      <c r="Z56" s="211"/>
      <c r="AA56" s="211"/>
      <c r="AB56" s="211"/>
      <c r="AC56" s="211"/>
      <c r="AD56" s="211"/>
      <c r="AE56" s="211"/>
      <c r="AF56" s="211"/>
      <c r="AG56" s="211" t="s">
        <v>139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28"/>
      <c r="B57" s="229"/>
      <c r="C57" s="260" t="s">
        <v>138</v>
      </c>
      <c r="D57" s="234"/>
      <c r="E57" s="235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11"/>
      <c r="Z57" s="211"/>
      <c r="AA57" s="211"/>
      <c r="AB57" s="211"/>
      <c r="AC57" s="211"/>
      <c r="AD57" s="211"/>
      <c r="AE57" s="211"/>
      <c r="AF57" s="211"/>
      <c r="AG57" s="211" t="s">
        <v>139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28"/>
      <c r="B58" s="229"/>
      <c r="C58" s="260" t="s">
        <v>190</v>
      </c>
      <c r="D58" s="234"/>
      <c r="E58" s="235">
        <v>2.83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1"/>
      <c r="Z58" s="211"/>
      <c r="AA58" s="211"/>
      <c r="AB58" s="211"/>
      <c r="AC58" s="211"/>
      <c r="AD58" s="211"/>
      <c r="AE58" s="211"/>
      <c r="AF58" s="211"/>
      <c r="AG58" s="211" t="s">
        <v>139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5">
        <v>17</v>
      </c>
      <c r="B59" s="246" t="s">
        <v>191</v>
      </c>
      <c r="C59" s="259" t="s">
        <v>192</v>
      </c>
      <c r="D59" s="247" t="s">
        <v>134</v>
      </c>
      <c r="E59" s="248">
        <v>0.43340000000000001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6.8000000000000005E-2</v>
      </c>
      <c r="Q59" s="231">
        <f>ROUND(E59*P59,2)</f>
        <v>0.03</v>
      </c>
      <c r="R59" s="232"/>
      <c r="S59" s="232" t="s">
        <v>135</v>
      </c>
      <c r="T59" s="232" t="s">
        <v>135</v>
      </c>
      <c r="U59" s="232">
        <v>0.48</v>
      </c>
      <c r="V59" s="232">
        <f>ROUND(E59*U59,2)</f>
        <v>0.21</v>
      </c>
      <c r="W59" s="232"/>
      <c r="X59" s="232" t="s">
        <v>136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137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28"/>
      <c r="B60" s="229"/>
      <c r="C60" s="260" t="s">
        <v>138</v>
      </c>
      <c r="D60" s="234"/>
      <c r="E60" s="235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11"/>
      <c r="Z60" s="211"/>
      <c r="AA60" s="211"/>
      <c r="AB60" s="211"/>
      <c r="AC60" s="211"/>
      <c r="AD60" s="211"/>
      <c r="AE60" s="211"/>
      <c r="AF60" s="211"/>
      <c r="AG60" s="211" t="s">
        <v>139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/>
      <c r="B61" s="229"/>
      <c r="C61" s="260" t="s">
        <v>193</v>
      </c>
      <c r="D61" s="234"/>
      <c r="E61" s="235">
        <v>0.43340000000000001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1"/>
      <c r="Z61" s="211"/>
      <c r="AA61" s="211"/>
      <c r="AB61" s="211"/>
      <c r="AC61" s="211"/>
      <c r="AD61" s="211"/>
      <c r="AE61" s="211"/>
      <c r="AF61" s="211"/>
      <c r="AG61" s="211" t="s">
        <v>139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x14ac:dyDescent="0.2">
      <c r="A62" s="238" t="s">
        <v>130</v>
      </c>
      <c r="B62" s="239" t="s">
        <v>78</v>
      </c>
      <c r="C62" s="258" t="s">
        <v>79</v>
      </c>
      <c r="D62" s="240"/>
      <c r="E62" s="241"/>
      <c r="F62" s="242"/>
      <c r="G62" s="243">
        <f>SUMIF(AG63:AG63,"&lt;&gt;NOR",G63:G63)</f>
        <v>0</v>
      </c>
      <c r="H62" s="237"/>
      <c r="I62" s="237">
        <f>SUM(I63:I63)</f>
        <v>0</v>
      </c>
      <c r="J62" s="237"/>
      <c r="K62" s="237">
        <f>SUM(K63:K63)</f>
        <v>0</v>
      </c>
      <c r="L62" s="237"/>
      <c r="M62" s="237">
        <f>SUM(M63:M63)</f>
        <v>0</v>
      </c>
      <c r="N62" s="236"/>
      <c r="O62" s="236">
        <f>SUM(O63:O63)</f>
        <v>0</v>
      </c>
      <c r="P62" s="236"/>
      <c r="Q62" s="236">
        <f>SUM(Q63:Q63)</f>
        <v>0</v>
      </c>
      <c r="R62" s="237"/>
      <c r="S62" s="237"/>
      <c r="T62" s="237"/>
      <c r="U62" s="237"/>
      <c r="V62" s="237">
        <f>SUM(V63:V63)</f>
        <v>4.5</v>
      </c>
      <c r="W62" s="237"/>
      <c r="X62" s="237"/>
      <c r="AG62" t="s">
        <v>131</v>
      </c>
    </row>
    <row r="63" spans="1:60" ht="22.5" outlineLevel="1" x14ac:dyDescent="0.2">
      <c r="A63" s="251">
        <v>18</v>
      </c>
      <c r="B63" s="252" t="s">
        <v>194</v>
      </c>
      <c r="C63" s="261" t="s">
        <v>195</v>
      </c>
      <c r="D63" s="253" t="s">
        <v>196</v>
      </c>
      <c r="E63" s="254">
        <v>2.1413600000000002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135</v>
      </c>
      <c r="T63" s="232" t="s">
        <v>135</v>
      </c>
      <c r="U63" s="232">
        <v>2.1</v>
      </c>
      <c r="V63" s="232">
        <f>ROUND(E63*U63,2)</f>
        <v>4.5</v>
      </c>
      <c r="W63" s="232"/>
      <c r="X63" s="232" t="s">
        <v>197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198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38" t="s">
        <v>130</v>
      </c>
      <c r="B64" s="239" t="s">
        <v>80</v>
      </c>
      <c r="C64" s="258" t="s">
        <v>81</v>
      </c>
      <c r="D64" s="240"/>
      <c r="E64" s="241"/>
      <c r="F64" s="242"/>
      <c r="G64" s="243">
        <f>SUMIF(AG65:AG83,"&lt;&gt;NOR",G65:G83)</f>
        <v>0</v>
      </c>
      <c r="H64" s="237"/>
      <c r="I64" s="237">
        <f>SUM(I65:I83)</f>
        <v>0</v>
      </c>
      <c r="J64" s="237"/>
      <c r="K64" s="237">
        <f>SUM(K65:K83)</f>
        <v>0</v>
      </c>
      <c r="L64" s="237"/>
      <c r="M64" s="237">
        <f>SUM(M65:M83)</f>
        <v>0</v>
      </c>
      <c r="N64" s="236"/>
      <c r="O64" s="236">
        <f>SUM(O65:O83)</f>
        <v>0.09</v>
      </c>
      <c r="P64" s="236"/>
      <c r="Q64" s="236">
        <f>SUM(Q65:Q83)</f>
        <v>0</v>
      </c>
      <c r="R64" s="237"/>
      <c r="S64" s="237"/>
      <c r="T64" s="237"/>
      <c r="U64" s="237"/>
      <c r="V64" s="237">
        <f>SUM(V65:V83)</f>
        <v>15.420000000000002</v>
      </c>
      <c r="W64" s="237"/>
      <c r="X64" s="237"/>
      <c r="AG64" t="s">
        <v>131</v>
      </c>
    </row>
    <row r="65" spans="1:60" outlineLevel="1" x14ac:dyDescent="0.2">
      <c r="A65" s="245">
        <v>19</v>
      </c>
      <c r="B65" s="246" t="s">
        <v>199</v>
      </c>
      <c r="C65" s="259" t="s">
        <v>200</v>
      </c>
      <c r="D65" s="247" t="s">
        <v>188</v>
      </c>
      <c r="E65" s="248">
        <v>1.5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4.6999999999999999E-4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135</v>
      </c>
      <c r="T65" s="232" t="s">
        <v>135</v>
      </c>
      <c r="U65" s="232">
        <v>0.35899999999999999</v>
      </c>
      <c r="V65" s="232">
        <f>ROUND(E65*U65,2)</f>
        <v>0.54</v>
      </c>
      <c r="W65" s="232"/>
      <c r="X65" s="232" t="s">
        <v>136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137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28"/>
      <c r="B66" s="229"/>
      <c r="C66" s="260" t="s">
        <v>201</v>
      </c>
      <c r="D66" s="234"/>
      <c r="E66" s="235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1"/>
      <c r="Z66" s="211"/>
      <c r="AA66" s="211"/>
      <c r="AB66" s="211"/>
      <c r="AC66" s="211"/>
      <c r="AD66" s="211"/>
      <c r="AE66" s="211"/>
      <c r="AF66" s="211"/>
      <c r="AG66" s="211" t="s">
        <v>139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28"/>
      <c r="B67" s="229"/>
      <c r="C67" s="260" t="s">
        <v>202</v>
      </c>
      <c r="D67" s="234"/>
      <c r="E67" s="235">
        <v>1.5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1"/>
      <c r="Z67" s="211"/>
      <c r="AA67" s="211"/>
      <c r="AB67" s="211"/>
      <c r="AC67" s="211"/>
      <c r="AD67" s="211"/>
      <c r="AE67" s="211"/>
      <c r="AF67" s="211"/>
      <c r="AG67" s="211" t="s">
        <v>139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45">
        <v>20</v>
      </c>
      <c r="B68" s="246" t="s">
        <v>203</v>
      </c>
      <c r="C68" s="259" t="s">
        <v>204</v>
      </c>
      <c r="D68" s="247" t="s">
        <v>188</v>
      </c>
      <c r="E68" s="248">
        <v>11</v>
      </c>
      <c r="F68" s="249"/>
      <c r="G68" s="250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3.9899999999999996E-3</v>
      </c>
      <c r="O68" s="231">
        <f>ROUND(E68*N68,2)</f>
        <v>0.04</v>
      </c>
      <c r="P68" s="231">
        <v>0</v>
      </c>
      <c r="Q68" s="231">
        <f>ROUND(E68*P68,2)</f>
        <v>0</v>
      </c>
      <c r="R68" s="232"/>
      <c r="S68" s="232" t="s">
        <v>135</v>
      </c>
      <c r="T68" s="232" t="s">
        <v>135</v>
      </c>
      <c r="U68" s="232">
        <v>0.54290000000000005</v>
      </c>
      <c r="V68" s="232">
        <f>ROUND(E68*U68,2)</f>
        <v>5.97</v>
      </c>
      <c r="W68" s="232"/>
      <c r="X68" s="232" t="s">
        <v>136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137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28"/>
      <c r="B69" s="229"/>
      <c r="C69" s="260" t="s">
        <v>205</v>
      </c>
      <c r="D69" s="234"/>
      <c r="E69" s="235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1"/>
      <c r="Z69" s="211"/>
      <c r="AA69" s="211"/>
      <c r="AB69" s="211"/>
      <c r="AC69" s="211"/>
      <c r="AD69" s="211"/>
      <c r="AE69" s="211"/>
      <c r="AF69" s="211"/>
      <c r="AG69" s="211" t="s">
        <v>139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28"/>
      <c r="B70" s="229"/>
      <c r="C70" s="260" t="s">
        <v>206</v>
      </c>
      <c r="D70" s="234"/>
      <c r="E70" s="235">
        <v>11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1"/>
      <c r="Z70" s="211"/>
      <c r="AA70" s="211"/>
      <c r="AB70" s="211"/>
      <c r="AC70" s="211"/>
      <c r="AD70" s="211"/>
      <c r="AE70" s="211"/>
      <c r="AF70" s="211"/>
      <c r="AG70" s="211" t="s">
        <v>139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1" x14ac:dyDescent="0.2">
      <c r="A71" s="245">
        <v>21</v>
      </c>
      <c r="B71" s="246" t="s">
        <v>207</v>
      </c>
      <c r="C71" s="259" t="s">
        <v>208</v>
      </c>
      <c r="D71" s="247" t="s">
        <v>188</v>
      </c>
      <c r="E71" s="248">
        <v>10</v>
      </c>
      <c r="F71" s="249"/>
      <c r="G71" s="250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5.3499999999999997E-3</v>
      </c>
      <c r="O71" s="231">
        <f>ROUND(E71*N71,2)</f>
        <v>0.05</v>
      </c>
      <c r="P71" s="231">
        <v>0</v>
      </c>
      <c r="Q71" s="231">
        <f>ROUND(E71*P71,2)</f>
        <v>0</v>
      </c>
      <c r="R71" s="232"/>
      <c r="S71" s="232" t="s">
        <v>135</v>
      </c>
      <c r="T71" s="232" t="s">
        <v>135</v>
      </c>
      <c r="U71" s="232">
        <v>0.68279999999999996</v>
      </c>
      <c r="V71" s="232">
        <f>ROUND(E71*U71,2)</f>
        <v>6.83</v>
      </c>
      <c r="W71" s="232"/>
      <c r="X71" s="232" t="s">
        <v>136</v>
      </c>
      <c r="Y71" s="211"/>
      <c r="Z71" s="211"/>
      <c r="AA71" s="211"/>
      <c r="AB71" s="211"/>
      <c r="AC71" s="211"/>
      <c r="AD71" s="211"/>
      <c r="AE71" s="211"/>
      <c r="AF71" s="211"/>
      <c r="AG71" s="211" t="s">
        <v>137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28"/>
      <c r="B72" s="229"/>
      <c r="C72" s="260" t="s">
        <v>209</v>
      </c>
      <c r="D72" s="234"/>
      <c r="E72" s="235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1"/>
      <c r="Z72" s="211"/>
      <c r="AA72" s="211"/>
      <c r="AB72" s="211"/>
      <c r="AC72" s="211"/>
      <c r="AD72" s="211"/>
      <c r="AE72" s="211"/>
      <c r="AF72" s="211"/>
      <c r="AG72" s="211" t="s">
        <v>139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28"/>
      <c r="B73" s="229"/>
      <c r="C73" s="260" t="s">
        <v>210</v>
      </c>
      <c r="D73" s="234"/>
      <c r="E73" s="235">
        <v>10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11"/>
      <c r="Z73" s="211"/>
      <c r="AA73" s="211"/>
      <c r="AB73" s="211"/>
      <c r="AC73" s="211"/>
      <c r="AD73" s="211"/>
      <c r="AE73" s="211"/>
      <c r="AF73" s="211"/>
      <c r="AG73" s="211" t="s">
        <v>139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51">
        <v>22</v>
      </c>
      <c r="B74" s="252" t="s">
        <v>211</v>
      </c>
      <c r="C74" s="261" t="s">
        <v>212</v>
      </c>
      <c r="D74" s="253" t="s">
        <v>188</v>
      </c>
      <c r="E74" s="254">
        <v>5.5</v>
      </c>
      <c r="F74" s="255"/>
      <c r="G74" s="256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3.0000000000000001E-5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135</v>
      </c>
      <c r="T74" s="232" t="s">
        <v>135</v>
      </c>
      <c r="U74" s="232">
        <v>0.129</v>
      </c>
      <c r="V74" s="232">
        <f>ROUND(E74*U74,2)</f>
        <v>0.71</v>
      </c>
      <c r="W74" s="232"/>
      <c r="X74" s="232" t="s">
        <v>136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137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51">
        <v>23</v>
      </c>
      <c r="B75" s="252" t="s">
        <v>213</v>
      </c>
      <c r="C75" s="261" t="s">
        <v>214</v>
      </c>
      <c r="D75" s="253" t="s">
        <v>188</v>
      </c>
      <c r="E75" s="254">
        <v>5.5</v>
      </c>
      <c r="F75" s="255"/>
      <c r="G75" s="256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5.0000000000000002E-5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135</v>
      </c>
      <c r="T75" s="232" t="s">
        <v>135</v>
      </c>
      <c r="U75" s="232">
        <v>0.129</v>
      </c>
      <c r="V75" s="232">
        <f>ROUND(E75*U75,2)</f>
        <v>0.71</v>
      </c>
      <c r="W75" s="232"/>
      <c r="X75" s="232" t="s">
        <v>136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137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1">
        <v>24</v>
      </c>
      <c r="B76" s="252" t="s">
        <v>215</v>
      </c>
      <c r="C76" s="261" t="s">
        <v>216</v>
      </c>
      <c r="D76" s="253" t="s">
        <v>147</v>
      </c>
      <c r="E76" s="254">
        <v>2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5.6999999999999998E-4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135</v>
      </c>
      <c r="T76" s="232" t="s">
        <v>135</v>
      </c>
      <c r="U76" s="232">
        <v>0.20699999999999999</v>
      </c>
      <c r="V76" s="232">
        <f>ROUND(E76*U76,2)</f>
        <v>0.41</v>
      </c>
      <c r="W76" s="232"/>
      <c r="X76" s="232" t="s">
        <v>136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137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51">
        <v>25</v>
      </c>
      <c r="B77" s="252" t="s">
        <v>217</v>
      </c>
      <c r="C77" s="261" t="s">
        <v>218</v>
      </c>
      <c r="D77" s="253" t="s">
        <v>219</v>
      </c>
      <c r="E77" s="254">
        <v>2</v>
      </c>
      <c r="F77" s="255"/>
      <c r="G77" s="256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2.4000000000000001E-4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135</v>
      </c>
      <c r="T77" s="232" t="s">
        <v>135</v>
      </c>
      <c r="U77" s="232">
        <v>0.124</v>
      </c>
      <c r="V77" s="232">
        <f>ROUND(E77*U77,2)</f>
        <v>0.25</v>
      </c>
      <c r="W77" s="232"/>
      <c r="X77" s="232" t="s">
        <v>136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137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51">
        <v>26</v>
      </c>
      <c r="B78" s="252" t="s">
        <v>220</v>
      </c>
      <c r="C78" s="261" t="s">
        <v>221</v>
      </c>
      <c r="D78" s="253" t="s">
        <v>222</v>
      </c>
      <c r="E78" s="254">
        <v>1</v>
      </c>
      <c r="F78" s="255"/>
      <c r="G78" s="256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152</v>
      </c>
      <c r="T78" s="232" t="s">
        <v>153</v>
      </c>
      <c r="U78" s="232">
        <v>0</v>
      </c>
      <c r="V78" s="232">
        <f>ROUND(E78*U78,2)</f>
        <v>0</v>
      </c>
      <c r="W78" s="232"/>
      <c r="X78" s="232" t="s">
        <v>136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137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51">
        <v>27</v>
      </c>
      <c r="B79" s="252" t="s">
        <v>223</v>
      </c>
      <c r="C79" s="261" t="s">
        <v>224</v>
      </c>
      <c r="D79" s="253" t="s">
        <v>222</v>
      </c>
      <c r="E79" s="254">
        <v>1</v>
      </c>
      <c r="F79" s="255"/>
      <c r="G79" s="256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152</v>
      </c>
      <c r="T79" s="232" t="s">
        <v>153</v>
      </c>
      <c r="U79" s="232">
        <v>0</v>
      </c>
      <c r="V79" s="232">
        <f>ROUND(E79*U79,2)</f>
        <v>0</v>
      </c>
      <c r="W79" s="232"/>
      <c r="X79" s="232" t="s">
        <v>136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137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51">
        <v>28</v>
      </c>
      <c r="B80" s="252" t="s">
        <v>225</v>
      </c>
      <c r="C80" s="261" t="s">
        <v>226</v>
      </c>
      <c r="D80" s="253" t="s">
        <v>222</v>
      </c>
      <c r="E80" s="254">
        <v>1</v>
      </c>
      <c r="F80" s="255"/>
      <c r="G80" s="256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152</v>
      </c>
      <c r="T80" s="232" t="s">
        <v>153</v>
      </c>
      <c r="U80" s="232">
        <v>0</v>
      </c>
      <c r="V80" s="232">
        <f>ROUND(E80*U80,2)</f>
        <v>0</v>
      </c>
      <c r="W80" s="232"/>
      <c r="X80" s="232" t="s">
        <v>136</v>
      </c>
      <c r="Y80" s="211"/>
      <c r="Z80" s="211"/>
      <c r="AA80" s="211"/>
      <c r="AB80" s="211"/>
      <c r="AC80" s="211"/>
      <c r="AD80" s="211"/>
      <c r="AE80" s="211"/>
      <c r="AF80" s="211"/>
      <c r="AG80" s="211" t="s">
        <v>137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51">
        <v>29</v>
      </c>
      <c r="B81" s="252" t="s">
        <v>227</v>
      </c>
      <c r="C81" s="261" t="s">
        <v>228</v>
      </c>
      <c r="D81" s="253" t="s">
        <v>222</v>
      </c>
      <c r="E81" s="254">
        <v>1</v>
      </c>
      <c r="F81" s="255"/>
      <c r="G81" s="256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152</v>
      </c>
      <c r="T81" s="232" t="s">
        <v>153</v>
      </c>
      <c r="U81" s="232">
        <v>0</v>
      </c>
      <c r="V81" s="232">
        <f>ROUND(E81*U81,2)</f>
        <v>0</v>
      </c>
      <c r="W81" s="232"/>
      <c r="X81" s="232" t="s">
        <v>136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137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51">
        <v>30</v>
      </c>
      <c r="B82" s="252" t="s">
        <v>229</v>
      </c>
      <c r="C82" s="261" t="s">
        <v>230</v>
      </c>
      <c r="D82" s="253" t="s">
        <v>222</v>
      </c>
      <c r="E82" s="254">
        <v>1</v>
      </c>
      <c r="F82" s="255"/>
      <c r="G82" s="256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152</v>
      </c>
      <c r="T82" s="232" t="s">
        <v>153</v>
      </c>
      <c r="U82" s="232">
        <v>0</v>
      </c>
      <c r="V82" s="232">
        <f>ROUND(E82*U82,2)</f>
        <v>0</v>
      </c>
      <c r="W82" s="232"/>
      <c r="X82" s="232" t="s">
        <v>136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137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1">
        <v>31</v>
      </c>
      <c r="B83" s="252" t="s">
        <v>231</v>
      </c>
      <c r="C83" s="261" t="s">
        <v>232</v>
      </c>
      <c r="D83" s="253" t="s">
        <v>222</v>
      </c>
      <c r="E83" s="254">
        <v>1</v>
      </c>
      <c r="F83" s="255"/>
      <c r="G83" s="256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152</v>
      </c>
      <c r="T83" s="232" t="s">
        <v>153</v>
      </c>
      <c r="U83" s="232">
        <v>0</v>
      </c>
      <c r="V83" s="232">
        <f>ROUND(E83*U83,2)</f>
        <v>0</v>
      </c>
      <c r="W83" s="232"/>
      <c r="X83" s="232" t="s">
        <v>136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137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x14ac:dyDescent="0.2">
      <c r="A84" s="238" t="s">
        <v>130</v>
      </c>
      <c r="B84" s="239" t="s">
        <v>82</v>
      </c>
      <c r="C84" s="258" t="s">
        <v>83</v>
      </c>
      <c r="D84" s="240"/>
      <c r="E84" s="241"/>
      <c r="F84" s="242"/>
      <c r="G84" s="243">
        <f>SUMIF(AG85:AG92,"&lt;&gt;NOR",G85:G92)</f>
        <v>0</v>
      </c>
      <c r="H84" s="237"/>
      <c r="I84" s="237">
        <f>SUM(I85:I92)</f>
        <v>0</v>
      </c>
      <c r="J84" s="237"/>
      <c r="K84" s="237">
        <f>SUM(K85:K92)</f>
        <v>0</v>
      </c>
      <c r="L84" s="237"/>
      <c r="M84" s="237">
        <f>SUM(M85:M92)</f>
        <v>0</v>
      </c>
      <c r="N84" s="236"/>
      <c r="O84" s="236">
        <f>SUM(O85:O92)</f>
        <v>7.0000000000000007E-2</v>
      </c>
      <c r="P84" s="236"/>
      <c r="Q84" s="236">
        <f>SUM(Q85:Q92)</f>
        <v>0</v>
      </c>
      <c r="R84" s="237"/>
      <c r="S84" s="237"/>
      <c r="T84" s="237"/>
      <c r="U84" s="237"/>
      <c r="V84" s="237">
        <f>SUM(V85:V92)</f>
        <v>1.2</v>
      </c>
      <c r="W84" s="237"/>
      <c r="X84" s="237"/>
      <c r="AG84" t="s">
        <v>131</v>
      </c>
    </row>
    <row r="85" spans="1:60" outlineLevel="1" x14ac:dyDescent="0.2">
      <c r="A85" s="251">
        <v>32</v>
      </c>
      <c r="B85" s="252" t="s">
        <v>233</v>
      </c>
      <c r="C85" s="261" t="s">
        <v>234</v>
      </c>
      <c r="D85" s="253" t="s">
        <v>147</v>
      </c>
      <c r="E85" s="254">
        <v>1</v>
      </c>
      <c r="F85" s="255"/>
      <c r="G85" s="256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1.3999999999999999E-4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135</v>
      </c>
      <c r="T85" s="232" t="s">
        <v>135</v>
      </c>
      <c r="U85" s="232">
        <v>7.1999999999999995E-2</v>
      </c>
      <c r="V85" s="232">
        <f>ROUND(E85*U85,2)</f>
        <v>7.0000000000000007E-2</v>
      </c>
      <c r="W85" s="232"/>
      <c r="X85" s="232" t="s">
        <v>136</v>
      </c>
      <c r="Y85" s="211"/>
      <c r="Z85" s="211"/>
      <c r="AA85" s="211"/>
      <c r="AB85" s="211"/>
      <c r="AC85" s="211"/>
      <c r="AD85" s="211"/>
      <c r="AE85" s="211"/>
      <c r="AF85" s="211"/>
      <c r="AG85" s="211" t="s">
        <v>137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45" outlineLevel="1" x14ac:dyDescent="0.2">
      <c r="A86" s="251">
        <v>33</v>
      </c>
      <c r="B86" s="252" t="s">
        <v>235</v>
      </c>
      <c r="C86" s="261" t="s">
        <v>236</v>
      </c>
      <c r="D86" s="253" t="s">
        <v>147</v>
      </c>
      <c r="E86" s="254">
        <v>1</v>
      </c>
      <c r="F86" s="255"/>
      <c r="G86" s="256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6.5119999999999997E-2</v>
      </c>
      <c r="O86" s="231">
        <f>ROUND(E86*N86,2)</f>
        <v>7.0000000000000007E-2</v>
      </c>
      <c r="P86" s="231">
        <v>0</v>
      </c>
      <c r="Q86" s="231">
        <f>ROUND(E86*P86,2)</f>
        <v>0</v>
      </c>
      <c r="R86" s="232"/>
      <c r="S86" s="232" t="s">
        <v>135</v>
      </c>
      <c r="T86" s="232" t="s">
        <v>153</v>
      </c>
      <c r="U86" s="232">
        <v>1.127</v>
      </c>
      <c r="V86" s="232">
        <f>ROUND(E86*U86,2)</f>
        <v>1.1299999999999999</v>
      </c>
      <c r="W86" s="232"/>
      <c r="X86" s="232" t="s">
        <v>136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137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51">
        <v>34</v>
      </c>
      <c r="B87" s="252" t="s">
        <v>237</v>
      </c>
      <c r="C87" s="261" t="s">
        <v>238</v>
      </c>
      <c r="D87" s="253" t="s">
        <v>222</v>
      </c>
      <c r="E87" s="254">
        <v>1</v>
      </c>
      <c r="F87" s="255"/>
      <c r="G87" s="256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152</v>
      </c>
      <c r="T87" s="232" t="s">
        <v>153</v>
      </c>
      <c r="U87" s="232">
        <v>0</v>
      </c>
      <c r="V87" s="232">
        <f>ROUND(E87*U87,2)</f>
        <v>0</v>
      </c>
      <c r="W87" s="232"/>
      <c r="X87" s="232" t="s">
        <v>136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137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1">
        <v>35</v>
      </c>
      <c r="B88" s="252" t="s">
        <v>239</v>
      </c>
      <c r="C88" s="261" t="s">
        <v>240</v>
      </c>
      <c r="D88" s="253" t="s">
        <v>222</v>
      </c>
      <c r="E88" s="254">
        <v>1</v>
      </c>
      <c r="F88" s="255"/>
      <c r="G88" s="256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152</v>
      </c>
      <c r="T88" s="232" t="s">
        <v>153</v>
      </c>
      <c r="U88" s="232">
        <v>0</v>
      </c>
      <c r="V88" s="232">
        <f>ROUND(E88*U88,2)</f>
        <v>0</v>
      </c>
      <c r="W88" s="232"/>
      <c r="X88" s="232" t="s">
        <v>136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137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51">
        <v>36</v>
      </c>
      <c r="B89" s="252" t="s">
        <v>241</v>
      </c>
      <c r="C89" s="261" t="s">
        <v>242</v>
      </c>
      <c r="D89" s="253" t="s">
        <v>222</v>
      </c>
      <c r="E89" s="254">
        <v>1</v>
      </c>
      <c r="F89" s="255"/>
      <c r="G89" s="256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152</v>
      </c>
      <c r="T89" s="232" t="s">
        <v>153</v>
      </c>
      <c r="U89" s="232">
        <v>0</v>
      </c>
      <c r="V89" s="232">
        <f>ROUND(E89*U89,2)</f>
        <v>0</v>
      </c>
      <c r="W89" s="232"/>
      <c r="X89" s="232" t="s">
        <v>136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137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1">
        <v>37</v>
      </c>
      <c r="B90" s="252" t="s">
        <v>243</v>
      </c>
      <c r="C90" s="261" t="s">
        <v>244</v>
      </c>
      <c r="D90" s="253" t="s">
        <v>222</v>
      </c>
      <c r="E90" s="254">
        <v>2</v>
      </c>
      <c r="F90" s="255"/>
      <c r="G90" s="256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152</v>
      </c>
      <c r="T90" s="232" t="s">
        <v>153</v>
      </c>
      <c r="U90" s="232">
        <v>0</v>
      </c>
      <c r="V90" s="232">
        <f>ROUND(E90*U90,2)</f>
        <v>0</v>
      </c>
      <c r="W90" s="232"/>
      <c r="X90" s="232" t="s">
        <v>136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137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1">
        <v>38</v>
      </c>
      <c r="B91" s="252" t="s">
        <v>245</v>
      </c>
      <c r="C91" s="261" t="s">
        <v>246</v>
      </c>
      <c r="D91" s="253" t="s">
        <v>222</v>
      </c>
      <c r="E91" s="254">
        <v>1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152</v>
      </c>
      <c r="T91" s="232" t="s">
        <v>153</v>
      </c>
      <c r="U91" s="232">
        <v>0</v>
      </c>
      <c r="V91" s="232">
        <f>ROUND(E91*U91,2)</f>
        <v>0</v>
      </c>
      <c r="W91" s="232"/>
      <c r="X91" s="232" t="s">
        <v>136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137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 x14ac:dyDescent="0.2">
      <c r="A92" s="251">
        <v>39</v>
      </c>
      <c r="B92" s="252" t="s">
        <v>247</v>
      </c>
      <c r="C92" s="261" t="s">
        <v>248</v>
      </c>
      <c r="D92" s="253" t="s">
        <v>249</v>
      </c>
      <c r="E92" s="254">
        <v>5</v>
      </c>
      <c r="F92" s="255"/>
      <c r="G92" s="256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135</v>
      </c>
      <c r="T92" s="232" t="s">
        <v>250</v>
      </c>
      <c r="U92" s="232">
        <v>0</v>
      </c>
      <c r="V92" s="232">
        <f>ROUND(E92*U92,2)</f>
        <v>0</v>
      </c>
      <c r="W92" s="232"/>
      <c r="X92" s="232" t="s">
        <v>251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252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x14ac:dyDescent="0.2">
      <c r="A93" s="238" t="s">
        <v>130</v>
      </c>
      <c r="B93" s="239" t="s">
        <v>84</v>
      </c>
      <c r="C93" s="258" t="s">
        <v>85</v>
      </c>
      <c r="D93" s="240"/>
      <c r="E93" s="241"/>
      <c r="F93" s="242"/>
      <c r="G93" s="243">
        <f>SUMIF(AG94:AG113,"&lt;&gt;NOR",G94:G113)</f>
        <v>0</v>
      </c>
      <c r="H93" s="237"/>
      <c r="I93" s="237">
        <f>SUM(I94:I113)</f>
        <v>0</v>
      </c>
      <c r="J93" s="237"/>
      <c r="K93" s="237">
        <f>SUM(K94:K113)</f>
        <v>0</v>
      </c>
      <c r="L93" s="237"/>
      <c r="M93" s="237">
        <f>SUM(M94:M113)</f>
        <v>0</v>
      </c>
      <c r="N93" s="236"/>
      <c r="O93" s="236">
        <f>SUM(O94:O113)</f>
        <v>0.03</v>
      </c>
      <c r="P93" s="236"/>
      <c r="Q93" s="236">
        <f>SUM(Q94:Q113)</f>
        <v>0.13</v>
      </c>
      <c r="R93" s="237"/>
      <c r="S93" s="237"/>
      <c r="T93" s="237"/>
      <c r="U93" s="237"/>
      <c r="V93" s="237">
        <f>SUM(V94:V113)</f>
        <v>5.9599999999999991</v>
      </c>
      <c r="W93" s="237"/>
      <c r="X93" s="237"/>
      <c r="AG93" t="s">
        <v>131</v>
      </c>
    </row>
    <row r="94" spans="1:60" outlineLevel="1" x14ac:dyDescent="0.2">
      <c r="A94" s="251">
        <v>40</v>
      </c>
      <c r="B94" s="252" t="s">
        <v>253</v>
      </c>
      <c r="C94" s="261" t="s">
        <v>254</v>
      </c>
      <c r="D94" s="253" t="s">
        <v>147</v>
      </c>
      <c r="E94" s="254">
        <v>1</v>
      </c>
      <c r="F94" s="255"/>
      <c r="G94" s="256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135</v>
      </c>
      <c r="T94" s="232" t="s">
        <v>135</v>
      </c>
      <c r="U94" s="232">
        <v>1.63</v>
      </c>
      <c r="V94" s="232">
        <f>ROUND(E94*U94,2)</f>
        <v>1.63</v>
      </c>
      <c r="W94" s="232"/>
      <c r="X94" s="232" t="s">
        <v>136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137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51">
        <v>41</v>
      </c>
      <c r="B95" s="252" t="s">
        <v>255</v>
      </c>
      <c r="C95" s="261" t="s">
        <v>256</v>
      </c>
      <c r="D95" s="253" t="s">
        <v>147</v>
      </c>
      <c r="E95" s="254">
        <v>1</v>
      </c>
      <c r="F95" s="255"/>
      <c r="G95" s="256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135</v>
      </c>
      <c r="T95" s="232" t="s">
        <v>135</v>
      </c>
      <c r="U95" s="232">
        <v>0.55500000000000005</v>
      </c>
      <c r="V95" s="232">
        <f>ROUND(E95*U95,2)</f>
        <v>0.56000000000000005</v>
      </c>
      <c r="W95" s="232"/>
      <c r="X95" s="232" t="s">
        <v>136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137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51">
        <v>42</v>
      </c>
      <c r="B96" s="252" t="s">
        <v>257</v>
      </c>
      <c r="C96" s="261" t="s">
        <v>258</v>
      </c>
      <c r="D96" s="253" t="s">
        <v>147</v>
      </c>
      <c r="E96" s="254">
        <v>1</v>
      </c>
      <c r="F96" s="255"/>
      <c r="G96" s="256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135</v>
      </c>
      <c r="T96" s="232" t="s">
        <v>135</v>
      </c>
      <c r="U96" s="232">
        <v>0.157</v>
      </c>
      <c r="V96" s="232">
        <f>ROUND(E96*U96,2)</f>
        <v>0.16</v>
      </c>
      <c r="W96" s="232"/>
      <c r="X96" s="232" t="s">
        <v>136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137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51">
        <v>43</v>
      </c>
      <c r="B97" s="252" t="s">
        <v>259</v>
      </c>
      <c r="C97" s="261" t="s">
        <v>260</v>
      </c>
      <c r="D97" s="253" t="s">
        <v>147</v>
      </c>
      <c r="E97" s="254">
        <v>1</v>
      </c>
      <c r="F97" s="255"/>
      <c r="G97" s="256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135</v>
      </c>
      <c r="T97" s="232" t="s">
        <v>135</v>
      </c>
      <c r="U97" s="232">
        <v>0.77500000000000002</v>
      </c>
      <c r="V97" s="232">
        <f>ROUND(E97*U97,2)</f>
        <v>0.78</v>
      </c>
      <c r="W97" s="232"/>
      <c r="X97" s="232" t="s">
        <v>136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137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5">
        <v>44</v>
      </c>
      <c r="B98" s="246" t="s">
        <v>261</v>
      </c>
      <c r="C98" s="259" t="s">
        <v>262</v>
      </c>
      <c r="D98" s="247" t="s">
        <v>147</v>
      </c>
      <c r="E98" s="248">
        <v>1</v>
      </c>
      <c r="F98" s="249"/>
      <c r="G98" s="250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2.0000000000000002E-5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135</v>
      </c>
      <c r="T98" s="232" t="s">
        <v>135</v>
      </c>
      <c r="U98" s="232">
        <v>0.83213999999999999</v>
      </c>
      <c r="V98" s="232">
        <f>ROUND(E98*U98,2)</f>
        <v>0.83</v>
      </c>
      <c r="W98" s="232"/>
      <c r="X98" s="232" t="s">
        <v>136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137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28"/>
      <c r="B99" s="229"/>
      <c r="C99" s="260" t="s">
        <v>143</v>
      </c>
      <c r="D99" s="234"/>
      <c r="E99" s="235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11"/>
      <c r="Z99" s="211"/>
      <c r="AA99" s="211"/>
      <c r="AB99" s="211"/>
      <c r="AC99" s="211"/>
      <c r="AD99" s="211"/>
      <c r="AE99" s="211"/>
      <c r="AF99" s="211"/>
      <c r="AG99" s="211" t="s">
        <v>139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28"/>
      <c r="B100" s="229"/>
      <c r="C100" s="260" t="s">
        <v>148</v>
      </c>
      <c r="D100" s="234"/>
      <c r="E100" s="235">
        <v>1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139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45">
        <v>45</v>
      </c>
      <c r="B101" s="246" t="s">
        <v>263</v>
      </c>
      <c r="C101" s="259" t="s">
        <v>264</v>
      </c>
      <c r="D101" s="247" t="s">
        <v>147</v>
      </c>
      <c r="E101" s="248">
        <v>1</v>
      </c>
      <c r="F101" s="249"/>
      <c r="G101" s="250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3.0000000000000001E-5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135</v>
      </c>
      <c r="T101" s="232" t="s">
        <v>135</v>
      </c>
      <c r="U101" s="232">
        <v>1.2335</v>
      </c>
      <c r="V101" s="232">
        <f>ROUND(E101*U101,2)</f>
        <v>1.23</v>
      </c>
      <c r="W101" s="232"/>
      <c r="X101" s="232" t="s">
        <v>136</v>
      </c>
      <c r="Y101" s="211"/>
      <c r="Z101" s="211"/>
      <c r="AA101" s="211"/>
      <c r="AB101" s="211"/>
      <c r="AC101" s="211"/>
      <c r="AD101" s="211"/>
      <c r="AE101" s="211"/>
      <c r="AF101" s="211"/>
      <c r="AG101" s="211" t="s">
        <v>137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28"/>
      <c r="B102" s="229"/>
      <c r="C102" s="260" t="s">
        <v>138</v>
      </c>
      <c r="D102" s="234"/>
      <c r="E102" s="235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139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28"/>
      <c r="B103" s="229"/>
      <c r="C103" s="260" t="s">
        <v>148</v>
      </c>
      <c r="D103" s="234"/>
      <c r="E103" s="235">
        <v>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139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45">
        <v>46</v>
      </c>
      <c r="B104" s="246" t="s">
        <v>265</v>
      </c>
      <c r="C104" s="259" t="s">
        <v>266</v>
      </c>
      <c r="D104" s="247" t="s">
        <v>147</v>
      </c>
      <c r="E104" s="248">
        <v>1</v>
      </c>
      <c r="F104" s="249"/>
      <c r="G104" s="250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0.13100000000000001</v>
      </c>
      <c r="Q104" s="231">
        <f>ROUND(E104*P104,2)</f>
        <v>0.13</v>
      </c>
      <c r="R104" s="232"/>
      <c r="S104" s="232" t="s">
        <v>135</v>
      </c>
      <c r="T104" s="232" t="s">
        <v>135</v>
      </c>
      <c r="U104" s="232">
        <v>0.76800000000000002</v>
      </c>
      <c r="V104" s="232">
        <f>ROUND(E104*U104,2)</f>
        <v>0.77</v>
      </c>
      <c r="W104" s="232"/>
      <c r="X104" s="232" t="s">
        <v>136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137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28"/>
      <c r="B105" s="229"/>
      <c r="C105" s="260" t="s">
        <v>138</v>
      </c>
      <c r="D105" s="234"/>
      <c r="E105" s="235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139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28"/>
      <c r="B106" s="229"/>
      <c r="C106" s="260" t="s">
        <v>148</v>
      </c>
      <c r="D106" s="234"/>
      <c r="E106" s="235">
        <v>1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139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33.75" outlineLevel="1" x14ac:dyDescent="0.2">
      <c r="A107" s="251">
        <v>47</v>
      </c>
      <c r="B107" s="252" t="s">
        <v>267</v>
      </c>
      <c r="C107" s="261" t="s">
        <v>268</v>
      </c>
      <c r="D107" s="253" t="s">
        <v>222</v>
      </c>
      <c r="E107" s="254">
        <v>1</v>
      </c>
      <c r="F107" s="255"/>
      <c r="G107" s="256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152</v>
      </c>
      <c r="T107" s="232" t="s">
        <v>153</v>
      </c>
      <c r="U107" s="232">
        <v>0</v>
      </c>
      <c r="V107" s="232">
        <f>ROUND(E107*U107,2)</f>
        <v>0</v>
      </c>
      <c r="W107" s="232"/>
      <c r="X107" s="232" t="s">
        <v>136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137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51">
        <v>48</v>
      </c>
      <c r="B108" s="252" t="s">
        <v>269</v>
      </c>
      <c r="C108" s="261" t="s">
        <v>270</v>
      </c>
      <c r="D108" s="253" t="s">
        <v>222</v>
      </c>
      <c r="E108" s="254">
        <v>2</v>
      </c>
      <c r="F108" s="255"/>
      <c r="G108" s="256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2"/>
      <c r="S108" s="232" t="s">
        <v>152</v>
      </c>
      <c r="T108" s="232" t="s">
        <v>153</v>
      </c>
      <c r="U108" s="232">
        <v>0</v>
      </c>
      <c r="V108" s="232">
        <f>ROUND(E108*U108,2)</f>
        <v>0</v>
      </c>
      <c r="W108" s="232"/>
      <c r="X108" s="232" t="s">
        <v>136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137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51">
        <v>49</v>
      </c>
      <c r="B109" s="252" t="s">
        <v>271</v>
      </c>
      <c r="C109" s="261" t="s">
        <v>272</v>
      </c>
      <c r="D109" s="253" t="s">
        <v>147</v>
      </c>
      <c r="E109" s="254">
        <v>1</v>
      </c>
      <c r="F109" s="255"/>
      <c r="G109" s="256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8.0000000000000004E-4</v>
      </c>
      <c r="O109" s="231">
        <f>ROUND(E109*N109,2)</f>
        <v>0</v>
      </c>
      <c r="P109" s="231">
        <v>0</v>
      </c>
      <c r="Q109" s="231">
        <f>ROUND(E109*P109,2)</f>
        <v>0</v>
      </c>
      <c r="R109" s="232" t="s">
        <v>165</v>
      </c>
      <c r="S109" s="232" t="s">
        <v>135</v>
      </c>
      <c r="T109" s="232" t="s">
        <v>135</v>
      </c>
      <c r="U109" s="232">
        <v>0</v>
      </c>
      <c r="V109" s="232">
        <f>ROUND(E109*U109,2)</f>
        <v>0</v>
      </c>
      <c r="W109" s="232"/>
      <c r="X109" s="232" t="s">
        <v>166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167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51">
        <v>50</v>
      </c>
      <c r="B110" s="252" t="s">
        <v>273</v>
      </c>
      <c r="C110" s="261" t="s">
        <v>274</v>
      </c>
      <c r="D110" s="253" t="s">
        <v>147</v>
      </c>
      <c r="E110" s="254">
        <v>1</v>
      </c>
      <c r="F110" s="255"/>
      <c r="G110" s="256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3.9500000000000004E-3</v>
      </c>
      <c r="O110" s="231">
        <f>ROUND(E110*N110,2)</f>
        <v>0</v>
      </c>
      <c r="P110" s="231">
        <v>0</v>
      </c>
      <c r="Q110" s="231">
        <f>ROUND(E110*P110,2)</f>
        <v>0</v>
      </c>
      <c r="R110" s="232" t="s">
        <v>165</v>
      </c>
      <c r="S110" s="232" t="s">
        <v>135</v>
      </c>
      <c r="T110" s="232" t="s">
        <v>135</v>
      </c>
      <c r="U110" s="232">
        <v>0</v>
      </c>
      <c r="V110" s="232">
        <f>ROUND(E110*U110,2)</f>
        <v>0</v>
      </c>
      <c r="W110" s="232"/>
      <c r="X110" s="232" t="s">
        <v>166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167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1">
        <v>51</v>
      </c>
      <c r="B111" s="252" t="s">
        <v>275</v>
      </c>
      <c r="C111" s="261" t="s">
        <v>276</v>
      </c>
      <c r="D111" s="253" t="s">
        <v>147</v>
      </c>
      <c r="E111" s="254">
        <v>1</v>
      </c>
      <c r="F111" s="255"/>
      <c r="G111" s="256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3.6000000000000002E-4</v>
      </c>
      <c r="O111" s="231">
        <f>ROUND(E111*N111,2)</f>
        <v>0</v>
      </c>
      <c r="P111" s="231">
        <v>0</v>
      </c>
      <c r="Q111" s="231">
        <f>ROUND(E111*P111,2)</f>
        <v>0</v>
      </c>
      <c r="R111" s="232" t="s">
        <v>165</v>
      </c>
      <c r="S111" s="232" t="s">
        <v>135</v>
      </c>
      <c r="T111" s="232" t="s">
        <v>135</v>
      </c>
      <c r="U111" s="232">
        <v>0</v>
      </c>
      <c r="V111" s="232">
        <f>ROUND(E111*U111,2)</f>
        <v>0</v>
      </c>
      <c r="W111" s="232"/>
      <c r="X111" s="232" t="s">
        <v>166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167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ht="22.5" outlineLevel="1" x14ac:dyDescent="0.2">
      <c r="A112" s="245">
        <v>52</v>
      </c>
      <c r="B112" s="246" t="s">
        <v>277</v>
      </c>
      <c r="C112" s="259" t="s">
        <v>278</v>
      </c>
      <c r="D112" s="247" t="s">
        <v>147</v>
      </c>
      <c r="E112" s="248">
        <v>1</v>
      </c>
      <c r="F112" s="249"/>
      <c r="G112" s="250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1">
        <v>2.7E-2</v>
      </c>
      <c r="O112" s="231">
        <f>ROUND(E112*N112,2)</f>
        <v>0.03</v>
      </c>
      <c r="P112" s="231">
        <v>0</v>
      </c>
      <c r="Q112" s="231">
        <f>ROUND(E112*P112,2)</f>
        <v>0</v>
      </c>
      <c r="R112" s="232" t="s">
        <v>165</v>
      </c>
      <c r="S112" s="232" t="s">
        <v>135</v>
      </c>
      <c r="T112" s="232" t="s">
        <v>135</v>
      </c>
      <c r="U112" s="232">
        <v>0</v>
      </c>
      <c r="V112" s="232">
        <f>ROUND(E112*U112,2)</f>
        <v>0</v>
      </c>
      <c r="W112" s="232"/>
      <c r="X112" s="232" t="s">
        <v>166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167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28">
        <v>53</v>
      </c>
      <c r="B113" s="229" t="s">
        <v>279</v>
      </c>
      <c r="C113" s="262" t="s">
        <v>280</v>
      </c>
      <c r="D113" s="230" t="s">
        <v>0</v>
      </c>
      <c r="E113" s="257"/>
      <c r="F113" s="233"/>
      <c r="G113" s="232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135</v>
      </c>
      <c r="T113" s="232" t="s">
        <v>135</v>
      </c>
      <c r="U113" s="232">
        <v>0</v>
      </c>
      <c r="V113" s="232">
        <f>ROUND(E113*U113,2)</f>
        <v>0</v>
      </c>
      <c r="W113" s="232"/>
      <c r="X113" s="232" t="s">
        <v>197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198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x14ac:dyDescent="0.2">
      <c r="A114" s="238" t="s">
        <v>130</v>
      </c>
      <c r="B114" s="239" t="s">
        <v>86</v>
      </c>
      <c r="C114" s="258" t="s">
        <v>87</v>
      </c>
      <c r="D114" s="240"/>
      <c r="E114" s="241"/>
      <c r="F114" s="242"/>
      <c r="G114" s="243">
        <f>SUMIF(AG115:AG119,"&lt;&gt;NOR",G115:G119)</f>
        <v>0</v>
      </c>
      <c r="H114" s="237"/>
      <c r="I114" s="237">
        <f>SUM(I115:I119)</f>
        <v>0</v>
      </c>
      <c r="J114" s="237"/>
      <c r="K114" s="237">
        <f>SUM(K115:K119)</f>
        <v>0</v>
      </c>
      <c r="L114" s="237"/>
      <c r="M114" s="237">
        <f>SUM(M115:M119)</f>
        <v>0</v>
      </c>
      <c r="N114" s="236"/>
      <c r="O114" s="236">
        <f>SUM(O115:O119)</f>
        <v>0.03</v>
      </c>
      <c r="P114" s="236"/>
      <c r="Q114" s="236">
        <f>SUM(Q115:Q119)</f>
        <v>0</v>
      </c>
      <c r="R114" s="237"/>
      <c r="S114" s="237"/>
      <c r="T114" s="237"/>
      <c r="U114" s="237"/>
      <c r="V114" s="237">
        <f>SUM(V115:V119)</f>
        <v>10.55</v>
      </c>
      <c r="W114" s="237"/>
      <c r="X114" s="237"/>
      <c r="AG114" t="s">
        <v>131</v>
      </c>
    </row>
    <row r="115" spans="1:60" ht="22.5" outlineLevel="1" x14ac:dyDescent="0.2">
      <c r="A115" s="245">
        <v>54</v>
      </c>
      <c r="B115" s="246" t="s">
        <v>281</v>
      </c>
      <c r="C115" s="259" t="s">
        <v>282</v>
      </c>
      <c r="D115" s="247" t="s">
        <v>134</v>
      </c>
      <c r="E115" s="248">
        <v>11.223000000000001</v>
      </c>
      <c r="F115" s="249"/>
      <c r="G115" s="250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2.8800000000000002E-3</v>
      </c>
      <c r="O115" s="231">
        <f>ROUND(E115*N115,2)</f>
        <v>0.03</v>
      </c>
      <c r="P115" s="231">
        <v>0</v>
      </c>
      <c r="Q115" s="231">
        <f>ROUND(E115*P115,2)</f>
        <v>0</v>
      </c>
      <c r="R115" s="232"/>
      <c r="S115" s="232" t="s">
        <v>135</v>
      </c>
      <c r="T115" s="232" t="s">
        <v>135</v>
      </c>
      <c r="U115" s="232">
        <v>0.52</v>
      </c>
      <c r="V115" s="232">
        <f>ROUND(E115*U115,2)</f>
        <v>5.84</v>
      </c>
      <c r="W115" s="232"/>
      <c r="X115" s="232" t="s">
        <v>136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137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28"/>
      <c r="B116" s="229"/>
      <c r="C116" s="260" t="s">
        <v>143</v>
      </c>
      <c r="D116" s="234"/>
      <c r="E116" s="235"/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139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28"/>
      <c r="B117" s="229"/>
      <c r="C117" s="260" t="s">
        <v>283</v>
      </c>
      <c r="D117" s="234"/>
      <c r="E117" s="235">
        <v>11.223000000000001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139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45">
        <v>55</v>
      </c>
      <c r="B118" s="246" t="s">
        <v>284</v>
      </c>
      <c r="C118" s="259" t="s">
        <v>285</v>
      </c>
      <c r="D118" s="247" t="s">
        <v>134</v>
      </c>
      <c r="E118" s="248">
        <v>11.223000000000001</v>
      </c>
      <c r="F118" s="249"/>
      <c r="G118" s="250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2"/>
      <c r="S118" s="232" t="s">
        <v>135</v>
      </c>
      <c r="T118" s="232" t="s">
        <v>286</v>
      </c>
      <c r="U118" s="232">
        <v>0.42</v>
      </c>
      <c r="V118" s="232">
        <f>ROUND(E118*U118,2)</f>
        <v>4.71</v>
      </c>
      <c r="W118" s="232"/>
      <c r="X118" s="232" t="s">
        <v>136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137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28">
        <v>56</v>
      </c>
      <c r="B119" s="229" t="s">
        <v>287</v>
      </c>
      <c r="C119" s="262" t="s">
        <v>288</v>
      </c>
      <c r="D119" s="230" t="s">
        <v>0</v>
      </c>
      <c r="E119" s="257"/>
      <c r="F119" s="233"/>
      <c r="G119" s="232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135</v>
      </c>
      <c r="T119" s="232" t="s">
        <v>135</v>
      </c>
      <c r="U119" s="232">
        <v>0</v>
      </c>
      <c r="V119" s="232">
        <f>ROUND(E119*U119,2)</f>
        <v>0</v>
      </c>
      <c r="W119" s="232"/>
      <c r="X119" s="232" t="s">
        <v>197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198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x14ac:dyDescent="0.2">
      <c r="A120" s="238" t="s">
        <v>130</v>
      </c>
      <c r="B120" s="239" t="s">
        <v>88</v>
      </c>
      <c r="C120" s="258" t="s">
        <v>89</v>
      </c>
      <c r="D120" s="240"/>
      <c r="E120" s="241"/>
      <c r="F120" s="242"/>
      <c r="G120" s="243">
        <f>SUMIF(AG121:AG130,"&lt;&gt;NOR",G121:G130)</f>
        <v>0</v>
      </c>
      <c r="H120" s="237"/>
      <c r="I120" s="237">
        <f>SUM(I121:I130)</f>
        <v>0</v>
      </c>
      <c r="J120" s="237"/>
      <c r="K120" s="237">
        <f>SUM(K121:K130)</f>
        <v>0</v>
      </c>
      <c r="L120" s="237"/>
      <c r="M120" s="237">
        <f>SUM(M121:M130)</f>
        <v>0</v>
      </c>
      <c r="N120" s="236"/>
      <c r="O120" s="236">
        <f>SUM(O121:O130)</f>
        <v>6.9999999999999993E-2</v>
      </c>
      <c r="P120" s="236"/>
      <c r="Q120" s="236">
        <f>SUM(Q121:Q130)</f>
        <v>0</v>
      </c>
      <c r="R120" s="237"/>
      <c r="S120" s="237"/>
      <c r="T120" s="237"/>
      <c r="U120" s="237"/>
      <c r="V120" s="237">
        <f>SUM(V121:V130)</f>
        <v>9.82</v>
      </c>
      <c r="W120" s="237"/>
      <c r="X120" s="237"/>
      <c r="AG120" t="s">
        <v>131</v>
      </c>
    </row>
    <row r="121" spans="1:60" outlineLevel="1" x14ac:dyDescent="0.2">
      <c r="A121" s="245">
        <v>57</v>
      </c>
      <c r="B121" s="246" t="s">
        <v>289</v>
      </c>
      <c r="C121" s="259" t="s">
        <v>290</v>
      </c>
      <c r="D121" s="247" t="s">
        <v>134</v>
      </c>
      <c r="E121" s="248">
        <v>2.4860000000000002</v>
      </c>
      <c r="F121" s="249"/>
      <c r="G121" s="250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21</v>
      </c>
      <c r="M121" s="232">
        <f>G121*(1+L121/100)</f>
        <v>0</v>
      </c>
      <c r="N121" s="231">
        <v>2.1000000000000001E-4</v>
      </c>
      <c r="O121" s="231">
        <f>ROUND(E121*N121,2)</f>
        <v>0</v>
      </c>
      <c r="P121" s="231">
        <v>0</v>
      </c>
      <c r="Q121" s="231">
        <f>ROUND(E121*P121,2)</f>
        <v>0</v>
      </c>
      <c r="R121" s="232"/>
      <c r="S121" s="232" t="s">
        <v>135</v>
      </c>
      <c r="T121" s="232" t="s">
        <v>135</v>
      </c>
      <c r="U121" s="232">
        <v>0.05</v>
      </c>
      <c r="V121" s="232">
        <f>ROUND(E121*U121,2)</f>
        <v>0.12</v>
      </c>
      <c r="W121" s="232"/>
      <c r="X121" s="232" t="s">
        <v>136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137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28"/>
      <c r="B122" s="229"/>
      <c r="C122" s="260" t="s">
        <v>143</v>
      </c>
      <c r="D122" s="234"/>
      <c r="E122" s="235"/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139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28"/>
      <c r="B123" s="229"/>
      <c r="C123" s="260" t="s">
        <v>291</v>
      </c>
      <c r="D123" s="234"/>
      <c r="E123" s="235">
        <v>2.4860000000000002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139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45">
        <v>58</v>
      </c>
      <c r="B124" s="246" t="s">
        <v>292</v>
      </c>
      <c r="C124" s="259" t="s">
        <v>293</v>
      </c>
      <c r="D124" s="247" t="s">
        <v>188</v>
      </c>
      <c r="E124" s="248">
        <v>24.86</v>
      </c>
      <c r="F124" s="249"/>
      <c r="G124" s="250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1">
        <v>3.2000000000000003E-4</v>
      </c>
      <c r="O124" s="231">
        <f>ROUND(E124*N124,2)</f>
        <v>0.01</v>
      </c>
      <c r="P124" s="231">
        <v>0</v>
      </c>
      <c r="Q124" s="231">
        <f>ROUND(E124*P124,2)</f>
        <v>0</v>
      </c>
      <c r="R124" s="232"/>
      <c r="S124" s="232" t="s">
        <v>135</v>
      </c>
      <c r="T124" s="232" t="s">
        <v>135</v>
      </c>
      <c r="U124" s="232">
        <v>0.23599999999999999</v>
      </c>
      <c r="V124" s="232">
        <f>ROUND(E124*U124,2)</f>
        <v>5.87</v>
      </c>
      <c r="W124" s="232"/>
      <c r="X124" s="232" t="s">
        <v>136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137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28"/>
      <c r="B125" s="229"/>
      <c r="C125" s="260" t="s">
        <v>143</v>
      </c>
      <c r="D125" s="234"/>
      <c r="E125" s="235"/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139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28"/>
      <c r="B126" s="229"/>
      <c r="C126" s="260" t="s">
        <v>294</v>
      </c>
      <c r="D126" s="234"/>
      <c r="E126" s="235">
        <v>24.86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139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1">
        <v>59</v>
      </c>
      <c r="B127" s="252" t="s">
        <v>295</v>
      </c>
      <c r="C127" s="261" t="s">
        <v>296</v>
      </c>
      <c r="D127" s="253" t="s">
        <v>188</v>
      </c>
      <c r="E127" s="254">
        <v>24.86</v>
      </c>
      <c r="F127" s="255"/>
      <c r="G127" s="256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135</v>
      </c>
      <c r="T127" s="232" t="s">
        <v>135</v>
      </c>
      <c r="U127" s="232">
        <v>0.154</v>
      </c>
      <c r="V127" s="232">
        <f>ROUND(E127*U127,2)</f>
        <v>3.83</v>
      </c>
      <c r="W127" s="232"/>
      <c r="X127" s="232" t="s">
        <v>136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137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45">
        <v>60</v>
      </c>
      <c r="B128" s="246" t="s">
        <v>297</v>
      </c>
      <c r="C128" s="259" t="s">
        <v>298</v>
      </c>
      <c r="D128" s="247" t="s">
        <v>134</v>
      </c>
      <c r="E128" s="248">
        <v>2.9832000000000001</v>
      </c>
      <c r="F128" s="249"/>
      <c r="G128" s="250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21</v>
      </c>
      <c r="M128" s="232">
        <f>G128*(1+L128/100)</f>
        <v>0</v>
      </c>
      <c r="N128" s="231">
        <v>1.9199999999999998E-2</v>
      </c>
      <c r="O128" s="231">
        <f>ROUND(E128*N128,2)</f>
        <v>0.06</v>
      </c>
      <c r="P128" s="231">
        <v>0</v>
      </c>
      <c r="Q128" s="231">
        <f>ROUND(E128*P128,2)</f>
        <v>0</v>
      </c>
      <c r="R128" s="232" t="s">
        <v>165</v>
      </c>
      <c r="S128" s="232" t="s">
        <v>135</v>
      </c>
      <c r="T128" s="232" t="s">
        <v>135</v>
      </c>
      <c r="U128" s="232">
        <v>0</v>
      </c>
      <c r="V128" s="232">
        <f>ROUND(E128*U128,2)</f>
        <v>0</v>
      </c>
      <c r="W128" s="232"/>
      <c r="X128" s="232" t="s">
        <v>166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167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28"/>
      <c r="B129" s="229"/>
      <c r="C129" s="260" t="s">
        <v>299</v>
      </c>
      <c r="D129" s="234"/>
      <c r="E129" s="235">
        <v>2.9832000000000001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139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28">
        <v>61</v>
      </c>
      <c r="B130" s="229" t="s">
        <v>300</v>
      </c>
      <c r="C130" s="262" t="s">
        <v>301</v>
      </c>
      <c r="D130" s="230" t="s">
        <v>0</v>
      </c>
      <c r="E130" s="257"/>
      <c r="F130" s="233"/>
      <c r="G130" s="232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2"/>
      <c r="S130" s="232" t="s">
        <v>135</v>
      </c>
      <c r="T130" s="232" t="s">
        <v>135</v>
      </c>
      <c r="U130" s="232">
        <v>0</v>
      </c>
      <c r="V130" s="232">
        <f>ROUND(E130*U130,2)</f>
        <v>0</v>
      </c>
      <c r="W130" s="232"/>
      <c r="X130" s="232" t="s">
        <v>197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198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x14ac:dyDescent="0.2">
      <c r="A131" s="238" t="s">
        <v>130</v>
      </c>
      <c r="B131" s="239" t="s">
        <v>90</v>
      </c>
      <c r="C131" s="258" t="s">
        <v>91</v>
      </c>
      <c r="D131" s="240"/>
      <c r="E131" s="241"/>
      <c r="F131" s="242"/>
      <c r="G131" s="243">
        <f>SUMIF(AG132:AG140,"&lt;&gt;NOR",G132:G140)</f>
        <v>0</v>
      </c>
      <c r="H131" s="237"/>
      <c r="I131" s="237">
        <f>SUM(I132:I140)</f>
        <v>0</v>
      </c>
      <c r="J131" s="237"/>
      <c r="K131" s="237">
        <f>SUM(K132:K140)</f>
        <v>0</v>
      </c>
      <c r="L131" s="237"/>
      <c r="M131" s="237">
        <f>SUM(M132:M140)</f>
        <v>0</v>
      </c>
      <c r="N131" s="236"/>
      <c r="O131" s="236">
        <f>SUM(O132:O140)</f>
        <v>7.0000000000000007E-2</v>
      </c>
      <c r="P131" s="236"/>
      <c r="Q131" s="236">
        <f>SUM(Q132:Q140)</f>
        <v>0.02</v>
      </c>
      <c r="R131" s="237"/>
      <c r="S131" s="237"/>
      <c r="T131" s="237"/>
      <c r="U131" s="237"/>
      <c r="V131" s="237">
        <f>SUM(V132:V140)</f>
        <v>18.39</v>
      </c>
      <c r="W131" s="237"/>
      <c r="X131" s="237"/>
      <c r="AG131" t="s">
        <v>131</v>
      </c>
    </row>
    <row r="132" spans="1:60" outlineLevel="1" x14ac:dyDescent="0.2">
      <c r="A132" s="245">
        <v>62</v>
      </c>
      <c r="B132" s="246" t="s">
        <v>302</v>
      </c>
      <c r="C132" s="259" t="s">
        <v>303</v>
      </c>
      <c r="D132" s="247" t="s">
        <v>188</v>
      </c>
      <c r="E132" s="248">
        <v>19.78</v>
      </c>
      <c r="F132" s="249"/>
      <c r="G132" s="250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8.0000000000000007E-5</v>
      </c>
      <c r="Q132" s="231">
        <f>ROUND(E132*P132,2)</f>
        <v>0</v>
      </c>
      <c r="R132" s="232"/>
      <c r="S132" s="232" t="s">
        <v>135</v>
      </c>
      <c r="T132" s="232" t="s">
        <v>135</v>
      </c>
      <c r="U132" s="232">
        <v>3.5000000000000003E-2</v>
      </c>
      <c r="V132" s="232">
        <f>ROUND(E132*U132,2)</f>
        <v>0.69</v>
      </c>
      <c r="W132" s="232"/>
      <c r="X132" s="232" t="s">
        <v>136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137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28"/>
      <c r="B133" s="229"/>
      <c r="C133" s="260" t="s">
        <v>304</v>
      </c>
      <c r="D133" s="234"/>
      <c r="E133" s="235">
        <v>19.78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139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22.5" outlineLevel="1" x14ac:dyDescent="0.2">
      <c r="A134" s="245">
        <v>63</v>
      </c>
      <c r="B134" s="246" t="s">
        <v>305</v>
      </c>
      <c r="C134" s="259" t="s">
        <v>306</v>
      </c>
      <c r="D134" s="247" t="s">
        <v>134</v>
      </c>
      <c r="E134" s="248">
        <v>22.38</v>
      </c>
      <c r="F134" s="249"/>
      <c r="G134" s="250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1">
        <v>0</v>
      </c>
      <c r="O134" s="231">
        <f>ROUND(E134*N134,2)</f>
        <v>0</v>
      </c>
      <c r="P134" s="231">
        <v>1E-3</v>
      </c>
      <c r="Q134" s="231">
        <f>ROUND(E134*P134,2)</f>
        <v>0.02</v>
      </c>
      <c r="R134" s="232"/>
      <c r="S134" s="232" t="s">
        <v>135</v>
      </c>
      <c r="T134" s="232" t="s">
        <v>135</v>
      </c>
      <c r="U134" s="232">
        <v>0.105</v>
      </c>
      <c r="V134" s="232">
        <f>ROUND(E134*U134,2)</f>
        <v>2.35</v>
      </c>
      <c r="W134" s="232"/>
      <c r="X134" s="232" t="s">
        <v>136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137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28"/>
      <c r="B135" s="229"/>
      <c r="C135" s="260" t="s">
        <v>138</v>
      </c>
      <c r="D135" s="234"/>
      <c r="E135" s="235"/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139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28"/>
      <c r="B136" s="229"/>
      <c r="C136" s="260" t="s">
        <v>307</v>
      </c>
      <c r="D136" s="234"/>
      <c r="E136" s="235">
        <v>22.38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139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ht="22.5" outlineLevel="1" x14ac:dyDescent="0.2">
      <c r="A137" s="245">
        <v>64</v>
      </c>
      <c r="B137" s="246" t="s">
        <v>308</v>
      </c>
      <c r="C137" s="259" t="s">
        <v>309</v>
      </c>
      <c r="D137" s="247" t="s">
        <v>134</v>
      </c>
      <c r="E137" s="248">
        <v>23.074400000000001</v>
      </c>
      <c r="F137" s="249"/>
      <c r="G137" s="250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1">
        <v>3.2200000000000002E-3</v>
      </c>
      <c r="O137" s="231">
        <f>ROUND(E137*N137,2)</f>
        <v>7.0000000000000007E-2</v>
      </c>
      <c r="P137" s="231">
        <v>0</v>
      </c>
      <c r="Q137" s="231">
        <f>ROUND(E137*P137,2)</f>
        <v>0</v>
      </c>
      <c r="R137" s="232"/>
      <c r="S137" s="232" t="s">
        <v>135</v>
      </c>
      <c r="T137" s="232" t="s">
        <v>310</v>
      </c>
      <c r="U137" s="232">
        <v>0.66517000000000004</v>
      </c>
      <c r="V137" s="232">
        <f>ROUND(E137*U137,2)</f>
        <v>15.35</v>
      </c>
      <c r="W137" s="232"/>
      <c r="X137" s="232" t="s">
        <v>251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252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28"/>
      <c r="B138" s="229"/>
      <c r="C138" s="260" t="s">
        <v>138</v>
      </c>
      <c r="D138" s="234"/>
      <c r="E138" s="235"/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139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28"/>
      <c r="B139" s="229"/>
      <c r="C139" s="260" t="s">
        <v>160</v>
      </c>
      <c r="D139" s="234"/>
      <c r="E139" s="235">
        <v>23.074400000000001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139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28">
        <v>65</v>
      </c>
      <c r="B140" s="229" t="s">
        <v>311</v>
      </c>
      <c r="C140" s="262" t="s">
        <v>312</v>
      </c>
      <c r="D140" s="230" t="s">
        <v>0</v>
      </c>
      <c r="E140" s="257"/>
      <c r="F140" s="233"/>
      <c r="G140" s="232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21</v>
      </c>
      <c r="M140" s="232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2"/>
      <c r="S140" s="232" t="s">
        <v>135</v>
      </c>
      <c r="T140" s="232" t="s">
        <v>135</v>
      </c>
      <c r="U140" s="232">
        <v>0</v>
      </c>
      <c r="V140" s="232">
        <f>ROUND(E140*U140,2)</f>
        <v>0</v>
      </c>
      <c r="W140" s="232"/>
      <c r="X140" s="232" t="s">
        <v>197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198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x14ac:dyDescent="0.2">
      <c r="A141" s="238" t="s">
        <v>130</v>
      </c>
      <c r="B141" s="239" t="s">
        <v>92</v>
      </c>
      <c r="C141" s="258" t="s">
        <v>93</v>
      </c>
      <c r="D141" s="240"/>
      <c r="E141" s="241"/>
      <c r="F141" s="242"/>
      <c r="G141" s="243">
        <f>SUMIF(AG142:AG144,"&lt;&gt;NOR",G142:G144)</f>
        <v>0</v>
      </c>
      <c r="H141" s="237"/>
      <c r="I141" s="237">
        <f>SUM(I142:I144)</f>
        <v>0</v>
      </c>
      <c r="J141" s="237"/>
      <c r="K141" s="237">
        <f>SUM(K142:K144)</f>
        <v>0</v>
      </c>
      <c r="L141" s="237"/>
      <c r="M141" s="237">
        <f>SUM(M142:M144)</f>
        <v>0</v>
      </c>
      <c r="N141" s="236"/>
      <c r="O141" s="236">
        <f>SUM(O142:O144)</f>
        <v>0</v>
      </c>
      <c r="P141" s="236"/>
      <c r="Q141" s="236">
        <f>SUM(Q142:Q144)</f>
        <v>0</v>
      </c>
      <c r="R141" s="237"/>
      <c r="S141" s="237"/>
      <c r="T141" s="237"/>
      <c r="U141" s="237"/>
      <c r="V141" s="237">
        <f>SUM(V142:V144)</f>
        <v>0</v>
      </c>
      <c r="W141" s="237"/>
      <c r="X141" s="237"/>
      <c r="AG141" t="s">
        <v>131</v>
      </c>
    </row>
    <row r="142" spans="1:60" outlineLevel="1" x14ac:dyDescent="0.2">
      <c r="A142" s="245">
        <v>66</v>
      </c>
      <c r="B142" s="246" t="s">
        <v>313</v>
      </c>
      <c r="C142" s="259" t="s">
        <v>314</v>
      </c>
      <c r="D142" s="247" t="s">
        <v>315</v>
      </c>
      <c r="E142" s="248">
        <v>1</v>
      </c>
      <c r="F142" s="249"/>
      <c r="G142" s="250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1">
        <v>0</v>
      </c>
      <c r="O142" s="231">
        <f>ROUND(E142*N142,2)</f>
        <v>0</v>
      </c>
      <c r="P142" s="231">
        <v>0</v>
      </c>
      <c r="Q142" s="231">
        <f>ROUND(E142*P142,2)</f>
        <v>0</v>
      </c>
      <c r="R142" s="232"/>
      <c r="S142" s="232" t="s">
        <v>152</v>
      </c>
      <c r="T142" s="232" t="s">
        <v>153</v>
      </c>
      <c r="U142" s="232">
        <v>0</v>
      </c>
      <c r="V142" s="232">
        <f>ROUND(E142*U142,2)</f>
        <v>0</v>
      </c>
      <c r="W142" s="232"/>
      <c r="X142" s="232" t="s">
        <v>136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137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28"/>
      <c r="B143" s="229"/>
      <c r="C143" s="260" t="s">
        <v>138</v>
      </c>
      <c r="D143" s="234"/>
      <c r="E143" s="235"/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139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28"/>
      <c r="B144" s="229"/>
      <c r="C144" s="260" t="s">
        <v>148</v>
      </c>
      <c r="D144" s="234"/>
      <c r="E144" s="235">
        <v>1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139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x14ac:dyDescent="0.2">
      <c r="A145" s="238" t="s">
        <v>130</v>
      </c>
      <c r="B145" s="239" t="s">
        <v>94</v>
      </c>
      <c r="C145" s="258" t="s">
        <v>95</v>
      </c>
      <c r="D145" s="240"/>
      <c r="E145" s="241"/>
      <c r="F145" s="242"/>
      <c r="G145" s="243">
        <f>SUMIF(AG146:AG170,"&lt;&gt;NOR",G146:G170)</f>
        <v>0</v>
      </c>
      <c r="H145" s="237"/>
      <c r="I145" s="237">
        <f>SUM(I146:I170)</f>
        <v>0</v>
      </c>
      <c r="J145" s="237"/>
      <c r="K145" s="237">
        <f>SUM(K146:K170)</f>
        <v>0</v>
      </c>
      <c r="L145" s="237"/>
      <c r="M145" s="237">
        <f>SUM(M146:M170)</f>
        <v>0</v>
      </c>
      <c r="N145" s="236"/>
      <c r="O145" s="236">
        <f>SUM(O146:O170)</f>
        <v>9.0000000000000011E-2</v>
      </c>
      <c r="P145" s="236"/>
      <c r="Q145" s="236">
        <f>SUM(Q146:Q170)</f>
        <v>0</v>
      </c>
      <c r="R145" s="237"/>
      <c r="S145" s="237"/>
      <c r="T145" s="237"/>
      <c r="U145" s="237"/>
      <c r="V145" s="237">
        <f>SUM(V146:V170)</f>
        <v>56.620000000000005</v>
      </c>
      <c r="W145" s="237"/>
      <c r="X145" s="237"/>
      <c r="AG145" t="s">
        <v>131</v>
      </c>
    </row>
    <row r="146" spans="1:60" outlineLevel="1" x14ac:dyDescent="0.2">
      <c r="A146" s="245">
        <v>67</v>
      </c>
      <c r="B146" s="246" t="s">
        <v>316</v>
      </c>
      <c r="C146" s="259" t="s">
        <v>317</v>
      </c>
      <c r="D146" s="247" t="s">
        <v>134</v>
      </c>
      <c r="E146" s="248">
        <v>269.48149999999998</v>
      </c>
      <c r="F146" s="249"/>
      <c r="G146" s="250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1">
        <v>6.9999999999999994E-5</v>
      </c>
      <c r="O146" s="231">
        <f>ROUND(E146*N146,2)</f>
        <v>0.02</v>
      </c>
      <c r="P146" s="231">
        <v>0</v>
      </c>
      <c r="Q146" s="231">
        <f>ROUND(E146*P146,2)</f>
        <v>0</v>
      </c>
      <c r="R146" s="232"/>
      <c r="S146" s="232" t="s">
        <v>135</v>
      </c>
      <c r="T146" s="232" t="s">
        <v>135</v>
      </c>
      <c r="U146" s="232">
        <v>3.2480000000000002E-2</v>
      </c>
      <c r="V146" s="232">
        <f>ROUND(E146*U146,2)</f>
        <v>8.75</v>
      </c>
      <c r="W146" s="232"/>
      <c r="X146" s="232" t="s">
        <v>136</v>
      </c>
      <c r="Y146" s="211"/>
      <c r="Z146" s="211"/>
      <c r="AA146" s="211"/>
      <c r="AB146" s="211"/>
      <c r="AC146" s="211"/>
      <c r="AD146" s="211"/>
      <c r="AE146" s="211"/>
      <c r="AF146" s="211"/>
      <c r="AG146" s="211" t="s">
        <v>137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28"/>
      <c r="B147" s="229"/>
      <c r="C147" s="260" t="s">
        <v>138</v>
      </c>
      <c r="D147" s="234"/>
      <c r="E147" s="235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139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28"/>
      <c r="B148" s="229"/>
      <c r="C148" s="260" t="s">
        <v>318</v>
      </c>
      <c r="D148" s="234"/>
      <c r="E148" s="235">
        <v>69.349999999999994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139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28"/>
      <c r="B149" s="229"/>
      <c r="C149" s="260" t="s">
        <v>319</v>
      </c>
      <c r="D149" s="234"/>
      <c r="E149" s="235">
        <v>109.52500000000001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11"/>
      <c r="Z149" s="211"/>
      <c r="AA149" s="211"/>
      <c r="AB149" s="211"/>
      <c r="AC149" s="211"/>
      <c r="AD149" s="211"/>
      <c r="AE149" s="211"/>
      <c r="AF149" s="211"/>
      <c r="AG149" s="211" t="s">
        <v>139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28"/>
      <c r="B150" s="229"/>
      <c r="C150" s="260" t="s">
        <v>320</v>
      </c>
      <c r="D150" s="234"/>
      <c r="E150" s="235">
        <v>6.6950000000000003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139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28"/>
      <c r="B151" s="229"/>
      <c r="C151" s="260" t="s">
        <v>143</v>
      </c>
      <c r="D151" s="234"/>
      <c r="E151" s="235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139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28"/>
      <c r="B152" s="229"/>
      <c r="C152" s="260" t="s">
        <v>321</v>
      </c>
      <c r="D152" s="234"/>
      <c r="E152" s="235">
        <v>83.911500000000004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139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45">
        <v>68</v>
      </c>
      <c r="B153" s="246" t="s">
        <v>322</v>
      </c>
      <c r="C153" s="259" t="s">
        <v>323</v>
      </c>
      <c r="D153" s="247" t="s">
        <v>134</v>
      </c>
      <c r="E153" s="248">
        <v>185.57</v>
      </c>
      <c r="F153" s="249"/>
      <c r="G153" s="250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1">
        <v>2.9E-4</v>
      </c>
      <c r="O153" s="231">
        <f>ROUND(E153*N153,2)</f>
        <v>0.05</v>
      </c>
      <c r="P153" s="231">
        <v>0</v>
      </c>
      <c r="Q153" s="231">
        <f>ROUND(E153*P153,2)</f>
        <v>0</v>
      </c>
      <c r="R153" s="232"/>
      <c r="S153" s="232" t="s">
        <v>135</v>
      </c>
      <c r="T153" s="232" t="s">
        <v>135</v>
      </c>
      <c r="U153" s="232">
        <v>0.10191</v>
      </c>
      <c r="V153" s="232">
        <f>ROUND(E153*U153,2)</f>
        <v>18.91</v>
      </c>
      <c r="W153" s="232"/>
      <c r="X153" s="232" t="s">
        <v>136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137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28"/>
      <c r="B154" s="229"/>
      <c r="C154" s="260" t="s">
        <v>138</v>
      </c>
      <c r="D154" s="234"/>
      <c r="E154" s="235"/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139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28"/>
      <c r="B155" s="229"/>
      <c r="C155" s="260" t="s">
        <v>318</v>
      </c>
      <c r="D155" s="234"/>
      <c r="E155" s="235">
        <v>69.349999999999994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139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28"/>
      <c r="B156" s="229"/>
      <c r="C156" s="260" t="s">
        <v>319</v>
      </c>
      <c r="D156" s="234"/>
      <c r="E156" s="235">
        <v>109.52500000000001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139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28"/>
      <c r="B157" s="229"/>
      <c r="C157" s="260" t="s">
        <v>320</v>
      </c>
      <c r="D157" s="234"/>
      <c r="E157" s="235">
        <v>6.6950000000000003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139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45">
        <v>69</v>
      </c>
      <c r="B158" s="246" t="s">
        <v>324</v>
      </c>
      <c r="C158" s="259" t="s">
        <v>325</v>
      </c>
      <c r="D158" s="247" t="s">
        <v>134</v>
      </c>
      <c r="E158" s="248">
        <v>83.911500000000004</v>
      </c>
      <c r="F158" s="249"/>
      <c r="G158" s="250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1">
        <v>2.9E-4</v>
      </c>
      <c r="O158" s="231">
        <f>ROUND(E158*N158,2)</f>
        <v>0.02</v>
      </c>
      <c r="P158" s="231">
        <v>0</v>
      </c>
      <c r="Q158" s="231">
        <f>ROUND(E158*P158,2)</f>
        <v>0</v>
      </c>
      <c r="R158" s="232"/>
      <c r="S158" s="232" t="s">
        <v>135</v>
      </c>
      <c r="T158" s="232" t="s">
        <v>135</v>
      </c>
      <c r="U158" s="232">
        <v>0.10191</v>
      </c>
      <c r="V158" s="232">
        <f>ROUND(E158*U158,2)</f>
        <v>8.5500000000000007</v>
      </c>
      <c r="W158" s="232"/>
      <c r="X158" s="232" t="s">
        <v>136</v>
      </c>
      <c r="Y158" s="211"/>
      <c r="Z158" s="211"/>
      <c r="AA158" s="211"/>
      <c r="AB158" s="211"/>
      <c r="AC158" s="211"/>
      <c r="AD158" s="211"/>
      <c r="AE158" s="211"/>
      <c r="AF158" s="211"/>
      <c r="AG158" s="211" t="s">
        <v>137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28"/>
      <c r="B159" s="229"/>
      <c r="C159" s="260" t="s">
        <v>143</v>
      </c>
      <c r="D159" s="234"/>
      <c r="E159" s="235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139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28"/>
      <c r="B160" s="229"/>
      <c r="C160" s="260" t="s">
        <v>321</v>
      </c>
      <c r="D160" s="234"/>
      <c r="E160" s="235">
        <v>83.911500000000004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139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5">
        <v>70</v>
      </c>
      <c r="B161" s="246" t="s">
        <v>326</v>
      </c>
      <c r="C161" s="259" t="s">
        <v>327</v>
      </c>
      <c r="D161" s="247" t="s">
        <v>134</v>
      </c>
      <c r="E161" s="248">
        <v>185.57</v>
      </c>
      <c r="F161" s="249"/>
      <c r="G161" s="250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21</v>
      </c>
      <c r="M161" s="232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2"/>
      <c r="S161" s="232" t="s">
        <v>135</v>
      </c>
      <c r="T161" s="232" t="s">
        <v>135</v>
      </c>
      <c r="U161" s="232">
        <v>7.0000000000000007E-2</v>
      </c>
      <c r="V161" s="232">
        <f>ROUND(E161*U161,2)</f>
        <v>12.99</v>
      </c>
      <c r="W161" s="232"/>
      <c r="X161" s="232" t="s">
        <v>136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328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28"/>
      <c r="B162" s="229"/>
      <c r="C162" s="260" t="s">
        <v>138</v>
      </c>
      <c r="D162" s="234"/>
      <c r="E162" s="235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139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28"/>
      <c r="B163" s="229"/>
      <c r="C163" s="260" t="s">
        <v>318</v>
      </c>
      <c r="D163" s="234"/>
      <c r="E163" s="235">
        <v>69.349999999999994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139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28"/>
      <c r="B164" s="229"/>
      <c r="C164" s="260" t="s">
        <v>319</v>
      </c>
      <c r="D164" s="234"/>
      <c r="E164" s="235">
        <v>109.52500000000001</v>
      </c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139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28"/>
      <c r="B165" s="229"/>
      <c r="C165" s="260" t="s">
        <v>320</v>
      </c>
      <c r="D165" s="234"/>
      <c r="E165" s="235">
        <v>6.6950000000000003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139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5">
        <v>71</v>
      </c>
      <c r="B166" s="246" t="s">
        <v>329</v>
      </c>
      <c r="C166" s="259" t="s">
        <v>330</v>
      </c>
      <c r="D166" s="247" t="s">
        <v>134</v>
      </c>
      <c r="E166" s="248">
        <v>185.57</v>
      </c>
      <c r="F166" s="249"/>
      <c r="G166" s="250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1">
        <v>0</v>
      </c>
      <c r="O166" s="231">
        <f>ROUND(E166*N166,2)</f>
        <v>0</v>
      </c>
      <c r="P166" s="231">
        <v>0</v>
      </c>
      <c r="Q166" s="231">
        <f>ROUND(E166*P166,2)</f>
        <v>0</v>
      </c>
      <c r="R166" s="232"/>
      <c r="S166" s="232" t="s">
        <v>135</v>
      </c>
      <c r="T166" s="232" t="s">
        <v>135</v>
      </c>
      <c r="U166" s="232">
        <v>0.04</v>
      </c>
      <c r="V166" s="232">
        <f>ROUND(E166*U166,2)</f>
        <v>7.42</v>
      </c>
      <c r="W166" s="232"/>
      <c r="X166" s="232" t="s">
        <v>136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328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28"/>
      <c r="B167" s="229"/>
      <c r="C167" s="260" t="s">
        <v>138</v>
      </c>
      <c r="D167" s="234"/>
      <c r="E167" s="235"/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139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28"/>
      <c r="B168" s="229"/>
      <c r="C168" s="260" t="s">
        <v>318</v>
      </c>
      <c r="D168" s="234"/>
      <c r="E168" s="235">
        <v>69.349999999999994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139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28"/>
      <c r="B169" s="229"/>
      <c r="C169" s="260" t="s">
        <v>319</v>
      </c>
      <c r="D169" s="234"/>
      <c r="E169" s="235">
        <v>109.52500000000001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139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28"/>
      <c r="B170" s="229"/>
      <c r="C170" s="260" t="s">
        <v>320</v>
      </c>
      <c r="D170" s="234"/>
      <c r="E170" s="235">
        <v>6.6950000000000003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139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x14ac:dyDescent="0.2">
      <c r="A171" s="238" t="s">
        <v>130</v>
      </c>
      <c r="B171" s="239" t="s">
        <v>96</v>
      </c>
      <c r="C171" s="258" t="s">
        <v>97</v>
      </c>
      <c r="D171" s="240"/>
      <c r="E171" s="241"/>
      <c r="F171" s="242"/>
      <c r="G171" s="243">
        <f>SUMIF(AG172:AG192,"&lt;&gt;NOR",G172:G192)</f>
        <v>0</v>
      </c>
      <c r="H171" s="237"/>
      <c r="I171" s="237">
        <f>SUM(I172:I192)</f>
        <v>0</v>
      </c>
      <c r="J171" s="237"/>
      <c r="K171" s="237">
        <f>SUM(K172:K192)</f>
        <v>0</v>
      </c>
      <c r="L171" s="237"/>
      <c r="M171" s="237">
        <f>SUM(M172:M192)</f>
        <v>0</v>
      </c>
      <c r="N171" s="236"/>
      <c r="O171" s="236">
        <f>SUM(O172:O192)</f>
        <v>0.08</v>
      </c>
      <c r="P171" s="236"/>
      <c r="Q171" s="236">
        <f>SUM(Q172:Q192)</f>
        <v>0</v>
      </c>
      <c r="R171" s="237"/>
      <c r="S171" s="237"/>
      <c r="T171" s="237"/>
      <c r="U171" s="237"/>
      <c r="V171" s="237">
        <f>SUM(V172:V192)</f>
        <v>30.8</v>
      </c>
      <c r="W171" s="237"/>
      <c r="X171" s="237"/>
      <c r="AG171" t="s">
        <v>131</v>
      </c>
    </row>
    <row r="172" spans="1:60" ht="22.5" outlineLevel="1" x14ac:dyDescent="0.2">
      <c r="A172" s="251">
        <v>72</v>
      </c>
      <c r="B172" s="252" t="s">
        <v>331</v>
      </c>
      <c r="C172" s="261" t="s">
        <v>332</v>
      </c>
      <c r="D172" s="253" t="s">
        <v>188</v>
      </c>
      <c r="E172" s="254">
        <v>250</v>
      </c>
      <c r="F172" s="255"/>
      <c r="G172" s="256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1">
        <v>1.6000000000000001E-4</v>
      </c>
      <c r="O172" s="231">
        <f>ROUND(E172*N172,2)</f>
        <v>0.04</v>
      </c>
      <c r="P172" s="231">
        <v>0</v>
      </c>
      <c r="Q172" s="231">
        <f>ROUND(E172*P172,2)</f>
        <v>0</v>
      </c>
      <c r="R172" s="232"/>
      <c r="S172" s="232" t="s">
        <v>135</v>
      </c>
      <c r="T172" s="232" t="s">
        <v>135</v>
      </c>
      <c r="U172" s="232">
        <v>7.0000000000000007E-2</v>
      </c>
      <c r="V172" s="232">
        <f>ROUND(E172*U172,2)</f>
        <v>17.5</v>
      </c>
      <c r="W172" s="232"/>
      <c r="X172" s="232" t="s">
        <v>136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137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ht="22.5" outlineLevel="1" x14ac:dyDescent="0.2">
      <c r="A173" s="251">
        <v>73</v>
      </c>
      <c r="B173" s="252" t="s">
        <v>333</v>
      </c>
      <c r="C173" s="261" t="s">
        <v>334</v>
      </c>
      <c r="D173" s="253" t="s">
        <v>188</v>
      </c>
      <c r="E173" s="254">
        <v>150</v>
      </c>
      <c r="F173" s="255"/>
      <c r="G173" s="256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1">
        <v>2.1000000000000001E-4</v>
      </c>
      <c r="O173" s="231">
        <f>ROUND(E173*N173,2)</f>
        <v>0.03</v>
      </c>
      <c r="P173" s="231">
        <v>0</v>
      </c>
      <c r="Q173" s="231">
        <f>ROUND(E173*P173,2)</f>
        <v>0</v>
      </c>
      <c r="R173" s="232"/>
      <c r="S173" s="232" t="s">
        <v>135</v>
      </c>
      <c r="T173" s="232" t="s">
        <v>135</v>
      </c>
      <c r="U173" s="232">
        <v>7.0000000000000007E-2</v>
      </c>
      <c r="V173" s="232">
        <f>ROUND(E173*U173,2)</f>
        <v>10.5</v>
      </c>
      <c r="W173" s="232"/>
      <c r="X173" s="232" t="s">
        <v>136</v>
      </c>
      <c r="Y173" s="211"/>
      <c r="Z173" s="211"/>
      <c r="AA173" s="211"/>
      <c r="AB173" s="211"/>
      <c r="AC173" s="211"/>
      <c r="AD173" s="211"/>
      <c r="AE173" s="211"/>
      <c r="AF173" s="211"/>
      <c r="AG173" s="211" t="s">
        <v>137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 x14ac:dyDescent="0.2">
      <c r="A174" s="251">
        <v>74</v>
      </c>
      <c r="B174" s="252" t="s">
        <v>335</v>
      </c>
      <c r="C174" s="261" t="s">
        <v>336</v>
      </c>
      <c r="D174" s="253" t="s">
        <v>188</v>
      </c>
      <c r="E174" s="254">
        <v>40</v>
      </c>
      <c r="F174" s="255"/>
      <c r="G174" s="256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1">
        <v>2.2000000000000001E-4</v>
      </c>
      <c r="O174" s="231">
        <f>ROUND(E174*N174,2)</f>
        <v>0.01</v>
      </c>
      <c r="P174" s="231">
        <v>0</v>
      </c>
      <c r="Q174" s="231">
        <f>ROUND(E174*P174,2)</f>
        <v>0</v>
      </c>
      <c r="R174" s="232"/>
      <c r="S174" s="232" t="s">
        <v>135</v>
      </c>
      <c r="T174" s="232" t="s">
        <v>135</v>
      </c>
      <c r="U174" s="232">
        <v>7.0000000000000007E-2</v>
      </c>
      <c r="V174" s="232">
        <f>ROUND(E174*U174,2)</f>
        <v>2.8</v>
      </c>
      <c r="W174" s="232"/>
      <c r="X174" s="232" t="s">
        <v>136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137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ht="22.5" outlineLevel="1" x14ac:dyDescent="0.2">
      <c r="A175" s="251">
        <v>75</v>
      </c>
      <c r="B175" s="252" t="s">
        <v>337</v>
      </c>
      <c r="C175" s="261" t="s">
        <v>338</v>
      </c>
      <c r="D175" s="253" t="s">
        <v>147</v>
      </c>
      <c r="E175" s="254">
        <v>3</v>
      </c>
      <c r="F175" s="255"/>
      <c r="G175" s="256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1">
        <v>0</v>
      </c>
      <c r="O175" s="231">
        <f>ROUND(E175*N175,2)</f>
        <v>0</v>
      </c>
      <c r="P175" s="231">
        <v>0</v>
      </c>
      <c r="Q175" s="231">
        <f>ROUND(E175*P175,2)</f>
        <v>0</v>
      </c>
      <c r="R175" s="232"/>
      <c r="S175" s="232" t="s">
        <v>152</v>
      </c>
      <c r="T175" s="232" t="s">
        <v>153</v>
      </c>
      <c r="U175" s="232">
        <v>0</v>
      </c>
      <c r="V175" s="232">
        <f>ROUND(E175*U175,2)</f>
        <v>0</v>
      </c>
      <c r="W175" s="232"/>
      <c r="X175" s="232" t="s">
        <v>136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137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1" x14ac:dyDescent="0.2">
      <c r="A176" s="251">
        <v>76</v>
      </c>
      <c r="B176" s="252" t="s">
        <v>339</v>
      </c>
      <c r="C176" s="261" t="s">
        <v>340</v>
      </c>
      <c r="D176" s="253" t="s">
        <v>147</v>
      </c>
      <c r="E176" s="254">
        <v>10</v>
      </c>
      <c r="F176" s="255"/>
      <c r="G176" s="256">
        <f>ROUND(E176*F176,2)</f>
        <v>0</v>
      </c>
      <c r="H176" s="233"/>
      <c r="I176" s="232">
        <f>ROUND(E176*H176,2)</f>
        <v>0</v>
      </c>
      <c r="J176" s="233"/>
      <c r="K176" s="232">
        <f>ROUND(E176*J176,2)</f>
        <v>0</v>
      </c>
      <c r="L176" s="232">
        <v>21</v>
      </c>
      <c r="M176" s="232">
        <f>G176*(1+L176/100)</f>
        <v>0</v>
      </c>
      <c r="N176" s="231">
        <v>0</v>
      </c>
      <c r="O176" s="231">
        <f>ROUND(E176*N176,2)</f>
        <v>0</v>
      </c>
      <c r="P176" s="231">
        <v>0</v>
      </c>
      <c r="Q176" s="231">
        <f>ROUND(E176*P176,2)</f>
        <v>0</v>
      </c>
      <c r="R176" s="232"/>
      <c r="S176" s="232" t="s">
        <v>152</v>
      </c>
      <c r="T176" s="232" t="s">
        <v>153</v>
      </c>
      <c r="U176" s="232">
        <v>0</v>
      </c>
      <c r="V176" s="232">
        <f>ROUND(E176*U176,2)</f>
        <v>0</v>
      </c>
      <c r="W176" s="232"/>
      <c r="X176" s="232" t="s">
        <v>136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137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51">
        <v>77</v>
      </c>
      <c r="B177" s="252" t="s">
        <v>341</v>
      </c>
      <c r="C177" s="261" t="s">
        <v>342</v>
      </c>
      <c r="D177" s="253" t="s">
        <v>147</v>
      </c>
      <c r="E177" s="254">
        <v>8</v>
      </c>
      <c r="F177" s="255"/>
      <c r="G177" s="256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1">
        <v>0</v>
      </c>
      <c r="O177" s="231">
        <f>ROUND(E177*N177,2)</f>
        <v>0</v>
      </c>
      <c r="P177" s="231">
        <v>0</v>
      </c>
      <c r="Q177" s="231">
        <f>ROUND(E177*P177,2)</f>
        <v>0</v>
      </c>
      <c r="R177" s="232"/>
      <c r="S177" s="232" t="s">
        <v>152</v>
      </c>
      <c r="T177" s="232" t="s">
        <v>153</v>
      </c>
      <c r="U177" s="232">
        <v>0</v>
      </c>
      <c r="V177" s="232">
        <f>ROUND(E177*U177,2)</f>
        <v>0</v>
      </c>
      <c r="W177" s="232"/>
      <c r="X177" s="232" t="s">
        <v>136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137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51">
        <v>78</v>
      </c>
      <c r="B178" s="252" t="s">
        <v>343</v>
      </c>
      <c r="C178" s="261" t="s">
        <v>344</v>
      </c>
      <c r="D178" s="253" t="s">
        <v>147</v>
      </c>
      <c r="E178" s="254">
        <v>8</v>
      </c>
      <c r="F178" s="255"/>
      <c r="G178" s="256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21</v>
      </c>
      <c r="M178" s="232">
        <f>G178*(1+L178/100)</f>
        <v>0</v>
      </c>
      <c r="N178" s="231">
        <v>0</v>
      </c>
      <c r="O178" s="231">
        <f>ROUND(E178*N178,2)</f>
        <v>0</v>
      </c>
      <c r="P178" s="231">
        <v>0</v>
      </c>
      <c r="Q178" s="231">
        <f>ROUND(E178*P178,2)</f>
        <v>0</v>
      </c>
      <c r="R178" s="232"/>
      <c r="S178" s="232" t="s">
        <v>152</v>
      </c>
      <c r="T178" s="232" t="s">
        <v>153</v>
      </c>
      <c r="U178" s="232">
        <v>0</v>
      </c>
      <c r="V178" s="232">
        <f>ROUND(E178*U178,2)</f>
        <v>0</v>
      </c>
      <c r="W178" s="232"/>
      <c r="X178" s="232" t="s">
        <v>136</v>
      </c>
      <c r="Y178" s="211"/>
      <c r="Z178" s="211"/>
      <c r="AA178" s="211"/>
      <c r="AB178" s="211"/>
      <c r="AC178" s="211"/>
      <c r="AD178" s="211"/>
      <c r="AE178" s="211"/>
      <c r="AF178" s="211"/>
      <c r="AG178" s="211" t="s">
        <v>137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51">
        <v>79</v>
      </c>
      <c r="B179" s="252" t="s">
        <v>345</v>
      </c>
      <c r="C179" s="261" t="s">
        <v>346</v>
      </c>
      <c r="D179" s="253" t="s">
        <v>147</v>
      </c>
      <c r="E179" s="254">
        <v>4</v>
      </c>
      <c r="F179" s="255"/>
      <c r="G179" s="256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31">
        <v>0</v>
      </c>
      <c r="O179" s="231">
        <f>ROUND(E179*N179,2)</f>
        <v>0</v>
      </c>
      <c r="P179" s="231">
        <v>0</v>
      </c>
      <c r="Q179" s="231">
        <f>ROUND(E179*P179,2)</f>
        <v>0</v>
      </c>
      <c r="R179" s="232"/>
      <c r="S179" s="232" t="s">
        <v>152</v>
      </c>
      <c r="T179" s="232" t="s">
        <v>153</v>
      </c>
      <c r="U179" s="232">
        <v>0</v>
      </c>
      <c r="V179" s="232">
        <f>ROUND(E179*U179,2)</f>
        <v>0</v>
      </c>
      <c r="W179" s="232"/>
      <c r="X179" s="232" t="s">
        <v>136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137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51">
        <v>80</v>
      </c>
      <c r="B180" s="252" t="s">
        <v>347</v>
      </c>
      <c r="C180" s="261" t="s">
        <v>348</v>
      </c>
      <c r="D180" s="253" t="s">
        <v>222</v>
      </c>
      <c r="E180" s="254">
        <v>1</v>
      </c>
      <c r="F180" s="255"/>
      <c r="G180" s="256">
        <f>ROUND(E180*F180,2)</f>
        <v>0</v>
      </c>
      <c r="H180" s="233"/>
      <c r="I180" s="232">
        <f>ROUND(E180*H180,2)</f>
        <v>0</v>
      </c>
      <c r="J180" s="233"/>
      <c r="K180" s="232">
        <f>ROUND(E180*J180,2)</f>
        <v>0</v>
      </c>
      <c r="L180" s="232">
        <v>21</v>
      </c>
      <c r="M180" s="232">
        <f>G180*(1+L180/100)</f>
        <v>0</v>
      </c>
      <c r="N180" s="231">
        <v>0</v>
      </c>
      <c r="O180" s="231">
        <f>ROUND(E180*N180,2)</f>
        <v>0</v>
      </c>
      <c r="P180" s="231">
        <v>0</v>
      </c>
      <c r="Q180" s="231">
        <f>ROUND(E180*P180,2)</f>
        <v>0</v>
      </c>
      <c r="R180" s="232"/>
      <c r="S180" s="232" t="s">
        <v>152</v>
      </c>
      <c r="T180" s="232" t="s">
        <v>153</v>
      </c>
      <c r="U180" s="232">
        <v>0</v>
      </c>
      <c r="V180" s="232">
        <f>ROUND(E180*U180,2)</f>
        <v>0</v>
      </c>
      <c r="W180" s="232"/>
      <c r="X180" s="232" t="s">
        <v>136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137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51">
        <v>81</v>
      </c>
      <c r="B181" s="252" t="s">
        <v>349</v>
      </c>
      <c r="C181" s="261" t="s">
        <v>350</v>
      </c>
      <c r="D181" s="253" t="s">
        <v>222</v>
      </c>
      <c r="E181" s="254">
        <v>1</v>
      </c>
      <c r="F181" s="255"/>
      <c r="G181" s="256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21</v>
      </c>
      <c r="M181" s="232">
        <f>G181*(1+L181/100)</f>
        <v>0</v>
      </c>
      <c r="N181" s="231">
        <v>0</v>
      </c>
      <c r="O181" s="231">
        <f>ROUND(E181*N181,2)</f>
        <v>0</v>
      </c>
      <c r="P181" s="231">
        <v>0</v>
      </c>
      <c r="Q181" s="231">
        <f>ROUND(E181*P181,2)</f>
        <v>0</v>
      </c>
      <c r="R181" s="232"/>
      <c r="S181" s="232" t="s">
        <v>152</v>
      </c>
      <c r="T181" s="232" t="s">
        <v>153</v>
      </c>
      <c r="U181" s="232">
        <v>0</v>
      </c>
      <c r="V181" s="232">
        <f>ROUND(E181*U181,2)</f>
        <v>0</v>
      </c>
      <c r="W181" s="232"/>
      <c r="X181" s="232" t="s">
        <v>136</v>
      </c>
      <c r="Y181" s="211"/>
      <c r="Z181" s="211"/>
      <c r="AA181" s="211"/>
      <c r="AB181" s="211"/>
      <c r="AC181" s="211"/>
      <c r="AD181" s="211"/>
      <c r="AE181" s="211"/>
      <c r="AF181" s="211"/>
      <c r="AG181" s="211" t="s">
        <v>137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51">
        <v>82</v>
      </c>
      <c r="B182" s="252" t="s">
        <v>351</v>
      </c>
      <c r="C182" s="261" t="s">
        <v>352</v>
      </c>
      <c r="D182" s="253" t="s">
        <v>147</v>
      </c>
      <c r="E182" s="254">
        <v>8</v>
      </c>
      <c r="F182" s="255"/>
      <c r="G182" s="256">
        <f>ROUND(E182*F182,2)</f>
        <v>0</v>
      </c>
      <c r="H182" s="233"/>
      <c r="I182" s="232">
        <f>ROUND(E182*H182,2)</f>
        <v>0</v>
      </c>
      <c r="J182" s="233"/>
      <c r="K182" s="232">
        <f>ROUND(E182*J182,2)</f>
        <v>0</v>
      </c>
      <c r="L182" s="232">
        <v>21</v>
      </c>
      <c r="M182" s="232">
        <f>G182*(1+L182/100)</f>
        <v>0</v>
      </c>
      <c r="N182" s="231">
        <v>0</v>
      </c>
      <c r="O182" s="231">
        <f>ROUND(E182*N182,2)</f>
        <v>0</v>
      </c>
      <c r="P182" s="231">
        <v>0</v>
      </c>
      <c r="Q182" s="231">
        <f>ROUND(E182*P182,2)</f>
        <v>0</v>
      </c>
      <c r="R182" s="232"/>
      <c r="S182" s="232" t="s">
        <v>152</v>
      </c>
      <c r="T182" s="232" t="s">
        <v>153</v>
      </c>
      <c r="U182" s="232">
        <v>0</v>
      </c>
      <c r="V182" s="232">
        <f>ROUND(E182*U182,2)</f>
        <v>0</v>
      </c>
      <c r="W182" s="232"/>
      <c r="X182" s="232" t="s">
        <v>136</v>
      </c>
      <c r="Y182" s="211"/>
      <c r="Z182" s="211"/>
      <c r="AA182" s="211"/>
      <c r="AB182" s="211"/>
      <c r="AC182" s="211"/>
      <c r="AD182" s="211"/>
      <c r="AE182" s="211"/>
      <c r="AF182" s="211"/>
      <c r="AG182" s="211" t="s">
        <v>137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51">
        <v>83</v>
      </c>
      <c r="B183" s="252" t="s">
        <v>353</v>
      </c>
      <c r="C183" s="261" t="s">
        <v>354</v>
      </c>
      <c r="D183" s="253" t="s">
        <v>147</v>
      </c>
      <c r="E183" s="254">
        <v>6</v>
      </c>
      <c r="F183" s="255"/>
      <c r="G183" s="256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31">
        <v>0</v>
      </c>
      <c r="O183" s="231">
        <f>ROUND(E183*N183,2)</f>
        <v>0</v>
      </c>
      <c r="P183" s="231">
        <v>0</v>
      </c>
      <c r="Q183" s="231">
        <f>ROUND(E183*P183,2)</f>
        <v>0</v>
      </c>
      <c r="R183" s="232"/>
      <c r="S183" s="232" t="s">
        <v>152</v>
      </c>
      <c r="T183" s="232" t="s">
        <v>153</v>
      </c>
      <c r="U183" s="232">
        <v>0</v>
      </c>
      <c r="V183" s="232">
        <f>ROUND(E183*U183,2)</f>
        <v>0</v>
      </c>
      <c r="W183" s="232"/>
      <c r="X183" s="232" t="s">
        <v>136</v>
      </c>
      <c r="Y183" s="211"/>
      <c r="Z183" s="211"/>
      <c r="AA183" s="211"/>
      <c r="AB183" s="211"/>
      <c r="AC183" s="211"/>
      <c r="AD183" s="211"/>
      <c r="AE183" s="211"/>
      <c r="AF183" s="211"/>
      <c r="AG183" s="211" t="s">
        <v>137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51">
        <v>84</v>
      </c>
      <c r="B184" s="252" t="s">
        <v>355</v>
      </c>
      <c r="C184" s="261" t="s">
        <v>356</v>
      </c>
      <c r="D184" s="253" t="s">
        <v>147</v>
      </c>
      <c r="E184" s="254">
        <v>2</v>
      </c>
      <c r="F184" s="255"/>
      <c r="G184" s="256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1">
        <v>0</v>
      </c>
      <c r="O184" s="231">
        <f>ROUND(E184*N184,2)</f>
        <v>0</v>
      </c>
      <c r="P184" s="231">
        <v>0</v>
      </c>
      <c r="Q184" s="231">
        <f>ROUND(E184*P184,2)</f>
        <v>0</v>
      </c>
      <c r="R184" s="232"/>
      <c r="S184" s="232" t="s">
        <v>152</v>
      </c>
      <c r="T184" s="232" t="s">
        <v>153</v>
      </c>
      <c r="U184" s="232">
        <v>0</v>
      </c>
      <c r="V184" s="232">
        <f>ROUND(E184*U184,2)</f>
        <v>0</v>
      </c>
      <c r="W184" s="232"/>
      <c r="X184" s="232" t="s">
        <v>136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137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51">
        <v>85</v>
      </c>
      <c r="B185" s="252" t="s">
        <v>357</v>
      </c>
      <c r="C185" s="261" t="s">
        <v>358</v>
      </c>
      <c r="D185" s="253" t="s">
        <v>147</v>
      </c>
      <c r="E185" s="254">
        <v>3</v>
      </c>
      <c r="F185" s="255"/>
      <c r="G185" s="256">
        <f>ROUND(E185*F185,2)</f>
        <v>0</v>
      </c>
      <c r="H185" s="233"/>
      <c r="I185" s="232">
        <f>ROUND(E185*H185,2)</f>
        <v>0</v>
      </c>
      <c r="J185" s="233"/>
      <c r="K185" s="232">
        <f>ROUND(E185*J185,2)</f>
        <v>0</v>
      </c>
      <c r="L185" s="232">
        <v>21</v>
      </c>
      <c r="M185" s="232">
        <f>G185*(1+L185/100)</f>
        <v>0</v>
      </c>
      <c r="N185" s="231">
        <v>0</v>
      </c>
      <c r="O185" s="231">
        <f>ROUND(E185*N185,2)</f>
        <v>0</v>
      </c>
      <c r="P185" s="231">
        <v>0</v>
      </c>
      <c r="Q185" s="231">
        <f>ROUND(E185*P185,2)</f>
        <v>0</v>
      </c>
      <c r="R185" s="232"/>
      <c r="S185" s="232" t="s">
        <v>152</v>
      </c>
      <c r="T185" s="232" t="s">
        <v>153</v>
      </c>
      <c r="U185" s="232">
        <v>0</v>
      </c>
      <c r="V185" s="232">
        <f>ROUND(E185*U185,2)</f>
        <v>0</v>
      </c>
      <c r="W185" s="232"/>
      <c r="X185" s="232" t="s">
        <v>136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137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51">
        <v>86</v>
      </c>
      <c r="B186" s="252" t="s">
        <v>359</v>
      </c>
      <c r="C186" s="261" t="s">
        <v>360</v>
      </c>
      <c r="D186" s="253" t="s">
        <v>147</v>
      </c>
      <c r="E186" s="254">
        <v>1</v>
      </c>
      <c r="F186" s="255"/>
      <c r="G186" s="256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1">
        <v>0</v>
      </c>
      <c r="O186" s="231">
        <f>ROUND(E186*N186,2)</f>
        <v>0</v>
      </c>
      <c r="P186" s="231">
        <v>0</v>
      </c>
      <c r="Q186" s="231">
        <f>ROUND(E186*P186,2)</f>
        <v>0</v>
      </c>
      <c r="R186" s="232"/>
      <c r="S186" s="232" t="s">
        <v>152</v>
      </c>
      <c r="T186" s="232" t="s">
        <v>153</v>
      </c>
      <c r="U186" s="232">
        <v>0</v>
      </c>
      <c r="V186" s="232">
        <f>ROUND(E186*U186,2)</f>
        <v>0</v>
      </c>
      <c r="W186" s="232"/>
      <c r="X186" s="232" t="s">
        <v>136</v>
      </c>
      <c r="Y186" s="211"/>
      <c r="Z186" s="211"/>
      <c r="AA186" s="211"/>
      <c r="AB186" s="211"/>
      <c r="AC186" s="211"/>
      <c r="AD186" s="211"/>
      <c r="AE186" s="211"/>
      <c r="AF186" s="211"/>
      <c r="AG186" s="211" t="s">
        <v>137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51">
        <v>87</v>
      </c>
      <c r="B187" s="252" t="s">
        <v>361</v>
      </c>
      <c r="C187" s="261" t="s">
        <v>362</v>
      </c>
      <c r="D187" s="253" t="s">
        <v>151</v>
      </c>
      <c r="E187" s="254">
        <v>25</v>
      </c>
      <c r="F187" s="255"/>
      <c r="G187" s="256">
        <f>ROUND(E187*F187,2)</f>
        <v>0</v>
      </c>
      <c r="H187" s="233"/>
      <c r="I187" s="232">
        <f>ROUND(E187*H187,2)</f>
        <v>0</v>
      </c>
      <c r="J187" s="233"/>
      <c r="K187" s="232">
        <f>ROUND(E187*J187,2)</f>
        <v>0</v>
      </c>
      <c r="L187" s="232">
        <v>21</v>
      </c>
      <c r="M187" s="232">
        <f>G187*(1+L187/100)</f>
        <v>0</v>
      </c>
      <c r="N187" s="231">
        <v>0</v>
      </c>
      <c r="O187" s="231">
        <f>ROUND(E187*N187,2)</f>
        <v>0</v>
      </c>
      <c r="P187" s="231">
        <v>0</v>
      </c>
      <c r="Q187" s="231">
        <f>ROUND(E187*P187,2)</f>
        <v>0</v>
      </c>
      <c r="R187" s="232"/>
      <c r="S187" s="232" t="s">
        <v>152</v>
      </c>
      <c r="T187" s="232" t="s">
        <v>153</v>
      </c>
      <c r="U187" s="232">
        <v>0</v>
      </c>
      <c r="V187" s="232">
        <f>ROUND(E187*U187,2)</f>
        <v>0</v>
      </c>
      <c r="W187" s="232"/>
      <c r="X187" s="232" t="s">
        <v>136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137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51">
        <v>88</v>
      </c>
      <c r="B188" s="252" t="s">
        <v>363</v>
      </c>
      <c r="C188" s="261" t="s">
        <v>364</v>
      </c>
      <c r="D188" s="253" t="s">
        <v>151</v>
      </c>
      <c r="E188" s="254">
        <v>20</v>
      </c>
      <c r="F188" s="255"/>
      <c r="G188" s="256">
        <f>ROUND(E188*F188,2)</f>
        <v>0</v>
      </c>
      <c r="H188" s="233"/>
      <c r="I188" s="232">
        <f>ROUND(E188*H188,2)</f>
        <v>0</v>
      </c>
      <c r="J188" s="233"/>
      <c r="K188" s="232">
        <f>ROUND(E188*J188,2)</f>
        <v>0</v>
      </c>
      <c r="L188" s="232">
        <v>21</v>
      </c>
      <c r="M188" s="232">
        <f>G188*(1+L188/100)</f>
        <v>0</v>
      </c>
      <c r="N188" s="231">
        <v>0</v>
      </c>
      <c r="O188" s="231">
        <f>ROUND(E188*N188,2)</f>
        <v>0</v>
      </c>
      <c r="P188" s="231">
        <v>0</v>
      </c>
      <c r="Q188" s="231">
        <f>ROUND(E188*P188,2)</f>
        <v>0</v>
      </c>
      <c r="R188" s="232"/>
      <c r="S188" s="232" t="s">
        <v>152</v>
      </c>
      <c r="T188" s="232" t="s">
        <v>153</v>
      </c>
      <c r="U188" s="232">
        <v>0</v>
      </c>
      <c r="V188" s="232">
        <f>ROUND(E188*U188,2)</f>
        <v>0</v>
      </c>
      <c r="W188" s="232"/>
      <c r="X188" s="232" t="s">
        <v>136</v>
      </c>
      <c r="Y188" s="211"/>
      <c r="Z188" s="211"/>
      <c r="AA188" s="211"/>
      <c r="AB188" s="211"/>
      <c r="AC188" s="211"/>
      <c r="AD188" s="211"/>
      <c r="AE188" s="211"/>
      <c r="AF188" s="211"/>
      <c r="AG188" s="211" t="s">
        <v>137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51">
        <v>89</v>
      </c>
      <c r="B189" s="252" t="s">
        <v>365</v>
      </c>
      <c r="C189" s="261" t="s">
        <v>366</v>
      </c>
      <c r="D189" s="253" t="s">
        <v>151</v>
      </c>
      <c r="E189" s="254">
        <v>20</v>
      </c>
      <c r="F189" s="255"/>
      <c r="G189" s="256">
        <f>ROUND(E189*F189,2)</f>
        <v>0</v>
      </c>
      <c r="H189" s="233"/>
      <c r="I189" s="232">
        <f>ROUND(E189*H189,2)</f>
        <v>0</v>
      </c>
      <c r="J189" s="233"/>
      <c r="K189" s="232">
        <f>ROUND(E189*J189,2)</f>
        <v>0</v>
      </c>
      <c r="L189" s="232">
        <v>21</v>
      </c>
      <c r="M189" s="232">
        <f>G189*(1+L189/100)</f>
        <v>0</v>
      </c>
      <c r="N189" s="231">
        <v>0</v>
      </c>
      <c r="O189" s="231">
        <f>ROUND(E189*N189,2)</f>
        <v>0</v>
      </c>
      <c r="P189" s="231">
        <v>0</v>
      </c>
      <c r="Q189" s="231">
        <f>ROUND(E189*P189,2)</f>
        <v>0</v>
      </c>
      <c r="R189" s="232"/>
      <c r="S189" s="232" t="s">
        <v>152</v>
      </c>
      <c r="T189" s="232" t="s">
        <v>153</v>
      </c>
      <c r="U189" s="232">
        <v>0</v>
      </c>
      <c r="V189" s="232">
        <f>ROUND(E189*U189,2)</f>
        <v>0</v>
      </c>
      <c r="W189" s="232"/>
      <c r="X189" s="232" t="s">
        <v>136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137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51">
        <v>90</v>
      </c>
      <c r="B190" s="252" t="s">
        <v>367</v>
      </c>
      <c r="C190" s="261" t="s">
        <v>368</v>
      </c>
      <c r="D190" s="253" t="s">
        <v>222</v>
      </c>
      <c r="E190" s="254">
        <v>1</v>
      </c>
      <c r="F190" s="255"/>
      <c r="G190" s="256">
        <f>ROUND(E190*F190,2)</f>
        <v>0</v>
      </c>
      <c r="H190" s="233"/>
      <c r="I190" s="232">
        <f>ROUND(E190*H190,2)</f>
        <v>0</v>
      </c>
      <c r="J190" s="233"/>
      <c r="K190" s="232">
        <f>ROUND(E190*J190,2)</f>
        <v>0</v>
      </c>
      <c r="L190" s="232">
        <v>21</v>
      </c>
      <c r="M190" s="232">
        <f>G190*(1+L190/100)</f>
        <v>0</v>
      </c>
      <c r="N190" s="231">
        <v>0</v>
      </c>
      <c r="O190" s="231">
        <f>ROUND(E190*N190,2)</f>
        <v>0</v>
      </c>
      <c r="P190" s="231">
        <v>0</v>
      </c>
      <c r="Q190" s="231">
        <f>ROUND(E190*P190,2)</f>
        <v>0</v>
      </c>
      <c r="R190" s="232"/>
      <c r="S190" s="232" t="s">
        <v>152</v>
      </c>
      <c r="T190" s="232" t="s">
        <v>153</v>
      </c>
      <c r="U190" s="232">
        <v>0</v>
      </c>
      <c r="V190" s="232">
        <f>ROUND(E190*U190,2)</f>
        <v>0</v>
      </c>
      <c r="W190" s="232"/>
      <c r="X190" s="232" t="s">
        <v>136</v>
      </c>
      <c r="Y190" s="211"/>
      <c r="Z190" s="211"/>
      <c r="AA190" s="211"/>
      <c r="AB190" s="211"/>
      <c r="AC190" s="211"/>
      <c r="AD190" s="211"/>
      <c r="AE190" s="211"/>
      <c r="AF190" s="211"/>
      <c r="AG190" s="211" t="s">
        <v>137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51">
        <v>91</v>
      </c>
      <c r="B191" s="252" t="s">
        <v>369</v>
      </c>
      <c r="C191" s="261" t="s">
        <v>370</v>
      </c>
      <c r="D191" s="253" t="s">
        <v>222</v>
      </c>
      <c r="E191" s="254">
        <v>1</v>
      </c>
      <c r="F191" s="255"/>
      <c r="G191" s="256">
        <f>ROUND(E191*F191,2)</f>
        <v>0</v>
      </c>
      <c r="H191" s="233"/>
      <c r="I191" s="232">
        <f>ROUND(E191*H191,2)</f>
        <v>0</v>
      </c>
      <c r="J191" s="233"/>
      <c r="K191" s="232">
        <f>ROUND(E191*J191,2)</f>
        <v>0</v>
      </c>
      <c r="L191" s="232">
        <v>21</v>
      </c>
      <c r="M191" s="232">
        <f>G191*(1+L191/100)</f>
        <v>0</v>
      </c>
      <c r="N191" s="231">
        <v>0</v>
      </c>
      <c r="O191" s="231">
        <f>ROUND(E191*N191,2)</f>
        <v>0</v>
      </c>
      <c r="P191" s="231">
        <v>0</v>
      </c>
      <c r="Q191" s="231">
        <f>ROUND(E191*P191,2)</f>
        <v>0</v>
      </c>
      <c r="R191" s="232"/>
      <c r="S191" s="232" t="s">
        <v>152</v>
      </c>
      <c r="T191" s="232" t="s">
        <v>153</v>
      </c>
      <c r="U191" s="232">
        <v>0</v>
      </c>
      <c r="V191" s="232">
        <f>ROUND(E191*U191,2)</f>
        <v>0</v>
      </c>
      <c r="W191" s="232"/>
      <c r="X191" s="232" t="s">
        <v>136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137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51">
        <v>92</v>
      </c>
      <c r="B192" s="252" t="s">
        <v>371</v>
      </c>
      <c r="C192" s="261" t="s">
        <v>372</v>
      </c>
      <c r="D192" s="253" t="s">
        <v>222</v>
      </c>
      <c r="E192" s="254">
        <v>1</v>
      </c>
      <c r="F192" s="255"/>
      <c r="G192" s="256">
        <f>ROUND(E192*F192,2)</f>
        <v>0</v>
      </c>
      <c r="H192" s="233"/>
      <c r="I192" s="232">
        <f>ROUND(E192*H192,2)</f>
        <v>0</v>
      </c>
      <c r="J192" s="233"/>
      <c r="K192" s="232">
        <f>ROUND(E192*J192,2)</f>
        <v>0</v>
      </c>
      <c r="L192" s="232">
        <v>21</v>
      </c>
      <c r="M192" s="232">
        <f>G192*(1+L192/100)</f>
        <v>0</v>
      </c>
      <c r="N192" s="231">
        <v>0</v>
      </c>
      <c r="O192" s="231">
        <f>ROUND(E192*N192,2)</f>
        <v>0</v>
      </c>
      <c r="P192" s="231">
        <v>0</v>
      </c>
      <c r="Q192" s="231">
        <f>ROUND(E192*P192,2)</f>
        <v>0</v>
      </c>
      <c r="R192" s="232"/>
      <c r="S192" s="232" t="s">
        <v>152</v>
      </c>
      <c r="T192" s="232" t="s">
        <v>153</v>
      </c>
      <c r="U192" s="232">
        <v>0</v>
      </c>
      <c r="V192" s="232">
        <f>ROUND(E192*U192,2)</f>
        <v>0</v>
      </c>
      <c r="W192" s="232"/>
      <c r="X192" s="232" t="s">
        <v>136</v>
      </c>
      <c r="Y192" s="211"/>
      <c r="Z192" s="211"/>
      <c r="AA192" s="211"/>
      <c r="AB192" s="211"/>
      <c r="AC192" s="211"/>
      <c r="AD192" s="211"/>
      <c r="AE192" s="211"/>
      <c r="AF192" s="211"/>
      <c r="AG192" s="211" t="s">
        <v>137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x14ac:dyDescent="0.2">
      <c r="A193" s="238" t="s">
        <v>130</v>
      </c>
      <c r="B193" s="239" t="s">
        <v>98</v>
      </c>
      <c r="C193" s="258" t="s">
        <v>99</v>
      </c>
      <c r="D193" s="240"/>
      <c r="E193" s="241"/>
      <c r="F193" s="242"/>
      <c r="G193" s="243">
        <f>SUMIF(AG194:AG202,"&lt;&gt;NOR",G194:G202)</f>
        <v>0</v>
      </c>
      <c r="H193" s="237"/>
      <c r="I193" s="237">
        <f>SUM(I194:I202)</f>
        <v>0</v>
      </c>
      <c r="J193" s="237"/>
      <c r="K193" s="237">
        <f>SUM(K194:K202)</f>
        <v>0</v>
      </c>
      <c r="L193" s="237"/>
      <c r="M193" s="237">
        <f>SUM(M194:M202)</f>
        <v>0</v>
      </c>
      <c r="N193" s="236"/>
      <c r="O193" s="236">
        <f>SUM(O194:O202)</f>
        <v>0</v>
      </c>
      <c r="P193" s="236"/>
      <c r="Q193" s="236">
        <f>SUM(Q194:Q202)</f>
        <v>0</v>
      </c>
      <c r="R193" s="237"/>
      <c r="S193" s="237"/>
      <c r="T193" s="237"/>
      <c r="U193" s="237"/>
      <c r="V193" s="237">
        <f>SUM(V194:V202)</f>
        <v>0</v>
      </c>
      <c r="W193" s="237"/>
      <c r="X193" s="237"/>
      <c r="AG193" t="s">
        <v>131</v>
      </c>
    </row>
    <row r="194" spans="1:60" outlineLevel="1" x14ac:dyDescent="0.2">
      <c r="A194" s="251">
        <v>93</v>
      </c>
      <c r="B194" s="252" t="s">
        <v>373</v>
      </c>
      <c r="C194" s="261" t="s">
        <v>374</v>
      </c>
      <c r="D194" s="253" t="s">
        <v>147</v>
      </c>
      <c r="E194" s="254">
        <v>2</v>
      </c>
      <c r="F194" s="255"/>
      <c r="G194" s="256">
        <f>ROUND(E194*F194,2)</f>
        <v>0</v>
      </c>
      <c r="H194" s="233"/>
      <c r="I194" s="232">
        <f>ROUND(E194*H194,2)</f>
        <v>0</v>
      </c>
      <c r="J194" s="233"/>
      <c r="K194" s="232">
        <f>ROUND(E194*J194,2)</f>
        <v>0</v>
      </c>
      <c r="L194" s="232">
        <v>21</v>
      </c>
      <c r="M194" s="232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2"/>
      <c r="S194" s="232" t="s">
        <v>152</v>
      </c>
      <c r="T194" s="232" t="s">
        <v>153</v>
      </c>
      <c r="U194" s="232">
        <v>0</v>
      </c>
      <c r="V194" s="232">
        <f>ROUND(E194*U194,2)</f>
        <v>0</v>
      </c>
      <c r="W194" s="232"/>
      <c r="X194" s="232" t="s">
        <v>136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137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51">
        <v>94</v>
      </c>
      <c r="B195" s="252" t="s">
        <v>375</v>
      </c>
      <c r="C195" s="261" t="s">
        <v>376</v>
      </c>
      <c r="D195" s="253" t="s">
        <v>147</v>
      </c>
      <c r="E195" s="254">
        <v>2</v>
      </c>
      <c r="F195" s="255"/>
      <c r="G195" s="256">
        <f>ROUND(E195*F195,2)</f>
        <v>0</v>
      </c>
      <c r="H195" s="233"/>
      <c r="I195" s="232">
        <f>ROUND(E195*H195,2)</f>
        <v>0</v>
      </c>
      <c r="J195" s="233"/>
      <c r="K195" s="232">
        <f>ROUND(E195*J195,2)</f>
        <v>0</v>
      </c>
      <c r="L195" s="232">
        <v>21</v>
      </c>
      <c r="M195" s="232">
        <f>G195*(1+L195/100)</f>
        <v>0</v>
      </c>
      <c r="N195" s="231">
        <v>0</v>
      </c>
      <c r="O195" s="231">
        <f>ROUND(E195*N195,2)</f>
        <v>0</v>
      </c>
      <c r="P195" s="231">
        <v>0</v>
      </c>
      <c r="Q195" s="231">
        <f>ROUND(E195*P195,2)</f>
        <v>0</v>
      </c>
      <c r="R195" s="232"/>
      <c r="S195" s="232" t="s">
        <v>152</v>
      </c>
      <c r="T195" s="232" t="s">
        <v>153</v>
      </c>
      <c r="U195" s="232">
        <v>0</v>
      </c>
      <c r="V195" s="232">
        <f>ROUND(E195*U195,2)</f>
        <v>0</v>
      </c>
      <c r="W195" s="232"/>
      <c r="X195" s="232" t="s">
        <v>136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137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1">
        <v>95</v>
      </c>
      <c r="B196" s="252" t="s">
        <v>377</v>
      </c>
      <c r="C196" s="261" t="s">
        <v>378</v>
      </c>
      <c r="D196" s="253" t="s">
        <v>147</v>
      </c>
      <c r="E196" s="254">
        <v>8</v>
      </c>
      <c r="F196" s="255"/>
      <c r="G196" s="256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21</v>
      </c>
      <c r="M196" s="232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2"/>
      <c r="S196" s="232" t="s">
        <v>152</v>
      </c>
      <c r="T196" s="232" t="s">
        <v>153</v>
      </c>
      <c r="U196" s="232">
        <v>0</v>
      </c>
      <c r="V196" s="232">
        <f>ROUND(E196*U196,2)</f>
        <v>0</v>
      </c>
      <c r="W196" s="232"/>
      <c r="X196" s="232" t="s">
        <v>136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137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1">
        <v>96</v>
      </c>
      <c r="B197" s="252" t="s">
        <v>379</v>
      </c>
      <c r="C197" s="261" t="s">
        <v>380</v>
      </c>
      <c r="D197" s="253" t="s">
        <v>151</v>
      </c>
      <c r="E197" s="254">
        <v>150</v>
      </c>
      <c r="F197" s="255"/>
      <c r="G197" s="256">
        <f>ROUND(E197*F197,2)</f>
        <v>0</v>
      </c>
      <c r="H197" s="233"/>
      <c r="I197" s="232">
        <f>ROUND(E197*H197,2)</f>
        <v>0</v>
      </c>
      <c r="J197" s="233"/>
      <c r="K197" s="232">
        <f>ROUND(E197*J197,2)</f>
        <v>0</v>
      </c>
      <c r="L197" s="232">
        <v>21</v>
      </c>
      <c r="M197" s="232">
        <f>G197*(1+L197/100)</f>
        <v>0</v>
      </c>
      <c r="N197" s="231">
        <v>0</v>
      </c>
      <c r="O197" s="231">
        <f>ROUND(E197*N197,2)</f>
        <v>0</v>
      </c>
      <c r="P197" s="231">
        <v>0</v>
      </c>
      <c r="Q197" s="231">
        <f>ROUND(E197*P197,2)</f>
        <v>0</v>
      </c>
      <c r="R197" s="232"/>
      <c r="S197" s="232" t="s">
        <v>152</v>
      </c>
      <c r="T197" s="232" t="s">
        <v>153</v>
      </c>
      <c r="U197" s="232">
        <v>0</v>
      </c>
      <c r="V197" s="232">
        <f>ROUND(E197*U197,2)</f>
        <v>0</v>
      </c>
      <c r="W197" s="232"/>
      <c r="X197" s="232" t="s">
        <v>136</v>
      </c>
      <c r="Y197" s="211"/>
      <c r="Z197" s="211"/>
      <c r="AA197" s="211"/>
      <c r="AB197" s="211"/>
      <c r="AC197" s="211"/>
      <c r="AD197" s="211"/>
      <c r="AE197" s="211"/>
      <c r="AF197" s="211"/>
      <c r="AG197" s="211" t="s">
        <v>137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1">
        <v>97</v>
      </c>
      <c r="B198" s="252" t="s">
        <v>381</v>
      </c>
      <c r="C198" s="261" t="s">
        <v>382</v>
      </c>
      <c r="D198" s="253" t="s">
        <v>151</v>
      </c>
      <c r="E198" s="254">
        <v>25</v>
      </c>
      <c r="F198" s="255"/>
      <c r="G198" s="256">
        <f>ROUND(E198*F198,2)</f>
        <v>0</v>
      </c>
      <c r="H198" s="233"/>
      <c r="I198" s="232">
        <f>ROUND(E198*H198,2)</f>
        <v>0</v>
      </c>
      <c r="J198" s="233"/>
      <c r="K198" s="232">
        <f>ROUND(E198*J198,2)</f>
        <v>0</v>
      </c>
      <c r="L198" s="232">
        <v>21</v>
      </c>
      <c r="M198" s="232">
        <f>G198*(1+L198/100)</f>
        <v>0</v>
      </c>
      <c r="N198" s="231">
        <v>0</v>
      </c>
      <c r="O198" s="231">
        <f>ROUND(E198*N198,2)</f>
        <v>0</v>
      </c>
      <c r="P198" s="231">
        <v>0</v>
      </c>
      <c r="Q198" s="231">
        <f>ROUND(E198*P198,2)</f>
        <v>0</v>
      </c>
      <c r="R198" s="232"/>
      <c r="S198" s="232" t="s">
        <v>152</v>
      </c>
      <c r="T198" s="232" t="s">
        <v>153</v>
      </c>
      <c r="U198" s="232">
        <v>0</v>
      </c>
      <c r="V198" s="232">
        <f>ROUND(E198*U198,2)</f>
        <v>0</v>
      </c>
      <c r="W198" s="232"/>
      <c r="X198" s="232" t="s">
        <v>136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137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51">
        <v>98</v>
      </c>
      <c r="B199" s="252" t="s">
        <v>383</v>
      </c>
      <c r="C199" s="261" t="s">
        <v>384</v>
      </c>
      <c r="D199" s="253" t="s">
        <v>151</v>
      </c>
      <c r="E199" s="254">
        <v>40</v>
      </c>
      <c r="F199" s="255"/>
      <c r="G199" s="256">
        <f>ROUND(E199*F199,2)</f>
        <v>0</v>
      </c>
      <c r="H199" s="233"/>
      <c r="I199" s="232">
        <f>ROUND(E199*H199,2)</f>
        <v>0</v>
      </c>
      <c r="J199" s="233"/>
      <c r="K199" s="232">
        <f>ROUND(E199*J199,2)</f>
        <v>0</v>
      </c>
      <c r="L199" s="232">
        <v>21</v>
      </c>
      <c r="M199" s="232">
        <f>G199*(1+L199/100)</f>
        <v>0</v>
      </c>
      <c r="N199" s="231">
        <v>0</v>
      </c>
      <c r="O199" s="231">
        <f>ROUND(E199*N199,2)</f>
        <v>0</v>
      </c>
      <c r="P199" s="231">
        <v>0</v>
      </c>
      <c r="Q199" s="231">
        <f>ROUND(E199*P199,2)</f>
        <v>0</v>
      </c>
      <c r="R199" s="232"/>
      <c r="S199" s="232" t="s">
        <v>152</v>
      </c>
      <c r="T199" s="232" t="s">
        <v>153</v>
      </c>
      <c r="U199" s="232">
        <v>0</v>
      </c>
      <c r="V199" s="232">
        <f>ROUND(E199*U199,2)</f>
        <v>0</v>
      </c>
      <c r="W199" s="232"/>
      <c r="X199" s="232" t="s">
        <v>136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137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51">
        <v>99</v>
      </c>
      <c r="B200" s="252" t="s">
        <v>385</v>
      </c>
      <c r="C200" s="261" t="s">
        <v>386</v>
      </c>
      <c r="D200" s="253" t="s">
        <v>151</v>
      </c>
      <c r="E200" s="254">
        <v>30</v>
      </c>
      <c r="F200" s="255"/>
      <c r="G200" s="256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21</v>
      </c>
      <c r="M200" s="232">
        <f>G200*(1+L200/100)</f>
        <v>0</v>
      </c>
      <c r="N200" s="231">
        <v>0</v>
      </c>
      <c r="O200" s="231">
        <f>ROUND(E200*N200,2)</f>
        <v>0</v>
      </c>
      <c r="P200" s="231">
        <v>0</v>
      </c>
      <c r="Q200" s="231">
        <f>ROUND(E200*P200,2)</f>
        <v>0</v>
      </c>
      <c r="R200" s="232"/>
      <c r="S200" s="232" t="s">
        <v>152</v>
      </c>
      <c r="T200" s="232" t="s">
        <v>153</v>
      </c>
      <c r="U200" s="232">
        <v>0</v>
      </c>
      <c r="V200" s="232">
        <f>ROUND(E200*U200,2)</f>
        <v>0</v>
      </c>
      <c r="W200" s="232"/>
      <c r="X200" s="232" t="s">
        <v>136</v>
      </c>
      <c r="Y200" s="211"/>
      <c r="Z200" s="211"/>
      <c r="AA200" s="211"/>
      <c r="AB200" s="211"/>
      <c r="AC200" s="211"/>
      <c r="AD200" s="211"/>
      <c r="AE200" s="211"/>
      <c r="AF200" s="211"/>
      <c r="AG200" s="211" t="s">
        <v>137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51">
        <v>100</v>
      </c>
      <c r="B201" s="252" t="s">
        <v>387</v>
      </c>
      <c r="C201" s="261" t="s">
        <v>388</v>
      </c>
      <c r="D201" s="253" t="s">
        <v>222</v>
      </c>
      <c r="E201" s="254">
        <v>1</v>
      </c>
      <c r="F201" s="255"/>
      <c r="G201" s="256">
        <f>ROUND(E201*F201,2)</f>
        <v>0</v>
      </c>
      <c r="H201" s="233"/>
      <c r="I201" s="232">
        <f>ROUND(E201*H201,2)</f>
        <v>0</v>
      </c>
      <c r="J201" s="233"/>
      <c r="K201" s="232">
        <f>ROUND(E201*J201,2)</f>
        <v>0</v>
      </c>
      <c r="L201" s="232">
        <v>21</v>
      </c>
      <c r="M201" s="232">
        <f>G201*(1+L201/100)</f>
        <v>0</v>
      </c>
      <c r="N201" s="231">
        <v>0</v>
      </c>
      <c r="O201" s="231">
        <f>ROUND(E201*N201,2)</f>
        <v>0</v>
      </c>
      <c r="P201" s="231">
        <v>0</v>
      </c>
      <c r="Q201" s="231">
        <f>ROUND(E201*P201,2)</f>
        <v>0</v>
      </c>
      <c r="R201" s="232"/>
      <c r="S201" s="232" t="s">
        <v>152</v>
      </c>
      <c r="T201" s="232" t="s">
        <v>153</v>
      </c>
      <c r="U201" s="232">
        <v>0</v>
      </c>
      <c r="V201" s="232">
        <f>ROUND(E201*U201,2)</f>
        <v>0</v>
      </c>
      <c r="W201" s="232"/>
      <c r="X201" s="232" t="s">
        <v>136</v>
      </c>
      <c r="Y201" s="211"/>
      <c r="Z201" s="211"/>
      <c r="AA201" s="211"/>
      <c r="AB201" s="211"/>
      <c r="AC201" s="211"/>
      <c r="AD201" s="211"/>
      <c r="AE201" s="211"/>
      <c r="AF201" s="211"/>
      <c r="AG201" s="211" t="s">
        <v>137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51">
        <v>101</v>
      </c>
      <c r="B202" s="252" t="s">
        <v>389</v>
      </c>
      <c r="C202" s="261" t="s">
        <v>390</v>
      </c>
      <c r="D202" s="253" t="s">
        <v>222</v>
      </c>
      <c r="E202" s="254">
        <v>1</v>
      </c>
      <c r="F202" s="255"/>
      <c r="G202" s="256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31">
        <v>0</v>
      </c>
      <c r="O202" s="231">
        <f>ROUND(E202*N202,2)</f>
        <v>0</v>
      </c>
      <c r="P202" s="231">
        <v>0</v>
      </c>
      <c r="Q202" s="231">
        <f>ROUND(E202*P202,2)</f>
        <v>0</v>
      </c>
      <c r="R202" s="232"/>
      <c r="S202" s="232" t="s">
        <v>152</v>
      </c>
      <c r="T202" s="232" t="s">
        <v>153</v>
      </c>
      <c r="U202" s="232">
        <v>0</v>
      </c>
      <c r="V202" s="232">
        <f>ROUND(E202*U202,2)</f>
        <v>0</v>
      </c>
      <c r="W202" s="232"/>
      <c r="X202" s="232" t="s">
        <v>136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137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x14ac:dyDescent="0.2">
      <c r="A203" s="238" t="s">
        <v>130</v>
      </c>
      <c r="B203" s="239" t="s">
        <v>100</v>
      </c>
      <c r="C203" s="258" t="s">
        <v>101</v>
      </c>
      <c r="D203" s="240"/>
      <c r="E203" s="241"/>
      <c r="F203" s="242"/>
      <c r="G203" s="243">
        <f>SUMIF(AG204:AG223,"&lt;&gt;NOR",G204:G223)</f>
        <v>0</v>
      </c>
      <c r="H203" s="237"/>
      <c r="I203" s="237">
        <f>SUM(I204:I223)</f>
        <v>0</v>
      </c>
      <c r="J203" s="237"/>
      <c r="K203" s="237">
        <f>SUM(K204:K223)</f>
        <v>0</v>
      </c>
      <c r="L203" s="237"/>
      <c r="M203" s="237">
        <f>SUM(M204:M223)</f>
        <v>0</v>
      </c>
      <c r="N203" s="236"/>
      <c r="O203" s="236">
        <f>SUM(O204:O223)</f>
        <v>0</v>
      </c>
      <c r="P203" s="236"/>
      <c r="Q203" s="236">
        <f>SUM(Q204:Q223)</f>
        <v>0</v>
      </c>
      <c r="R203" s="237"/>
      <c r="S203" s="237"/>
      <c r="T203" s="237"/>
      <c r="U203" s="237"/>
      <c r="V203" s="237">
        <f>SUM(V204:V223)</f>
        <v>7.58</v>
      </c>
      <c r="W203" s="237"/>
      <c r="X203" s="237"/>
      <c r="AG203" t="s">
        <v>131</v>
      </c>
    </row>
    <row r="204" spans="1:60" outlineLevel="1" x14ac:dyDescent="0.2">
      <c r="A204" s="245">
        <v>102</v>
      </c>
      <c r="B204" s="246" t="s">
        <v>391</v>
      </c>
      <c r="C204" s="259" t="s">
        <v>392</v>
      </c>
      <c r="D204" s="247" t="s">
        <v>196</v>
      </c>
      <c r="E204" s="248">
        <v>0.13475000000000001</v>
      </c>
      <c r="F204" s="249"/>
      <c r="G204" s="250">
        <f>ROUND(E204*F204,2)</f>
        <v>0</v>
      </c>
      <c r="H204" s="233"/>
      <c r="I204" s="232">
        <f>ROUND(E204*H204,2)</f>
        <v>0</v>
      </c>
      <c r="J204" s="233"/>
      <c r="K204" s="232">
        <f>ROUND(E204*J204,2)</f>
        <v>0</v>
      </c>
      <c r="L204" s="232">
        <v>21</v>
      </c>
      <c r="M204" s="232">
        <f>G204*(1+L204/100)</f>
        <v>0</v>
      </c>
      <c r="N204" s="231">
        <v>0</v>
      </c>
      <c r="O204" s="231">
        <f>ROUND(E204*N204,2)</f>
        <v>0</v>
      </c>
      <c r="P204" s="231">
        <v>0</v>
      </c>
      <c r="Q204" s="231">
        <f>ROUND(E204*P204,2)</f>
        <v>0</v>
      </c>
      <c r="R204" s="232"/>
      <c r="S204" s="232" t="s">
        <v>135</v>
      </c>
      <c r="T204" s="232" t="s">
        <v>135</v>
      </c>
      <c r="U204" s="232">
        <v>0</v>
      </c>
      <c r="V204" s="232">
        <f>ROUND(E204*U204,2)</f>
        <v>0</v>
      </c>
      <c r="W204" s="232"/>
      <c r="X204" s="232" t="s">
        <v>136</v>
      </c>
      <c r="Y204" s="211"/>
      <c r="Z204" s="211"/>
      <c r="AA204" s="211"/>
      <c r="AB204" s="211"/>
      <c r="AC204" s="211"/>
      <c r="AD204" s="211"/>
      <c r="AE204" s="211"/>
      <c r="AF204" s="211"/>
      <c r="AG204" s="211" t="s">
        <v>137</v>
      </c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28"/>
      <c r="B205" s="229"/>
      <c r="C205" s="260" t="s">
        <v>393</v>
      </c>
      <c r="D205" s="234"/>
      <c r="E205" s="235">
        <v>0.13475000000000001</v>
      </c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139</v>
      </c>
      <c r="AH205" s="211">
        <v>7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ht="22.5" outlineLevel="1" x14ac:dyDescent="0.2">
      <c r="A206" s="245">
        <v>103</v>
      </c>
      <c r="B206" s="246" t="s">
        <v>394</v>
      </c>
      <c r="C206" s="259" t="s">
        <v>395</v>
      </c>
      <c r="D206" s="247" t="s">
        <v>196</v>
      </c>
      <c r="E206" s="248">
        <v>3.9494699999999998</v>
      </c>
      <c r="F206" s="249"/>
      <c r="G206" s="250">
        <f>ROUND(E206*F206,2)</f>
        <v>0</v>
      </c>
      <c r="H206" s="233"/>
      <c r="I206" s="232">
        <f>ROUND(E206*H206,2)</f>
        <v>0</v>
      </c>
      <c r="J206" s="233"/>
      <c r="K206" s="232">
        <f>ROUND(E206*J206,2)</f>
        <v>0</v>
      </c>
      <c r="L206" s="232">
        <v>21</v>
      </c>
      <c r="M206" s="232">
        <f>G206*(1+L206/100)</f>
        <v>0</v>
      </c>
      <c r="N206" s="231">
        <v>0</v>
      </c>
      <c r="O206" s="231">
        <f>ROUND(E206*N206,2)</f>
        <v>0</v>
      </c>
      <c r="P206" s="231">
        <v>0</v>
      </c>
      <c r="Q206" s="231">
        <f>ROUND(E206*P206,2)</f>
        <v>0</v>
      </c>
      <c r="R206" s="232"/>
      <c r="S206" s="232" t="s">
        <v>135</v>
      </c>
      <c r="T206" s="232" t="s">
        <v>135</v>
      </c>
      <c r="U206" s="232">
        <v>0</v>
      </c>
      <c r="V206" s="232">
        <f>ROUND(E206*U206,2)</f>
        <v>0</v>
      </c>
      <c r="W206" s="232"/>
      <c r="X206" s="232" t="s">
        <v>136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137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28"/>
      <c r="B207" s="229"/>
      <c r="C207" s="260" t="s">
        <v>396</v>
      </c>
      <c r="D207" s="234"/>
      <c r="E207" s="235">
        <v>3.9494699999999998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139</v>
      </c>
      <c r="AH207" s="211">
        <v>7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ht="22.5" outlineLevel="1" x14ac:dyDescent="0.2">
      <c r="A208" s="245">
        <v>104</v>
      </c>
      <c r="B208" s="246" t="s">
        <v>397</v>
      </c>
      <c r="C208" s="259" t="s">
        <v>398</v>
      </c>
      <c r="D208" s="247" t="s">
        <v>196</v>
      </c>
      <c r="E208" s="248">
        <v>0.15970000000000001</v>
      </c>
      <c r="F208" s="249"/>
      <c r="G208" s="250">
        <f>ROUND(E208*F208,2)</f>
        <v>0</v>
      </c>
      <c r="H208" s="233"/>
      <c r="I208" s="232">
        <f>ROUND(E208*H208,2)</f>
        <v>0</v>
      </c>
      <c r="J208" s="233"/>
      <c r="K208" s="232">
        <f>ROUND(E208*J208,2)</f>
        <v>0</v>
      </c>
      <c r="L208" s="232">
        <v>21</v>
      </c>
      <c r="M208" s="232">
        <f>G208*(1+L208/100)</f>
        <v>0</v>
      </c>
      <c r="N208" s="231">
        <v>0</v>
      </c>
      <c r="O208" s="231">
        <f>ROUND(E208*N208,2)</f>
        <v>0</v>
      </c>
      <c r="P208" s="231">
        <v>0</v>
      </c>
      <c r="Q208" s="231">
        <f>ROUND(E208*P208,2)</f>
        <v>0</v>
      </c>
      <c r="R208" s="232"/>
      <c r="S208" s="232" t="s">
        <v>135</v>
      </c>
      <c r="T208" s="232" t="s">
        <v>135</v>
      </c>
      <c r="U208" s="232">
        <v>0</v>
      </c>
      <c r="V208" s="232">
        <f>ROUND(E208*U208,2)</f>
        <v>0</v>
      </c>
      <c r="W208" s="232"/>
      <c r="X208" s="232" t="s">
        <v>136</v>
      </c>
      <c r="Y208" s="211"/>
      <c r="Z208" s="211"/>
      <c r="AA208" s="211"/>
      <c r="AB208" s="211"/>
      <c r="AC208" s="211"/>
      <c r="AD208" s="211"/>
      <c r="AE208" s="211"/>
      <c r="AF208" s="211"/>
      <c r="AG208" s="211" t="s">
        <v>137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28"/>
      <c r="B209" s="229"/>
      <c r="C209" s="260" t="s">
        <v>399</v>
      </c>
      <c r="D209" s="234"/>
      <c r="E209" s="235">
        <v>0.15970000000000001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139</v>
      </c>
      <c r="AH209" s="211">
        <v>7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ht="22.5" outlineLevel="1" x14ac:dyDescent="0.2">
      <c r="A210" s="245">
        <v>105</v>
      </c>
      <c r="B210" s="246" t="s">
        <v>400</v>
      </c>
      <c r="C210" s="259" t="s">
        <v>401</v>
      </c>
      <c r="D210" s="247" t="s">
        <v>196</v>
      </c>
      <c r="E210" s="248">
        <v>2.947E-2</v>
      </c>
      <c r="F210" s="249"/>
      <c r="G210" s="250">
        <f>ROUND(E210*F210,2)</f>
        <v>0</v>
      </c>
      <c r="H210" s="233"/>
      <c r="I210" s="232">
        <f>ROUND(E210*H210,2)</f>
        <v>0</v>
      </c>
      <c r="J210" s="233"/>
      <c r="K210" s="232">
        <f>ROUND(E210*J210,2)</f>
        <v>0</v>
      </c>
      <c r="L210" s="232">
        <v>21</v>
      </c>
      <c r="M210" s="232">
        <f>G210*(1+L210/100)</f>
        <v>0</v>
      </c>
      <c r="N210" s="231">
        <v>0</v>
      </c>
      <c r="O210" s="231">
        <f>ROUND(E210*N210,2)</f>
        <v>0</v>
      </c>
      <c r="P210" s="231">
        <v>0</v>
      </c>
      <c r="Q210" s="231">
        <f>ROUND(E210*P210,2)</f>
        <v>0</v>
      </c>
      <c r="R210" s="232"/>
      <c r="S210" s="232" t="s">
        <v>135</v>
      </c>
      <c r="T210" s="232" t="s">
        <v>135</v>
      </c>
      <c r="U210" s="232">
        <v>0</v>
      </c>
      <c r="V210" s="232">
        <f>ROUND(E210*U210,2)</f>
        <v>0</v>
      </c>
      <c r="W210" s="232"/>
      <c r="X210" s="232" t="s">
        <v>136</v>
      </c>
      <c r="Y210" s="211"/>
      <c r="Z210" s="211"/>
      <c r="AA210" s="211"/>
      <c r="AB210" s="211"/>
      <c r="AC210" s="211"/>
      <c r="AD210" s="211"/>
      <c r="AE210" s="211"/>
      <c r="AF210" s="211"/>
      <c r="AG210" s="211" t="s">
        <v>137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28"/>
      <c r="B211" s="229"/>
      <c r="C211" s="260" t="s">
        <v>402</v>
      </c>
      <c r="D211" s="234"/>
      <c r="E211" s="235">
        <v>2.947E-2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139</v>
      </c>
      <c r="AH211" s="211">
        <v>7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45">
        <v>106</v>
      </c>
      <c r="B212" s="246" t="s">
        <v>403</v>
      </c>
      <c r="C212" s="259" t="s">
        <v>404</v>
      </c>
      <c r="D212" s="247" t="s">
        <v>196</v>
      </c>
      <c r="E212" s="248">
        <v>0.30068</v>
      </c>
      <c r="F212" s="249"/>
      <c r="G212" s="250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31">
        <v>0</v>
      </c>
      <c r="O212" s="231">
        <f>ROUND(E212*N212,2)</f>
        <v>0</v>
      </c>
      <c r="P212" s="231">
        <v>0</v>
      </c>
      <c r="Q212" s="231">
        <f>ROUND(E212*P212,2)</f>
        <v>0</v>
      </c>
      <c r="R212" s="232"/>
      <c r="S212" s="232" t="s">
        <v>135</v>
      </c>
      <c r="T212" s="232" t="s">
        <v>135</v>
      </c>
      <c r="U212" s="232">
        <v>0</v>
      </c>
      <c r="V212" s="232">
        <f>ROUND(E212*U212,2)</f>
        <v>0</v>
      </c>
      <c r="W212" s="232"/>
      <c r="X212" s="232" t="s">
        <v>136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137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28"/>
      <c r="B213" s="229"/>
      <c r="C213" s="260" t="s">
        <v>405</v>
      </c>
      <c r="D213" s="234"/>
      <c r="E213" s="235">
        <v>0.04</v>
      </c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139</v>
      </c>
      <c r="AH213" s="211">
        <v>7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28"/>
      <c r="B214" s="229"/>
      <c r="C214" s="260" t="s">
        <v>406</v>
      </c>
      <c r="D214" s="234"/>
      <c r="E214" s="235">
        <v>0.12967999999999999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139</v>
      </c>
      <c r="AH214" s="211">
        <v>7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28"/>
      <c r="B215" s="229"/>
      <c r="C215" s="260" t="s">
        <v>407</v>
      </c>
      <c r="D215" s="234"/>
      <c r="E215" s="235">
        <v>0.13100000000000001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139</v>
      </c>
      <c r="AH215" s="211">
        <v>7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22.5" outlineLevel="1" x14ac:dyDescent="0.2">
      <c r="A216" s="245">
        <v>107</v>
      </c>
      <c r="B216" s="246" t="s">
        <v>408</v>
      </c>
      <c r="C216" s="259" t="s">
        <v>409</v>
      </c>
      <c r="D216" s="247" t="s">
        <v>196</v>
      </c>
      <c r="E216" s="248">
        <v>2.3959999999999999E-2</v>
      </c>
      <c r="F216" s="249"/>
      <c r="G216" s="250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21</v>
      </c>
      <c r="M216" s="232">
        <f>G216*(1+L216/100)</f>
        <v>0</v>
      </c>
      <c r="N216" s="231">
        <v>0</v>
      </c>
      <c r="O216" s="231">
        <f>ROUND(E216*N216,2)</f>
        <v>0</v>
      </c>
      <c r="P216" s="231">
        <v>0</v>
      </c>
      <c r="Q216" s="231">
        <f>ROUND(E216*P216,2)</f>
        <v>0</v>
      </c>
      <c r="R216" s="232"/>
      <c r="S216" s="232" t="s">
        <v>135</v>
      </c>
      <c r="T216" s="232" t="s">
        <v>135</v>
      </c>
      <c r="U216" s="232">
        <v>0</v>
      </c>
      <c r="V216" s="232">
        <f>ROUND(E216*U216,2)</f>
        <v>0</v>
      </c>
      <c r="W216" s="232"/>
      <c r="X216" s="232" t="s">
        <v>136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137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28"/>
      <c r="B217" s="229"/>
      <c r="C217" s="260" t="s">
        <v>410</v>
      </c>
      <c r="D217" s="234"/>
      <c r="E217" s="235">
        <v>1.58E-3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139</v>
      </c>
      <c r="AH217" s="211">
        <v>7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28"/>
      <c r="B218" s="229"/>
      <c r="C218" s="260" t="s">
        <v>411</v>
      </c>
      <c r="D218" s="234"/>
      <c r="E218" s="235">
        <v>2.2380000000000001E-2</v>
      </c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139</v>
      </c>
      <c r="AH218" s="211">
        <v>7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51">
        <v>108</v>
      </c>
      <c r="B219" s="252" t="s">
        <v>412</v>
      </c>
      <c r="C219" s="261" t="s">
        <v>413</v>
      </c>
      <c r="D219" s="253" t="s">
        <v>196</v>
      </c>
      <c r="E219" s="254">
        <v>4.59802</v>
      </c>
      <c r="F219" s="255"/>
      <c r="G219" s="256">
        <f>ROUND(E219*F219,2)</f>
        <v>0</v>
      </c>
      <c r="H219" s="233"/>
      <c r="I219" s="232">
        <f>ROUND(E219*H219,2)</f>
        <v>0</v>
      </c>
      <c r="J219" s="233"/>
      <c r="K219" s="232">
        <f>ROUND(E219*J219,2)</f>
        <v>0</v>
      </c>
      <c r="L219" s="232">
        <v>21</v>
      </c>
      <c r="M219" s="232">
        <f>G219*(1+L219/100)</f>
        <v>0</v>
      </c>
      <c r="N219" s="231">
        <v>0</v>
      </c>
      <c r="O219" s="231">
        <f>ROUND(E219*N219,2)</f>
        <v>0</v>
      </c>
      <c r="P219" s="231">
        <v>0</v>
      </c>
      <c r="Q219" s="231">
        <f>ROUND(E219*P219,2)</f>
        <v>0</v>
      </c>
      <c r="R219" s="232"/>
      <c r="S219" s="232" t="s">
        <v>135</v>
      </c>
      <c r="T219" s="232" t="s">
        <v>135</v>
      </c>
      <c r="U219" s="232">
        <v>0.49</v>
      </c>
      <c r="V219" s="232">
        <f>ROUND(E219*U219,2)</f>
        <v>2.25</v>
      </c>
      <c r="W219" s="232"/>
      <c r="X219" s="232" t="s">
        <v>414</v>
      </c>
      <c r="Y219" s="211"/>
      <c r="Z219" s="211"/>
      <c r="AA219" s="211"/>
      <c r="AB219" s="211"/>
      <c r="AC219" s="211"/>
      <c r="AD219" s="211"/>
      <c r="AE219" s="211"/>
      <c r="AF219" s="211"/>
      <c r="AG219" s="211" t="s">
        <v>415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51">
        <v>109</v>
      </c>
      <c r="B220" s="252" t="s">
        <v>416</v>
      </c>
      <c r="C220" s="261" t="s">
        <v>417</v>
      </c>
      <c r="D220" s="253" t="s">
        <v>196</v>
      </c>
      <c r="E220" s="254">
        <v>87.362470000000002</v>
      </c>
      <c r="F220" s="255"/>
      <c r="G220" s="256">
        <f>ROUND(E220*F220,2)</f>
        <v>0</v>
      </c>
      <c r="H220" s="233"/>
      <c r="I220" s="232">
        <f>ROUND(E220*H220,2)</f>
        <v>0</v>
      </c>
      <c r="J220" s="233"/>
      <c r="K220" s="232">
        <f>ROUND(E220*J220,2)</f>
        <v>0</v>
      </c>
      <c r="L220" s="232">
        <v>21</v>
      </c>
      <c r="M220" s="232">
        <f>G220*(1+L220/100)</f>
        <v>0</v>
      </c>
      <c r="N220" s="231">
        <v>0</v>
      </c>
      <c r="O220" s="231">
        <f>ROUND(E220*N220,2)</f>
        <v>0</v>
      </c>
      <c r="P220" s="231">
        <v>0</v>
      </c>
      <c r="Q220" s="231">
        <f>ROUND(E220*P220,2)</f>
        <v>0</v>
      </c>
      <c r="R220" s="232"/>
      <c r="S220" s="232" t="s">
        <v>135</v>
      </c>
      <c r="T220" s="232" t="s">
        <v>135</v>
      </c>
      <c r="U220" s="232">
        <v>0</v>
      </c>
      <c r="V220" s="232">
        <f>ROUND(E220*U220,2)</f>
        <v>0</v>
      </c>
      <c r="W220" s="232"/>
      <c r="X220" s="232" t="s">
        <v>414</v>
      </c>
      <c r="Y220" s="211"/>
      <c r="Z220" s="211"/>
      <c r="AA220" s="211"/>
      <c r="AB220" s="211"/>
      <c r="AC220" s="211"/>
      <c r="AD220" s="211"/>
      <c r="AE220" s="211"/>
      <c r="AF220" s="211"/>
      <c r="AG220" s="211" t="s">
        <v>415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51">
        <v>110</v>
      </c>
      <c r="B221" s="252" t="s">
        <v>418</v>
      </c>
      <c r="C221" s="261" t="s">
        <v>419</v>
      </c>
      <c r="D221" s="253" t="s">
        <v>196</v>
      </c>
      <c r="E221" s="254">
        <v>4.59802</v>
      </c>
      <c r="F221" s="255"/>
      <c r="G221" s="256">
        <f>ROUND(E221*F221,2)</f>
        <v>0</v>
      </c>
      <c r="H221" s="233"/>
      <c r="I221" s="232">
        <f>ROUND(E221*H221,2)</f>
        <v>0</v>
      </c>
      <c r="J221" s="233"/>
      <c r="K221" s="232">
        <f>ROUND(E221*J221,2)</f>
        <v>0</v>
      </c>
      <c r="L221" s="232">
        <v>21</v>
      </c>
      <c r="M221" s="232">
        <f>G221*(1+L221/100)</f>
        <v>0</v>
      </c>
      <c r="N221" s="231">
        <v>0</v>
      </c>
      <c r="O221" s="231">
        <f>ROUND(E221*N221,2)</f>
        <v>0</v>
      </c>
      <c r="P221" s="231">
        <v>0</v>
      </c>
      <c r="Q221" s="231">
        <f>ROUND(E221*P221,2)</f>
        <v>0</v>
      </c>
      <c r="R221" s="232"/>
      <c r="S221" s="232" t="s">
        <v>135</v>
      </c>
      <c r="T221" s="232" t="s">
        <v>135</v>
      </c>
      <c r="U221" s="232">
        <v>0.94199999999999995</v>
      </c>
      <c r="V221" s="232">
        <f>ROUND(E221*U221,2)</f>
        <v>4.33</v>
      </c>
      <c r="W221" s="232"/>
      <c r="X221" s="232" t="s">
        <v>414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415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51">
        <v>111</v>
      </c>
      <c r="B222" s="252" t="s">
        <v>420</v>
      </c>
      <c r="C222" s="261" t="s">
        <v>421</v>
      </c>
      <c r="D222" s="253" t="s">
        <v>196</v>
      </c>
      <c r="E222" s="254">
        <v>9.1960499999999996</v>
      </c>
      <c r="F222" s="255"/>
      <c r="G222" s="256">
        <f>ROUND(E222*F222,2)</f>
        <v>0</v>
      </c>
      <c r="H222" s="233"/>
      <c r="I222" s="232">
        <f>ROUND(E222*H222,2)</f>
        <v>0</v>
      </c>
      <c r="J222" s="233"/>
      <c r="K222" s="232">
        <f>ROUND(E222*J222,2)</f>
        <v>0</v>
      </c>
      <c r="L222" s="232">
        <v>21</v>
      </c>
      <c r="M222" s="232">
        <f>G222*(1+L222/100)</f>
        <v>0</v>
      </c>
      <c r="N222" s="231">
        <v>0</v>
      </c>
      <c r="O222" s="231">
        <f>ROUND(E222*N222,2)</f>
        <v>0</v>
      </c>
      <c r="P222" s="231">
        <v>0</v>
      </c>
      <c r="Q222" s="231">
        <f>ROUND(E222*P222,2)</f>
        <v>0</v>
      </c>
      <c r="R222" s="232"/>
      <c r="S222" s="232" t="s">
        <v>135</v>
      </c>
      <c r="T222" s="232" t="s">
        <v>135</v>
      </c>
      <c r="U222" s="232">
        <v>0.105</v>
      </c>
      <c r="V222" s="232">
        <f>ROUND(E222*U222,2)</f>
        <v>0.97</v>
      </c>
      <c r="W222" s="232"/>
      <c r="X222" s="232" t="s">
        <v>414</v>
      </c>
      <c r="Y222" s="211"/>
      <c r="Z222" s="211"/>
      <c r="AA222" s="211"/>
      <c r="AB222" s="211"/>
      <c r="AC222" s="211"/>
      <c r="AD222" s="211"/>
      <c r="AE222" s="211"/>
      <c r="AF222" s="211"/>
      <c r="AG222" s="211" t="s">
        <v>415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51">
        <v>112</v>
      </c>
      <c r="B223" s="252" t="s">
        <v>422</v>
      </c>
      <c r="C223" s="261" t="s">
        <v>423</v>
      </c>
      <c r="D223" s="253" t="s">
        <v>196</v>
      </c>
      <c r="E223" s="254">
        <v>4.59802</v>
      </c>
      <c r="F223" s="255"/>
      <c r="G223" s="256">
        <f>ROUND(E223*F223,2)</f>
        <v>0</v>
      </c>
      <c r="H223" s="233"/>
      <c r="I223" s="232">
        <f>ROUND(E223*H223,2)</f>
        <v>0</v>
      </c>
      <c r="J223" s="233"/>
      <c r="K223" s="232">
        <f>ROUND(E223*J223,2)</f>
        <v>0</v>
      </c>
      <c r="L223" s="232">
        <v>21</v>
      </c>
      <c r="M223" s="232">
        <f>G223*(1+L223/100)</f>
        <v>0</v>
      </c>
      <c r="N223" s="231">
        <v>0</v>
      </c>
      <c r="O223" s="231">
        <f>ROUND(E223*N223,2)</f>
        <v>0</v>
      </c>
      <c r="P223" s="231">
        <v>0</v>
      </c>
      <c r="Q223" s="231">
        <f>ROUND(E223*P223,2)</f>
        <v>0</v>
      </c>
      <c r="R223" s="232"/>
      <c r="S223" s="232" t="s">
        <v>135</v>
      </c>
      <c r="T223" s="232" t="s">
        <v>135</v>
      </c>
      <c r="U223" s="232">
        <v>6.0000000000000001E-3</v>
      </c>
      <c r="V223" s="232">
        <f>ROUND(E223*U223,2)</f>
        <v>0.03</v>
      </c>
      <c r="W223" s="232"/>
      <c r="X223" s="232" t="s">
        <v>414</v>
      </c>
      <c r="Y223" s="211"/>
      <c r="Z223" s="211"/>
      <c r="AA223" s="211"/>
      <c r="AB223" s="211"/>
      <c r="AC223" s="211"/>
      <c r="AD223" s="211"/>
      <c r="AE223" s="211"/>
      <c r="AF223" s="211"/>
      <c r="AG223" s="211" t="s">
        <v>415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x14ac:dyDescent="0.2">
      <c r="A224" s="238" t="s">
        <v>130</v>
      </c>
      <c r="B224" s="239" t="s">
        <v>103</v>
      </c>
      <c r="C224" s="258" t="s">
        <v>29</v>
      </c>
      <c r="D224" s="240"/>
      <c r="E224" s="241"/>
      <c r="F224" s="242"/>
      <c r="G224" s="243">
        <f>SUMIF(AG225:AG226,"&lt;&gt;NOR",G225:G226)</f>
        <v>0</v>
      </c>
      <c r="H224" s="237"/>
      <c r="I224" s="237">
        <f>SUM(I225:I226)</f>
        <v>0</v>
      </c>
      <c r="J224" s="237"/>
      <c r="K224" s="237">
        <f>SUM(K225:K226)</f>
        <v>0</v>
      </c>
      <c r="L224" s="237"/>
      <c r="M224" s="237">
        <f>SUM(M225:M226)</f>
        <v>0</v>
      </c>
      <c r="N224" s="236"/>
      <c r="O224" s="236">
        <f>SUM(O225:O226)</f>
        <v>0</v>
      </c>
      <c r="P224" s="236"/>
      <c r="Q224" s="236">
        <f>SUM(Q225:Q226)</f>
        <v>0</v>
      </c>
      <c r="R224" s="237"/>
      <c r="S224" s="237"/>
      <c r="T224" s="237"/>
      <c r="U224" s="237"/>
      <c r="V224" s="237">
        <f>SUM(V225:V226)</f>
        <v>0</v>
      </c>
      <c r="W224" s="237"/>
      <c r="X224" s="237"/>
      <c r="AG224" t="s">
        <v>131</v>
      </c>
    </row>
    <row r="225" spans="1:60" outlineLevel="1" x14ac:dyDescent="0.2">
      <c r="A225" s="251">
        <v>113</v>
      </c>
      <c r="B225" s="252" t="s">
        <v>424</v>
      </c>
      <c r="C225" s="261" t="s">
        <v>425</v>
      </c>
      <c r="D225" s="253" t="s">
        <v>426</v>
      </c>
      <c r="E225" s="254">
        <v>1</v>
      </c>
      <c r="F225" s="255"/>
      <c r="G225" s="256">
        <f>ROUND(E225*F225,2)</f>
        <v>0</v>
      </c>
      <c r="H225" s="233"/>
      <c r="I225" s="232">
        <f>ROUND(E225*H225,2)</f>
        <v>0</v>
      </c>
      <c r="J225" s="233"/>
      <c r="K225" s="232">
        <f>ROUND(E225*J225,2)</f>
        <v>0</v>
      </c>
      <c r="L225" s="232">
        <v>21</v>
      </c>
      <c r="M225" s="232">
        <f>G225*(1+L225/100)</f>
        <v>0</v>
      </c>
      <c r="N225" s="231">
        <v>0</v>
      </c>
      <c r="O225" s="231">
        <f>ROUND(E225*N225,2)</f>
        <v>0</v>
      </c>
      <c r="P225" s="231">
        <v>0</v>
      </c>
      <c r="Q225" s="231">
        <f>ROUND(E225*P225,2)</f>
        <v>0</v>
      </c>
      <c r="R225" s="232"/>
      <c r="S225" s="232" t="s">
        <v>135</v>
      </c>
      <c r="T225" s="232" t="s">
        <v>153</v>
      </c>
      <c r="U225" s="232">
        <v>0</v>
      </c>
      <c r="V225" s="232">
        <f>ROUND(E225*U225,2)</f>
        <v>0</v>
      </c>
      <c r="W225" s="232"/>
      <c r="X225" s="232" t="s">
        <v>427</v>
      </c>
      <c r="Y225" s="211"/>
      <c r="Z225" s="211"/>
      <c r="AA225" s="211"/>
      <c r="AB225" s="211"/>
      <c r="AC225" s="211"/>
      <c r="AD225" s="211"/>
      <c r="AE225" s="211"/>
      <c r="AF225" s="211"/>
      <c r="AG225" s="211" t="s">
        <v>428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5">
        <v>114</v>
      </c>
      <c r="B226" s="246" t="s">
        <v>429</v>
      </c>
      <c r="C226" s="259" t="s">
        <v>430</v>
      </c>
      <c r="D226" s="247" t="s">
        <v>426</v>
      </c>
      <c r="E226" s="248">
        <v>1</v>
      </c>
      <c r="F226" s="249"/>
      <c r="G226" s="250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21</v>
      </c>
      <c r="M226" s="232">
        <f>G226*(1+L226/100)</f>
        <v>0</v>
      </c>
      <c r="N226" s="231">
        <v>0</v>
      </c>
      <c r="O226" s="231">
        <f>ROUND(E226*N226,2)</f>
        <v>0</v>
      </c>
      <c r="P226" s="231">
        <v>0</v>
      </c>
      <c r="Q226" s="231">
        <f>ROUND(E226*P226,2)</f>
        <v>0</v>
      </c>
      <c r="R226" s="232"/>
      <c r="S226" s="232" t="s">
        <v>135</v>
      </c>
      <c r="T226" s="232" t="s">
        <v>153</v>
      </c>
      <c r="U226" s="232">
        <v>0</v>
      </c>
      <c r="V226" s="232">
        <f>ROUND(E226*U226,2)</f>
        <v>0</v>
      </c>
      <c r="W226" s="232"/>
      <c r="X226" s="232" t="s">
        <v>427</v>
      </c>
      <c r="Y226" s="211"/>
      <c r="Z226" s="211"/>
      <c r="AA226" s="211"/>
      <c r="AB226" s="211"/>
      <c r="AC226" s="211"/>
      <c r="AD226" s="211"/>
      <c r="AE226" s="211"/>
      <c r="AF226" s="211"/>
      <c r="AG226" s="211" t="s">
        <v>428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3"/>
      <c r="B227" s="4"/>
      <c r="C227" s="26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AE227">
        <v>15</v>
      </c>
      <c r="AF227">
        <v>21</v>
      </c>
      <c r="AG227" t="s">
        <v>117</v>
      </c>
    </row>
    <row r="228" spans="1:60" x14ac:dyDescent="0.2">
      <c r="A228" s="214"/>
      <c r="B228" s="215" t="s">
        <v>31</v>
      </c>
      <c r="C228" s="264"/>
      <c r="D228" s="216"/>
      <c r="E228" s="217"/>
      <c r="F228" s="217"/>
      <c r="G228" s="244">
        <f>G8+G19+G23+G27+G32+G36+G41+G62+G64+G84+G93+G114+G120+G131+G141+G145+G171+G193+G203+G224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AE228">
        <f>SUMIF(L7:L226,AE227,G7:G226)</f>
        <v>0</v>
      </c>
      <c r="AF228">
        <f>SUMIF(L7:L226,AF227,G7:G226)</f>
        <v>0</v>
      </c>
      <c r="AG228" t="s">
        <v>431</v>
      </c>
    </row>
    <row r="229" spans="1:60" x14ac:dyDescent="0.2">
      <c r="A229" s="3"/>
      <c r="B229" s="4"/>
      <c r="C229" s="26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60" x14ac:dyDescent="0.2">
      <c r="A230" s="3"/>
      <c r="B230" s="4"/>
      <c r="C230" s="26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60" x14ac:dyDescent="0.2">
      <c r="A231" s="218" t="s">
        <v>432</v>
      </c>
      <c r="B231" s="218"/>
      <c r="C231" s="265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60" x14ac:dyDescent="0.2">
      <c r="A232" s="219"/>
      <c r="B232" s="220"/>
      <c r="C232" s="266"/>
      <c r="D232" s="220"/>
      <c r="E232" s="220"/>
      <c r="F232" s="220"/>
      <c r="G232" s="22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G232" t="s">
        <v>433</v>
      </c>
    </row>
    <row r="233" spans="1:60" x14ac:dyDescent="0.2">
      <c r="A233" s="222"/>
      <c r="B233" s="223"/>
      <c r="C233" s="267"/>
      <c r="D233" s="223"/>
      <c r="E233" s="223"/>
      <c r="F233" s="223"/>
      <c r="G233" s="2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60" x14ac:dyDescent="0.2">
      <c r="A234" s="222"/>
      <c r="B234" s="223"/>
      <c r="C234" s="267"/>
      <c r="D234" s="223"/>
      <c r="E234" s="223"/>
      <c r="F234" s="223"/>
      <c r="G234" s="2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60" x14ac:dyDescent="0.2">
      <c r="A235" s="222"/>
      <c r="B235" s="223"/>
      <c r="C235" s="267"/>
      <c r="D235" s="223"/>
      <c r="E235" s="223"/>
      <c r="F235" s="223"/>
      <c r="G235" s="2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 x14ac:dyDescent="0.2">
      <c r="A236" s="225"/>
      <c r="B236" s="226"/>
      <c r="C236" s="268"/>
      <c r="D236" s="226"/>
      <c r="E236" s="226"/>
      <c r="F236" s="226"/>
      <c r="G236" s="22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60" x14ac:dyDescent="0.2">
      <c r="A237" s="3"/>
      <c r="B237" s="4"/>
      <c r="C237" s="26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 x14ac:dyDescent="0.2">
      <c r="C238" s="269"/>
      <c r="D238" s="10"/>
      <c r="AG238" t="s">
        <v>434</v>
      </c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+OEKdz2w0o5/W3XvK6hDWp81l86GGvGQNJ2yFwEVK+O7INN5Dn6H5gVOMF3a07KH833ez9t1FuKDjCoVOEmQw==" saltValue="X1lWjHOtDw7wcy7lcE4A5g==" spinCount="100000" sheet="1"/>
  <mergeCells count="6">
    <mergeCell ref="A1:G1"/>
    <mergeCell ref="C2:G2"/>
    <mergeCell ref="C3:G3"/>
    <mergeCell ref="C4:G4"/>
    <mergeCell ref="A231:C231"/>
    <mergeCell ref="A232:G2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2019-03-19T12:27:02Z</cp:lastPrinted>
  <dcterms:created xsi:type="dcterms:W3CDTF">2009-04-08T07:15:50Z</dcterms:created>
  <dcterms:modified xsi:type="dcterms:W3CDTF">2023-06-10T10:29:24Z</dcterms:modified>
</cp:coreProperties>
</file>