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029"/>
  <workbookPr/>
  <bookViews>
    <workbookView xWindow="65416" yWindow="65416" windowWidth="29040" windowHeight="15720" activeTab="1"/>
  </bookViews>
  <sheets>
    <sheet name="Rekapitulace stavby" sheetId="1" r:id="rId1"/>
    <sheet name="Objekt2 - VON" sheetId="2" r:id="rId2"/>
    <sheet name="SO 001 - Multikulturní kl..." sheetId="3" r:id="rId3"/>
    <sheet name="Objekt4 - ÚT" sheetId="4" r:id="rId4"/>
    <sheet name="Objekt5 - EL" sheetId="5" r:id="rId5"/>
    <sheet name="Objekt6 - VZT" sheetId="6" r:id="rId6"/>
    <sheet name="Objekt7 - ESL" sheetId="7" r:id="rId7"/>
  </sheets>
  <definedNames>
    <definedName name="_xlnm._FilterDatabase" localSheetId="1" hidden="1">'Objekt2 - VON'!$C$120:$K$130</definedName>
    <definedName name="_xlnm._FilterDatabase" localSheetId="3" hidden="1">'Objekt4 - ÚT'!$C$122:$K$146</definedName>
    <definedName name="_xlnm._FilterDatabase" localSheetId="4" hidden="1">'Objekt5 - EL'!$C$120:$K$159</definedName>
    <definedName name="_xlnm._FilterDatabase" localSheetId="5" hidden="1">'Objekt6 - VZT'!$C$120:$K$150</definedName>
    <definedName name="_xlnm._FilterDatabase" localSheetId="6" hidden="1">'Objekt7 - ESL'!$C$125:$K$197</definedName>
    <definedName name="_xlnm._FilterDatabase" localSheetId="2" hidden="1">'SO 001 - Multikulturní kl...'!$C$132:$K$281</definedName>
    <definedName name="_xlnm.Print_Area" localSheetId="1">'Objekt2 - VON'!$C$4:$J$76,'Objekt2 - VON'!$C$82:$J$102,'Objekt2 - VON'!$C$108:$J$130</definedName>
    <definedName name="_xlnm.Print_Area" localSheetId="3">'Objekt4 - ÚT'!$C$4:$J$76,'Objekt4 - ÚT'!$C$82:$J$104,'Objekt4 - ÚT'!$C$110:$J$146</definedName>
    <definedName name="_xlnm.Print_Area" localSheetId="4">'Objekt5 - EL'!$C$4:$J$76,'Objekt5 - EL'!$C$82:$J$102,'Objekt5 - EL'!$C$108:$J$159</definedName>
    <definedName name="_xlnm.Print_Area" localSheetId="5">'Objekt6 - VZT'!$C$4:$J$76,'Objekt6 - VZT'!$C$82:$J$102,'Objekt6 - VZT'!$C$108:$J$150</definedName>
    <definedName name="_xlnm.Print_Area" localSheetId="6">'Objekt7 - ESL'!$C$4:$J$76,'Objekt7 - ESL'!$C$82:$J$107,'Objekt7 - ESL'!$C$113:$J$197</definedName>
    <definedName name="_xlnm.Print_Area" localSheetId="0">'Rekapitulace stavby'!$D$4:$AO$76,'Rekapitulace stavby'!$C$82:$AQ$101</definedName>
    <definedName name="_xlnm.Print_Area" localSheetId="2">'SO 001 - Multikulturní kl...'!$C$4:$J$76,'SO 001 - Multikulturní kl...'!$C$82:$J$114,'SO 001 - Multikulturní kl...'!$C$120:$J$281</definedName>
    <definedName name="_xlnm.Print_Titles" localSheetId="0">'Rekapitulace stavby'!$92:$92</definedName>
    <definedName name="_xlnm.Print_Titles" localSheetId="1">'Objekt2 - VON'!$120:$120</definedName>
    <definedName name="_xlnm.Print_Titles" localSheetId="2">'SO 001 - Multikulturní kl...'!$132:$132</definedName>
    <definedName name="_xlnm.Print_Titles" localSheetId="3">'Objekt4 - ÚT'!$122:$122</definedName>
    <definedName name="_xlnm.Print_Titles" localSheetId="4">'Objekt5 - EL'!$120:$120</definedName>
    <definedName name="_xlnm.Print_Titles" localSheetId="5">'Objekt6 - VZT'!$120:$120</definedName>
    <definedName name="_xlnm.Print_Titles" localSheetId="6">'Objekt7 - ESL'!$125:$125</definedName>
  </definedNames>
  <calcPr calcId="191029"/>
  <extLst/>
</workbook>
</file>

<file path=xl/sharedStrings.xml><?xml version="1.0" encoding="utf-8"?>
<sst xmlns="http://schemas.openxmlformats.org/spreadsheetml/2006/main" count="4925" uniqueCount="970">
  <si>
    <t>Export Komplet</t>
  </si>
  <si>
    <t/>
  </si>
  <si>
    <t>2.0</t>
  </si>
  <si>
    <t>ZAMOK</t>
  </si>
  <si>
    <t>False</t>
  </si>
  <si>
    <t>{4b615c3f-81be-4280-b03d-3c23eac011a2}</t>
  </si>
  <si>
    <t>0,001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</si>
  <si>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</si>
  <si>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</si>
  <si>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</si>
  <si>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</si>
  <si>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</si>
  <si>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Kód:</t>
  </si>
  <si>
    <t>06/23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</si>
  <si>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</si>
  <si>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</si>
  <si>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Multikulturní klub ZŠ</t>
  </si>
  <si>
    <t>KSO:</t>
  </si>
  <si>
    <t>CC-CZ:</t>
  </si>
  <si>
    <t>Místo:</t>
  </si>
  <si>
    <t>ZŠ Chvaletická</t>
  </si>
  <si>
    <t>Datum:</t>
  </si>
  <si>
    <t>20. 12. 2023</t>
  </si>
  <si>
    <t>Zadavatel:</t>
  </si>
  <si>
    <t>IČ:</t>
  </si>
  <si>
    <t>00231312</t>
  </si>
  <si>
    <t>Městská část Praha 14</t>
  </si>
  <si>
    <t>DIČ:</t>
  </si>
  <si>
    <t>Uchazeč:</t>
  </si>
  <si>
    <t>Vyplň údaj</t>
  </si>
  <si>
    <t>Projektant:</t>
  </si>
  <si>
    <t>True</t>
  </si>
  <si>
    <t xml:space="preserve"> 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</si>
  <si>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</si>
  <si>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</si>
  <si>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</si>
  <si>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</si>
  <si>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</si>
  <si>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</si>
  <si>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</si>
  <si>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</si>
  <si>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</si>
  <si>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</si>
  <si>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</si>
  <si>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</si>
  <si>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</si>
  <si>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</si>
  <si>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</si>
  <si>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</si>
  <si>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</si>
  <si>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</si>
  <si>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</si>
  <si>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</si>
  <si>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</si>
  <si>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</si>
  <si>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</si>
  <si>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</si>
  <si>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</si>
  <si>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</si>
  <si>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</si>
  <si>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</si>
  <si>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</si>
  <si>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</si>
  <si>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</si>
  <si>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</si>
  <si>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</si>
  <si>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</si>
  <si>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</si>
  <si>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</si>
  <si>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</si>
  <si>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</si>
  <si>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</si>
  <si>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</si>
  <si>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</si>
  <si>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</si>
  <si>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</si>
  <si>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</si>
  <si>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</si>
  <si>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</si>
  <si>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</si>
  <si>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Objekt2</t>
  </si>
  <si>
    <t>VON</t>
  </si>
  <si>
    <t>STA</t>
  </si>
  <si>
    <t>1</t>
  </si>
  <si>
    <t>{4f771131-7f7e-4489-b132-c6542ceaf115}</t>
  </si>
  <si>
    <t>2</t>
  </si>
  <si>
    <t>SO 001</t>
  </si>
  <si>
    <t>Multikulturní klub ZŠ, ZŠ Chvaletická, Praha 14</t>
  </si>
  <si>
    <t>{497d5e41-d7fe-49e4-87cc-f71eaffef6bb}</t>
  </si>
  <si>
    <t>Objekt4</t>
  </si>
  <si>
    <t>ÚT</t>
  </si>
  <si>
    <t>{911168e2-f4ca-43cf-b2ba-66d9b99a3d3b}</t>
  </si>
  <si>
    <t>Objekt5</t>
  </si>
  <si>
    <t>EL</t>
  </si>
  <si>
    <t>{8308ea00-479c-421b-b0e2-7b6cee10b156}</t>
  </si>
  <si>
    <t>Objekt6</t>
  </si>
  <si>
    <t>VZT</t>
  </si>
  <si>
    <t>{dcf1088f-45bb-4192-8782-07cda5f6f93f}</t>
  </si>
  <si>
    <t>Objekt7</t>
  </si>
  <si>
    <t>ESL</t>
  </si>
  <si>
    <t>{7eb7e42a-40e0-482a-a046-d68bb26b0958}</t>
  </si>
  <si>
    <t>KRYCÍ LIST SOUPISU PRACÍ</t>
  </si>
  <si>
    <t>Objekt:</t>
  </si>
  <si>
    <t>Objekt2 - VON</t>
  </si>
  <si>
    <t>REKAPITULACE ČLENĚNÍ SOUPISU PRACÍ</t>
  </si>
  <si>
    <t>Kód dílu - Popis</t>
  </si>
  <si>
    <t>Cena celkem [CZK]</t>
  </si>
  <si>
    <t>Náklady ze soupisu prací</t>
  </si>
  <si>
    <t>-1</t>
  </si>
  <si>
    <t>D1 - SO 00:  Vedlejší náklady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</si>
  <si>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</si>
  <si>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</si>
  <si>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</si>
  <si>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VRN6 - Územní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</si>
  <si>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</si>
  <si>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</si>
  <si>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</si>
  <si>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</si>
  <si>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</si>
  <si>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</si>
  <si>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</si>
  <si>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</si>
  <si>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</si>
  <si>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</si>
  <si>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</si>
  <si>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</si>
  <si>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</si>
  <si>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D1</t>
  </si>
  <si>
    <t>SO 00:  Vedlejší náklady</t>
  </si>
  <si>
    <t>ROZPOCET</t>
  </si>
  <si>
    <t>VRN</t>
  </si>
  <si>
    <t>Vedlejší rozpočtové náklady</t>
  </si>
  <si>
    <t>5</t>
  </si>
  <si>
    <t>VRN3</t>
  </si>
  <si>
    <t>Zařízení staveniště</t>
  </si>
  <si>
    <t>K</t>
  </si>
  <si>
    <t>030001000</t>
  </si>
  <si>
    <t>soub</t>
  </si>
  <si>
    <t>1024</t>
  </si>
  <si>
    <t>1664172258</t>
  </si>
  <si>
    <t>6</t>
  </si>
  <si>
    <t>039103000</t>
  </si>
  <si>
    <t>Rozebrání, bourání a odvoz zařízení staveniště</t>
  </si>
  <si>
    <t>-1966907927</t>
  </si>
  <si>
    <t>VRN4</t>
  </si>
  <si>
    <t>Inženýrská činnost</t>
  </si>
  <si>
    <t>8</t>
  </si>
  <si>
    <t>040001000</t>
  </si>
  <si>
    <t>58590800</t>
  </si>
  <si>
    <t>VRN6</t>
  </si>
  <si>
    <t>Územní vlivy</t>
  </si>
  <si>
    <t>7</t>
  </si>
  <si>
    <t>060001000</t>
  </si>
  <si>
    <t>1585520892</t>
  </si>
  <si>
    <t>SO 001 - Multikulturní klub ZŠ, ZŠ Chvaletická, Praha 14</t>
  </si>
  <si>
    <t>001 - Zemní práce</t>
  </si>
  <si>
    <t>002 - Zakládání, zpevňování hornin</t>
  </si>
  <si>
    <t>003 - Svislé a kompletní konstrukce</t>
  </si>
  <si>
    <t>006 - Úpravy povrchů, podlahy a osazovaní výplní</t>
  </si>
  <si>
    <t>009 - Ostatní konstrukce a práce, bourání</t>
  </si>
  <si>
    <t>099 - Přesun hmot a manipulace se sutí</t>
  </si>
  <si>
    <t>711 - Izolace proti vodě, vlhkosti a plynu</t>
  </si>
  <si>
    <t>713 - Izolace tepelné</t>
  </si>
  <si>
    <t>714 - Akustická a protiotřesová opatření</t>
  </si>
  <si>
    <t>762 - Konstrukce tesařské</t>
  </si>
  <si>
    <t>763 - Konstrukce montované</t>
  </si>
  <si>
    <t>764 - Konstrukce klempířské</t>
  </si>
  <si>
    <t>766 - Konstrukce truhlářské</t>
  </si>
  <si>
    <t>767 - Konstrukce zámečnické</t>
  </si>
  <si>
    <t>776 - Podlahy povlakové</t>
  </si>
  <si>
    <t>784 - Malby a tapety</t>
  </si>
  <si>
    <t>787 - Zasklívání</t>
  </si>
  <si>
    <t>001</t>
  </si>
  <si>
    <t>Zemní práce</t>
  </si>
  <si>
    <t>113106021</t>
  </si>
  <si>
    <t>Rozebrání dlažeb při překopech komunikací pro pěší z betonových dlaždic ručně</t>
  </si>
  <si>
    <t>m2</t>
  </si>
  <si>
    <t>4</t>
  </si>
  <si>
    <t>139711101</t>
  </si>
  <si>
    <t>Vykopávky v uzavřených prostorách v hornině tř. 1 až 4</t>
  </si>
  <si>
    <t>m3</t>
  </si>
  <si>
    <t>3</t>
  </si>
  <si>
    <t>162201201</t>
  </si>
  <si>
    <t>Vodorovné přemístění do 10 m nošením výkopku z horniny tř. 1 až 4</t>
  </si>
  <si>
    <t>162701105</t>
  </si>
  <si>
    <t>Vodorovné přemístění do 10000 m výkopku/sypaniny z horniny tř. 1 až 4</t>
  </si>
  <si>
    <t>171101102</t>
  </si>
  <si>
    <t>Uložení sypaniny z hornin soudržných do násypů zhutněných na 96 % PS</t>
  </si>
  <si>
    <t>10</t>
  </si>
  <si>
    <t>58300001</t>
  </si>
  <si>
    <t>Kamenivo těžené hrubé frakce 8-16 - dodávka</t>
  </si>
  <si>
    <t>t</t>
  </si>
  <si>
    <t>12</t>
  </si>
  <si>
    <t>171201201</t>
  </si>
  <si>
    <t>Uložení sypaniny na skládky</t>
  </si>
  <si>
    <t>14</t>
  </si>
  <si>
    <t>181102302</t>
  </si>
  <si>
    <t>Úprava pláně v zářezech se zhutněním</t>
  </si>
  <si>
    <t>16</t>
  </si>
  <si>
    <t>9</t>
  </si>
  <si>
    <t>171201211</t>
  </si>
  <si>
    <t>Poplatek za uložení odpadu ze sypaniny na skládce (skládkovné)</t>
  </si>
  <si>
    <t>18</t>
  </si>
  <si>
    <t>002</t>
  </si>
  <si>
    <t>Zakládání, zpevňování hornin</t>
  </si>
  <si>
    <t>274313711</t>
  </si>
  <si>
    <t>Základové pásy z betonu tř. C 20/25</t>
  </si>
  <si>
    <t>20</t>
  </si>
  <si>
    <t>11</t>
  </si>
  <si>
    <t>274351215</t>
  </si>
  <si>
    <t>Zřízení bednění stěn základových pasů</t>
  </si>
  <si>
    <t>22</t>
  </si>
  <si>
    <t>274351216</t>
  </si>
  <si>
    <t>Odstranění bednění stěn základových pasů</t>
  </si>
  <si>
    <t>24</t>
  </si>
  <si>
    <t>13</t>
  </si>
  <si>
    <t>279113135</t>
  </si>
  <si>
    <t>Základová zeď tl přes 300 do 400 mm z tvárnic ztraceného bednění včetně výplně z betonu tř. C 16/20</t>
  </si>
  <si>
    <t>26</t>
  </si>
  <si>
    <t>279361821</t>
  </si>
  <si>
    <t>Výztuž základových zdí nosných betonářskou ocelí 10 505</t>
  </si>
  <si>
    <t>28</t>
  </si>
  <si>
    <t>003</t>
  </si>
  <si>
    <t>Svislé a kompletní konstrukce</t>
  </si>
  <si>
    <t>310279842</t>
  </si>
  <si>
    <t>Zazdívka otvorů pl přes 1 do 4 m2 ve zdivu nadzákladovém z nepálených tvárnic tl do 300 mm</t>
  </si>
  <si>
    <t>30</t>
  </si>
  <si>
    <t>311272229</t>
  </si>
  <si>
    <t>Zdivo nosné  z pórobetonových přesných hladkých tvárnic mimořádně únosných hmotnosti P6-650</t>
  </si>
  <si>
    <t>32</t>
  </si>
  <si>
    <t>17</t>
  </si>
  <si>
    <t>311321814</t>
  </si>
  <si>
    <t>Nosná zeď ze ŽB pohledového tř. C 25/30 bez výztuže</t>
  </si>
  <si>
    <t>34</t>
  </si>
  <si>
    <t>311351105</t>
  </si>
  <si>
    <t>Zřízení oboustranného bednění zdí nosných</t>
  </si>
  <si>
    <t>36</t>
  </si>
  <si>
    <t>19</t>
  </si>
  <si>
    <t>311351106</t>
  </si>
  <si>
    <t>Odstranění oboustranného bednění zdí nosných</t>
  </si>
  <si>
    <t>38</t>
  </si>
  <si>
    <t>311361821</t>
  </si>
  <si>
    <t>Výztuž nosných zdí betonářskou ocelí 10 505</t>
  </si>
  <si>
    <t>40</t>
  </si>
  <si>
    <t>317143525</t>
  </si>
  <si>
    <t>Překlady nosné z pórobetonu Ytong ve zdech tl 250 mm pro světlost otvoru do 1750 mm</t>
  </si>
  <si>
    <t>kus</t>
  </si>
  <si>
    <t>42</t>
  </si>
  <si>
    <t>339921132</t>
  </si>
  <si>
    <t>Osazování betonových palisád do betonového základu v řadě výšky prvku přes 0,5 do 1 m</t>
  </si>
  <si>
    <t>m</t>
  </si>
  <si>
    <t>44</t>
  </si>
  <si>
    <t>23</t>
  </si>
  <si>
    <t>59200001</t>
  </si>
  <si>
    <t>Palisáda betonová přírodní 12x18 v. 60 cm - dodávka</t>
  </si>
  <si>
    <t>46</t>
  </si>
  <si>
    <t>59200002</t>
  </si>
  <si>
    <t>Palisáda betonová přírodní 12x18 v. 80 cm - dodávka</t>
  </si>
  <si>
    <t>48</t>
  </si>
  <si>
    <t>25</t>
  </si>
  <si>
    <t>342290001</t>
  </si>
  <si>
    <t>Ukotvení železobetonové stěny dle detailu</t>
  </si>
  <si>
    <t>50</t>
  </si>
  <si>
    <t>389381001</t>
  </si>
  <si>
    <t>Dobetonování prefabrikovaných konstrukcí</t>
  </si>
  <si>
    <t>52</t>
  </si>
  <si>
    <t>27</t>
  </si>
  <si>
    <t>317944323</t>
  </si>
  <si>
    <t>Válcované nosníky č.14 až 22 dodatečně osazované do připravených otvorů</t>
  </si>
  <si>
    <t>54</t>
  </si>
  <si>
    <t>317944321</t>
  </si>
  <si>
    <t>Válcované nosníky do č.12 dodatečně osazované do připravených otvorů</t>
  </si>
  <si>
    <t>56</t>
  </si>
  <si>
    <t>006</t>
  </si>
  <si>
    <t>Úpravy povrchů, podlahy a osazovaní výplní</t>
  </si>
  <si>
    <t>29</t>
  </si>
  <si>
    <t>611142001</t>
  </si>
  <si>
    <t>Potažení vnitřních stropů sklovláknitým pletivem vtlačeným do tenkovrstvé hmoty</t>
  </si>
  <si>
    <t>58</t>
  </si>
  <si>
    <t>611321141</t>
  </si>
  <si>
    <t>Vápenocementová omítka štuková dvouvrstvá vnitřních stropů rovných nanášená ručně</t>
  </si>
  <si>
    <t>60</t>
  </si>
  <si>
    <t>31</t>
  </si>
  <si>
    <t>612142001</t>
  </si>
  <si>
    <t>Potažení vnitřních stěn sklovláknitým pletivem vtlačeným do tenkovrstvé hmoty</t>
  </si>
  <si>
    <t>62</t>
  </si>
  <si>
    <t>612322141</t>
  </si>
  <si>
    <t>Vápenocementová lehčená omítka štuková dvouvrstvá vnitřních stěn nanášená ručně</t>
  </si>
  <si>
    <t>64</t>
  </si>
  <si>
    <t>33</t>
  </si>
  <si>
    <t>612325225</t>
  </si>
  <si>
    <t>Vápenocementová štuková omítka malých ploch přes 1 do 4 m2 na stěnách</t>
  </si>
  <si>
    <t>66</t>
  </si>
  <si>
    <t>622000001</t>
  </si>
  <si>
    <t>Doplnění KZS pod omítku vnějších stěn z polystyrénových desek tl  100 mm</t>
  </si>
  <si>
    <t>68</t>
  </si>
  <si>
    <t>35</t>
  </si>
  <si>
    <t>622521021</t>
  </si>
  <si>
    <t>Tenkovrstvá silikátová zrnitá omítka tl. 2,0 mm včetně penetrace vnějších stěn</t>
  </si>
  <si>
    <t>70</t>
  </si>
  <si>
    <t>631311114</t>
  </si>
  <si>
    <t>Mazanina tl přes 50 do 80 mm z betonu prostého bez zvýšených nároků na prostředí tř. C 16/20</t>
  </si>
  <si>
    <t>72</t>
  </si>
  <si>
    <t>37</t>
  </si>
  <si>
    <t>631311134</t>
  </si>
  <si>
    <t>Mazanina tl přes 120 do 240 mm z betonu prostého bez zvýšených nároků na prostředí tř. C 16/20</t>
  </si>
  <si>
    <t>74</t>
  </si>
  <si>
    <t>631311135</t>
  </si>
  <si>
    <t>Mazanina tl přes 120 do 240 mm z betonu prostého bez zvýšených nároků na prostředí tř. C 20/25</t>
  </si>
  <si>
    <t>76</t>
  </si>
  <si>
    <t>39</t>
  </si>
  <si>
    <t>631319013</t>
  </si>
  <si>
    <t>Příplatek k mazanině tl přes 120 do 240 mm za přehlazení povrchu</t>
  </si>
  <si>
    <t>78</t>
  </si>
  <si>
    <t>631319171</t>
  </si>
  <si>
    <t>Příplatek k mazanině tl přes 50 do 80 mm za stržení povrchu spodní vrstvy před vložením výztuže</t>
  </si>
  <si>
    <t>80</t>
  </si>
  <si>
    <t>41</t>
  </si>
  <si>
    <t>631319175</t>
  </si>
  <si>
    <t>Příplatek k mazanině tl přes 120 do 240 mm za stržení povrchu spodní vrstvy před vložením výztuže</t>
  </si>
  <si>
    <t>82</t>
  </si>
  <si>
    <t>631351101</t>
  </si>
  <si>
    <t>Zřízení bednění rýh a hran v podlahách</t>
  </si>
  <si>
    <t>84</t>
  </si>
  <si>
    <t>43</t>
  </si>
  <si>
    <t>631351102</t>
  </si>
  <si>
    <t>Odstranění bednění rýh a hran v podlahách</t>
  </si>
  <si>
    <t>86</t>
  </si>
  <si>
    <t>631362021</t>
  </si>
  <si>
    <t>Výztuž mazanin svařovanými sítěmi Kari</t>
  </si>
  <si>
    <t>88</t>
  </si>
  <si>
    <t>45</t>
  </si>
  <si>
    <t>632481213</t>
  </si>
  <si>
    <t>Separační vrstva z PE fólie</t>
  </si>
  <si>
    <t>90</t>
  </si>
  <si>
    <t>635111242</t>
  </si>
  <si>
    <t>Násyp pod podlahy z hrubého kameniva 16-32 se zhutněním</t>
  </si>
  <si>
    <t>92</t>
  </si>
  <si>
    <t>47</t>
  </si>
  <si>
    <t>637211321</t>
  </si>
  <si>
    <t>Okapový chodník z betonových vymývaných dlaždic do tl 50 mm kladených do písku se zalitím spár MC</t>
  </si>
  <si>
    <t>94</t>
  </si>
  <si>
    <t>615142012</t>
  </si>
  <si>
    <t>Potažení vnitřních nosníků rabicovým pletivem</t>
  </si>
  <si>
    <t>96</t>
  </si>
  <si>
    <t>49</t>
  </si>
  <si>
    <t>612325422</t>
  </si>
  <si>
    <t>Oprava vnitřní vápenocementové štukové omítky stěn v rozsahu plochy přes 10 do 30 %</t>
  </si>
  <si>
    <t>98</t>
  </si>
  <si>
    <t>009</t>
  </si>
  <si>
    <t>Ostatní konstrukce a práce, bourání</t>
  </si>
  <si>
    <t>916231213</t>
  </si>
  <si>
    <t>Osazení chodníkového obrubníku betonového stojatého s boční opěrou do lože z betonu prostého</t>
  </si>
  <si>
    <t>100</t>
  </si>
  <si>
    <t>51</t>
  </si>
  <si>
    <t>963042819</t>
  </si>
  <si>
    <t>Bourání schodišťových stupňů betonových zhotovených na místě</t>
  </si>
  <si>
    <t>102</t>
  </si>
  <si>
    <t>59200001.1</t>
  </si>
  <si>
    <t>Obrubník betonový chodníkový 100x10x25 cm - dodávka</t>
  </si>
  <si>
    <t>104</t>
  </si>
  <si>
    <t>53</t>
  </si>
  <si>
    <t>965081313</t>
  </si>
  <si>
    <t>Bourání podlah z dlaždic betonových, teracových nebo čedičových tl do 20 mm plochy přes 1 m2</t>
  </si>
  <si>
    <t>106</t>
  </si>
  <si>
    <t>941111131</t>
  </si>
  <si>
    <t>Montáž lešení řadového trubkového lehkého s podlahami zatížení do 200 kg/m2 š od 1,2 do 1,5 m v do 10 m</t>
  </si>
  <si>
    <t>108</t>
  </si>
  <si>
    <t>55</t>
  </si>
  <si>
    <t>967031132</t>
  </si>
  <si>
    <t>Přisekání rovných ostění v cihelném zdivu na MV nebo MVC</t>
  </si>
  <si>
    <t>110</t>
  </si>
  <si>
    <t>941111231</t>
  </si>
  <si>
    <t>Příplatek k lešení řadovému trubkovému lehkému s podlahami š 1,5 m v 10 m za první a ZKD den použití</t>
  </si>
  <si>
    <t>112</t>
  </si>
  <si>
    <t>57</t>
  </si>
  <si>
    <t>968072357</t>
  </si>
  <si>
    <t>Vybourání kovových rámů oken zdvojených včetně křídel pl přes 4 m2</t>
  </si>
  <si>
    <t>114</t>
  </si>
  <si>
    <t>941111831</t>
  </si>
  <si>
    <t>Demontáž lešení řadového trubkového lehkého s podlahami zatížení do 200 kg/m2 š od 1,2 do 1,5 m v do 10 m</t>
  </si>
  <si>
    <t>116</t>
  </si>
  <si>
    <t>59</t>
  </si>
  <si>
    <t>968072455</t>
  </si>
  <si>
    <t>Vybourání kovových dveřních zárubní pl do 2 m2</t>
  </si>
  <si>
    <t>118</t>
  </si>
  <si>
    <t>949101111</t>
  </si>
  <si>
    <t>Lešení pomocné pro objekty pozemních staveb s lešeňovou podlahou v do 1,9 m zatížení do 150 kg/m2</t>
  </si>
  <si>
    <t>120</t>
  </si>
  <si>
    <t>61</t>
  </si>
  <si>
    <t>968072641</t>
  </si>
  <si>
    <t>Vybourání kovových stěn kromě výkladních</t>
  </si>
  <si>
    <t>122</t>
  </si>
  <si>
    <t>952901111</t>
  </si>
  <si>
    <t>Vyčištění budov bytové a občanské výstavby při výšce podlaží do 4 m</t>
  </si>
  <si>
    <t>124</t>
  </si>
  <si>
    <t>63</t>
  </si>
  <si>
    <t>971033641</t>
  </si>
  <si>
    <t>Vybourání otvorů ve zdivu cihelném pl do 4 m2 na MVC nebo MV tl do 300 mm</t>
  </si>
  <si>
    <t>126</t>
  </si>
  <si>
    <t>953312122</t>
  </si>
  <si>
    <t>Vložky do svislých dilatačních spár z extrudovaných polystyrénových desek tl. přes 10 do 20 mm</t>
  </si>
  <si>
    <t>128</t>
  </si>
  <si>
    <t>65</t>
  </si>
  <si>
    <t>974031666</t>
  </si>
  <si>
    <t>Vysekání rýh ve zdivu cihelném pro vtahování nosníků hl do 150 mm v do 250 mm</t>
  </si>
  <si>
    <t>130</t>
  </si>
  <si>
    <t>978011191</t>
  </si>
  <si>
    <t>Otlučení (osekání) vnitřní vápenné nebo vápenocementové omítky stropů v rozsahu přes 50 do 100 %</t>
  </si>
  <si>
    <t>132</t>
  </si>
  <si>
    <t>67</t>
  </si>
  <si>
    <t>978013191</t>
  </si>
  <si>
    <t>Otlučení (osekání) vnitřní vápenné nebo vápenocementové omítky stěn v rozsahu přes 50 do 100 %</t>
  </si>
  <si>
    <t>134</t>
  </si>
  <si>
    <t>978023411</t>
  </si>
  <si>
    <t>Vyškrabání spár zdiva cihelného mimo komínového</t>
  </si>
  <si>
    <t>136</t>
  </si>
  <si>
    <t>69</t>
  </si>
  <si>
    <t>997013831</t>
  </si>
  <si>
    <t>Poplatek za uložení stavebního směsného odpadu na skládce (skládkovné)</t>
  </si>
  <si>
    <t>138</t>
  </si>
  <si>
    <t>971033541</t>
  </si>
  <si>
    <t>Vybourání otvorů ve zdivu cihelném pl do 1 m2 na MVC nebo MV tl do 300 mm</t>
  </si>
  <si>
    <t>140</t>
  </si>
  <si>
    <t>71</t>
  </si>
  <si>
    <t>971033441</t>
  </si>
  <si>
    <t>Vybourání otvorů ve zdivu cihelném pl do 0,25 m2 na MVC nebo MV tl do 300 mm</t>
  </si>
  <si>
    <t>142</t>
  </si>
  <si>
    <t>971033461</t>
  </si>
  <si>
    <t>Vybourání otvorů ve zdivu cihelném pl do 0,25 m2 na MVC nebo MV tl do 600 mm</t>
  </si>
  <si>
    <t>144</t>
  </si>
  <si>
    <t>73</t>
  </si>
  <si>
    <t>974031664</t>
  </si>
  <si>
    <t>Vysekání rýh ve zdivu cihelném pro vtahování nosníků hl do 150 mm v do 150 mm</t>
  </si>
  <si>
    <t>146</t>
  </si>
  <si>
    <t>763431801</t>
  </si>
  <si>
    <t>Demontáž minerálního podhledu zavěšeného na viditelném roštu</t>
  </si>
  <si>
    <t>148</t>
  </si>
  <si>
    <t>75</t>
  </si>
  <si>
    <t>978013141</t>
  </si>
  <si>
    <t>Otlučení (osekání) vnitřní vápenné nebo vápenocementové omítky stěn v rozsahu přes 10 do 30 %</t>
  </si>
  <si>
    <t>150</t>
  </si>
  <si>
    <t>099</t>
  </si>
  <si>
    <t>Přesun hmot a manipulace se sutí</t>
  </si>
  <si>
    <t>998017001</t>
  </si>
  <si>
    <t>Přesun hmot s omezením mechanizace pro budovy v do 6 m</t>
  </si>
  <si>
    <t>152</t>
  </si>
  <si>
    <t>77</t>
  </si>
  <si>
    <t>997013111</t>
  </si>
  <si>
    <t>Vnitrostaveništní doprava suti a vybouraných hmot pro budovy v do 6 m s použitím mechanizace</t>
  </si>
  <si>
    <t>154</t>
  </si>
  <si>
    <t>997013501</t>
  </si>
  <si>
    <t>Odvoz suti a vybouraných hmot na skládku nebo meziskládku do 1 km se složením</t>
  </si>
  <si>
    <t>156</t>
  </si>
  <si>
    <t>79</t>
  </si>
  <si>
    <t>997013509</t>
  </si>
  <si>
    <t>Příplatek k odvozu suti a vybouraných hmot na skládku ZKD 1 km přes 1 km</t>
  </si>
  <si>
    <t>158</t>
  </si>
  <si>
    <t>711</t>
  </si>
  <si>
    <t>Izolace proti vodě, vlhkosti a plynu</t>
  </si>
  <si>
    <t>711111002</t>
  </si>
  <si>
    <t>Provedení izolace proti zemní vlhkosti vodorovné za studena lakem asfaltovým</t>
  </si>
  <si>
    <t>160</t>
  </si>
  <si>
    <t>81</t>
  </si>
  <si>
    <t>M</t>
  </si>
  <si>
    <t>11163150</t>
  </si>
  <si>
    <t>lak penetrační asfaltový</t>
  </si>
  <si>
    <t>162</t>
  </si>
  <si>
    <t>711141559</t>
  </si>
  <si>
    <t>Provedení izolace proti zemní vlhkosti pásy přitavením vodorovné NAIP</t>
  </si>
  <si>
    <t>164</t>
  </si>
  <si>
    <t>83</t>
  </si>
  <si>
    <t>62800001</t>
  </si>
  <si>
    <t>Pás z SBS modifikovaného asfaltu - dodávka</t>
  </si>
  <si>
    <t>166</t>
  </si>
  <si>
    <t>998711201</t>
  </si>
  <si>
    <t>Přesun hmot procentní pro izolace proti vodě, vlhkosti a plynům v objektech v do 6 m</t>
  </si>
  <si>
    <t>%</t>
  </si>
  <si>
    <t>168</t>
  </si>
  <si>
    <t>713</t>
  </si>
  <si>
    <t>Izolace tepelné</t>
  </si>
  <si>
    <t>85</t>
  </si>
  <si>
    <t>713121111</t>
  </si>
  <si>
    <t>Montáž izolace tepelné podlah volně kladenými rohožemi, pásy, dílci, deskami 1 vrstva</t>
  </si>
  <si>
    <t>170</t>
  </si>
  <si>
    <t>71300001</t>
  </si>
  <si>
    <t>Tepelná izolace PIR 022  tl. 50 mm - dodávka</t>
  </si>
  <si>
    <t>172</t>
  </si>
  <si>
    <t>87</t>
  </si>
  <si>
    <t>713121211</t>
  </si>
  <si>
    <t>Montáž izolace tepelné podlah volně kladenými okrajovými pásky</t>
  </si>
  <si>
    <t>174</t>
  </si>
  <si>
    <t>71300002</t>
  </si>
  <si>
    <t>Pásek okrajový podlahový tl. 15 mm - dodávka</t>
  </si>
  <si>
    <t>176</t>
  </si>
  <si>
    <t>89</t>
  </si>
  <si>
    <t>998713201</t>
  </si>
  <si>
    <t>Přesun hmot procentní pro izolace tepelné v objektech v do 6 m</t>
  </si>
  <si>
    <t>178</t>
  </si>
  <si>
    <t>714</t>
  </si>
  <si>
    <t>Akustická a protiotřesová opatření</t>
  </si>
  <si>
    <t>AP1</t>
  </si>
  <si>
    <t>Akustický podhled zavěšený</t>
  </si>
  <si>
    <t>180</t>
  </si>
  <si>
    <t>91</t>
  </si>
  <si>
    <t>AP2</t>
  </si>
  <si>
    <t>Akustický podhled lepený</t>
  </si>
  <si>
    <t>182</t>
  </si>
  <si>
    <t>AP3</t>
  </si>
  <si>
    <t>Akustický obklad stěn</t>
  </si>
  <si>
    <t>184</t>
  </si>
  <si>
    <t>93</t>
  </si>
  <si>
    <t>998714201</t>
  </si>
  <si>
    <t>Přesun hmot procentní pro akustická a protiotřesová opatření v objektech v do 6 m</t>
  </si>
  <si>
    <t>186</t>
  </si>
  <si>
    <t>762</t>
  </si>
  <si>
    <t>Konstrukce tesařské</t>
  </si>
  <si>
    <t>762000001</t>
  </si>
  <si>
    <t>Dřevěná konstrukce závětří - dodávka a montáž včetně kotvení a nátěrů</t>
  </si>
  <si>
    <t>188</t>
  </si>
  <si>
    <t>95</t>
  </si>
  <si>
    <t>762000002</t>
  </si>
  <si>
    <t>Ocelová táhla průměr 10 mm s napínákem</t>
  </si>
  <si>
    <t>190</t>
  </si>
  <si>
    <t>998762201</t>
  </si>
  <si>
    <t>Přesun hmot procentní pro kce tesařské v objektech v do 6 m</t>
  </si>
  <si>
    <t>192</t>
  </si>
  <si>
    <t>97</t>
  </si>
  <si>
    <t>762431016</t>
  </si>
  <si>
    <t>Obložení stěn z desek OSB tl 22 mm na sraz přibíjených</t>
  </si>
  <si>
    <t>194</t>
  </si>
  <si>
    <t>763</t>
  </si>
  <si>
    <t>Konstrukce montované</t>
  </si>
  <si>
    <t>763120001</t>
  </si>
  <si>
    <t>SDK nika v chodbě</t>
  </si>
  <si>
    <t>196</t>
  </si>
  <si>
    <t>99</t>
  </si>
  <si>
    <t>763131432</t>
  </si>
  <si>
    <t>SDK podhled deska 1xDF 15 bez izolace dvouvrstvá spodní kce profil CD+UD REI 90</t>
  </si>
  <si>
    <t>198</t>
  </si>
  <si>
    <t>763131714</t>
  </si>
  <si>
    <t>SDK podhled základní penetrační nátěr</t>
  </si>
  <si>
    <t>200</t>
  </si>
  <si>
    <t>101</t>
  </si>
  <si>
    <t>998763401</t>
  </si>
  <si>
    <t>Přesun hmot procentní pro sádrokartonové konstrukce v objektech v do 6 m</t>
  </si>
  <si>
    <t>202</t>
  </si>
  <si>
    <t>764</t>
  </si>
  <si>
    <t>Konstrukce klempířské</t>
  </si>
  <si>
    <t>01/K</t>
  </si>
  <si>
    <t>Pákový ovladač na polohu výklopu, včetně záslepky na kliku, ovladače a bowdenu</t>
  </si>
  <si>
    <t>204</t>
  </si>
  <si>
    <t>103</t>
  </si>
  <si>
    <t>02/K</t>
  </si>
  <si>
    <t>Vnější oplechování parapetu okna rš 225 mm</t>
  </si>
  <si>
    <t>206</t>
  </si>
  <si>
    <t>03/K</t>
  </si>
  <si>
    <t>Podokapní střešní žlab DN 125 , včetně střešní háků, čel, rohů, spojek</t>
  </si>
  <si>
    <t>208</t>
  </si>
  <si>
    <t>105</t>
  </si>
  <si>
    <t>04/K</t>
  </si>
  <si>
    <t>Svodová roura DN 87, včetně objímek, spojek, kolen</t>
  </si>
  <si>
    <t>210</t>
  </si>
  <si>
    <t>998764201</t>
  </si>
  <si>
    <t>Přesun hmot procentní pro konstrukce klempířské v objektech v do 6 m</t>
  </si>
  <si>
    <t>212</t>
  </si>
  <si>
    <t>766</t>
  </si>
  <si>
    <t>Konstrukce truhlářské</t>
  </si>
  <si>
    <t>107</t>
  </si>
  <si>
    <t>766691914</t>
  </si>
  <si>
    <t>Vyvěšení nebo zavěšení dřevěných křídel dveří pl do 2 m2</t>
  </si>
  <si>
    <t>214</t>
  </si>
  <si>
    <t>01P/D</t>
  </si>
  <si>
    <t>Vnitřní dveře jednokřídlé, posuvné na stěnu, dřevěné, plné 700x1970</t>
  </si>
  <si>
    <t>216</t>
  </si>
  <si>
    <t>109</t>
  </si>
  <si>
    <t>01/T</t>
  </si>
  <si>
    <t>Sestava dřevěných věšáků, nástěnný, lakovaný, háčky dvojité, 1000x190x50</t>
  </si>
  <si>
    <t>218</t>
  </si>
  <si>
    <t>01L/D</t>
  </si>
  <si>
    <t>220</t>
  </si>
  <si>
    <t>111</t>
  </si>
  <si>
    <t>02/T</t>
  </si>
  <si>
    <t>Volně stojící lavice bez opěradla, lakovaný masiv, 1500x420x353</t>
  </si>
  <si>
    <t>222</t>
  </si>
  <si>
    <t>02L/D</t>
  </si>
  <si>
    <t>Vnitřní dveře jednokřídlé otočné, dřevěné, plné, 700x1970, EI 30 DP3-C</t>
  </si>
  <si>
    <t>224</t>
  </si>
  <si>
    <t>113</t>
  </si>
  <si>
    <t>02b/T</t>
  </si>
  <si>
    <t>Volně stojící lavice bez opěradla, lakovaný masiv, 1000x420x353</t>
  </si>
  <si>
    <t>226</t>
  </si>
  <si>
    <t>03/D</t>
  </si>
  <si>
    <t>Vnitřní dveře dvoukřídlé otočné, dřevěné, plné, 1200x1970, EI 30 DP3-C</t>
  </si>
  <si>
    <t>228</t>
  </si>
  <si>
    <t>115</t>
  </si>
  <si>
    <t>03/T</t>
  </si>
  <si>
    <t>Vnitřní parapet plastový pro okno 02/O, 1965x330</t>
  </si>
  <si>
    <t>230</t>
  </si>
  <si>
    <t>04P/D</t>
  </si>
  <si>
    <t>Vnitřní dveře jednokřídlé otočné, dřevěné, plné, 800x1970, EI 30 DP3-C</t>
  </si>
  <si>
    <t>232</t>
  </si>
  <si>
    <t>117</t>
  </si>
  <si>
    <t>05/D</t>
  </si>
  <si>
    <t>Vnitřní dveře dvoukřídlé otočné s bočními světlíky, dřevěné, částečně prosklené, 1800x2350</t>
  </si>
  <si>
    <t>234</t>
  </si>
  <si>
    <t>06/D</t>
  </si>
  <si>
    <t>Prosklená kovová fasáda s 2kř vchodovými dveřmi, celkový rozměr 3375x3165 mm</t>
  </si>
  <si>
    <t>236</t>
  </si>
  <si>
    <t>119</t>
  </si>
  <si>
    <t>998766201</t>
  </si>
  <si>
    <t>Přesun hmot procentní pro kce truhlářské v objektech v do 6 m</t>
  </si>
  <si>
    <t>238</t>
  </si>
  <si>
    <t>767</t>
  </si>
  <si>
    <t>Konstrukce zámečnické</t>
  </si>
  <si>
    <t>ČZ</t>
  </si>
  <si>
    <t>Čistící zóna 1000x1800 mm</t>
  </si>
  <si>
    <t>240</t>
  </si>
  <si>
    <t>121</t>
  </si>
  <si>
    <t>01/R</t>
  </si>
  <si>
    <t>Zatemňovací rolety vnitřní včetně el. pohonu, 1260x950</t>
  </si>
  <si>
    <t>242</t>
  </si>
  <si>
    <t>998767201</t>
  </si>
  <si>
    <t>Přesun hmot procentní pro zámečnické konstrukce v objektech v do 6 m</t>
  </si>
  <si>
    <t>244</t>
  </si>
  <si>
    <t>123</t>
  </si>
  <si>
    <t>02/R</t>
  </si>
  <si>
    <t>Zatemňovací rolety vnitřní včetně el. pohonu, 1965x950</t>
  </si>
  <si>
    <t>246</t>
  </si>
  <si>
    <t>776</t>
  </si>
  <si>
    <t>Podlahy povlakové</t>
  </si>
  <si>
    <t>776251111</t>
  </si>
  <si>
    <t>Lepení pásů z přírodního linolea (marmolea) standardním lepidlem</t>
  </si>
  <si>
    <t>248</t>
  </si>
  <si>
    <t>125</t>
  </si>
  <si>
    <t>78600001</t>
  </si>
  <si>
    <t>Linoleum přírodní (marmoleum) tl. 2,5 mm - dodávka</t>
  </si>
  <si>
    <t>250</t>
  </si>
  <si>
    <t>777000001</t>
  </si>
  <si>
    <t>Samonivelační vyrovnávací stěrka</t>
  </si>
  <si>
    <t>252</t>
  </si>
  <si>
    <t>127</t>
  </si>
  <si>
    <t>998776201</t>
  </si>
  <si>
    <t>Přesun hmot procentní pro podlahy povlakové v objektech v do 6 m</t>
  </si>
  <si>
    <t>254</t>
  </si>
  <si>
    <t>784</t>
  </si>
  <si>
    <t>Malby a tapety</t>
  </si>
  <si>
    <t>784000001</t>
  </si>
  <si>
    <t>Bezprašný nátěr pohledového betonu</t>
  </si>
  <si>
    <t>256</t>
  </si>
  <si>
    <t>129</t>
  </si>
  <si>
    <t>784000002</t>
  </si>
  <si>
    <t>Dvojnásobné bílé malby s penetrací</t>
  </si>
  <si>
    <t>258</t>
  </si>
  <si>
    <t>787</t>
  </si>
  <si>
    <t>Zasklívání</t>
  </si>
  <si>
    <t>787313416</t>
  </si>
  <si>
    <t>Zasklívání střech sklem válcovaným s drátěnou vložkou tl 6 až 8 mm bez tmelení</t>
  </si>
  <si>
    <t>260</t>
  </si>
  <si>
    <t>131</t>
  </si>
  <si>
    <t>998787201</t>
  </si>
  <si>
    <t>Přesun hmot procentní pro zasklívání v objektech v do 6 m</t>
  </si>
  <si>
    <t>262</t>
  </si>
  <si>
    <t>Objekt4 - ÚT</t>
  </si>
  <si>
    <t>D1 - Otopná tělesa</t>
  </si>
  <si>
    <t>D2 - Potrubí z měděných trubek</t>
  </si>
  <si>
    <t>D3 - Tepelná izolace</t>
  </si>
  <si>
    <t>D4 - Ostatní</t>
  </si>
  <si>
    <t>D5 - Armatury pro připojení těles</t>
  </si>
  <si>
    <t>D6 - Příslušenství</t>
  </si>
  <si>
    <t>Otopná tělesa</t>
  </si>
  <si>
    <t>Pol1</t>
  </si>
  <si>
    <t>Konvektor 90/180/1800</t>
  </si>
  <si>
    <t>ks</t>
  </si>
  <si>
    <t>D2</t>
  </si>
  <si>
    <t>Potrubí z měděných trubek</t>
  </si>
  <si>
    <t>Pol2</t>
  </si>
  <si>
    <t>Ø 15x1</t>
  </si>
  <si>
    <t>Pol3</t>
  </si>
  <si>
    <t>Ø 18x1</t>
  </si>
  <si>
    <t>Pol4</t>
  </si>
  <si>
    <t>Ø 22x1</t>
  </si>
  <si>
    <t>D3</t>
  </si>
  <si>
    <t>Tepelná izolace</t>
  </si>
  <si>
    <t>Pol5</t>
  </si>
  <si>
    <t>Ø 15 - 15 mm</t>
  </si>
  <si>
    <t>Pol6</t>
  </si>
  <si>
    <t>Ø 18 - 15 mm</t>
  </si>
  <si>
    <t>Pol7</t>
  </si>
  <si>
    <t>Ø 22 - 20 mm</t>
  </si>
  <si>
    <t>D4</t>
  </si>
  <si>
    <t>Ostatní</t>
  </si>
  <si>
    <t>Pol8</t>
  </si>
  <si>
    <t>demontáž stávajících těles</t>
  </si>
  <si>
    <t>Pol9</t>
  </si>
  <si>
    <t>montáž stávajících těles vč. Stáv. Rad. Ventilu a šroubení</t>
  </si>
  <si>
    <t>D5</t>
  </si>
  <si>
    <t>Armatury pro připojení těles</t>
  </si>
  <si>
    <t>Pol10</t>
  </si>
  <si>
    <t>termostatická hlavice standardní</t>
  </si>
  <si>
    <t>Pol11</t>
  </si>
  <si>
    <t>rohové šroubení DN20 - 3/4"</t>
  </si>
  <si>
    <t>Pol12</t>
  </si>
  <si>
    <t>kohouty plnící a vypouštěcí DN20 - 3/4"</t>
  </si>
  <si>
    <t>D6</t>
  </si>
  <si>
    <t>Příslušenství</t>
  </si>
  <si>
    <t>Pol13</t>
  </si>
  <si>
    <t>Ekvitermní regulace, prostorový termostat, dálkové ovládán</t>
  </si>
  <si>
    <t>Pol14</t>
  </si>
  <si>
    <t>tlaková zkouška</t>
  </si>
  <si>
    <t>Pol15</t>
  </si>
  <si>
    <t>doprava, režie, stavební přípomoci, přesun hmot</t>
  </si>
  <si>
    <t>Pol16</t>
  </si>
  <si>
    <t>Propojení komponentů MaR, zprovozněnÍ</t>
  </si>
  <si>
    <t>Objekt5 - EL</t>
  </si>
  <si>
    <t>D1 - Svítidla</t>
  </si>
  <si>
    <t>D2 - Spínače</t>
  </si>
  <si>
    <t>D3 - Zásuvky</t>
  </si>
  <si>
    <t>D4 - Vývody</t>
  </si>
  <si>
    <t>D5 - Kabely</t>
  </si>
  <si>
    <t>Svítidla</t>
  </si>
  <si>
    <t>Pol17</t>
  </si>
  <si>
    <t>EL1 LED svítidlo stmívatelné 35W, 3900lm, 4000K, 80Ra</t>
  </si>
  <si>
    <t>Pol18</t>
  </si>
  <si>
    <t>EL2 LED svítidlo liniové designové 35W, 3900lm, 4000K, 80Ra</t>
  </si>
  <si>
    <t>Pol19</t>
  </si>
  <si>
    <t>EL3 LED svítidlo reflektorové do lišt. Systému 40W, 4400lm, 4000K</t>
  </si>
  <si>
    <t>Pol20</t>
  </si>
  <si>
    <t>EL4 LED svítidlo průmyslové 43W, IP 65, 6000lm, 4000K, 80Ra</t>
  </si>
  <si>
    <t>Pol21</t>
  </si>
  <si>
    <t>EN Nouzové LED svítidlo s piktogramem</t>
  </si>
  <si>
    <t>Pol22</t>
  </si>
  <si>
    <t>Ovládací modul pro stmívání ON/OFF/regulace hlediště + reflektory jeviště</t>
  </si>
  <si>
    <t>Pol23</t>
  </si>
  <si>
    <t>Lišta přisazená pro reflektorová svítidla 3m</t>
  </si>
  <si>
    <t>Pol24</t>
  </si>
  <si>
    <t>Napájecí koncovka pro lištu</t>
  </si>
  <si>
    <t>Pol25</t>
  </si>
  <si>
    <t>Koncovka lišty</t>
  </si>
  <si>
    <t>Spínače</t>
  </si>
  <si>
    <t>Pol26</t>
  </si>
  <si>
    <t>Q1 Přepínač jednopólový, řaz 1</t>
  </si>
  <si>
    <t>Pol27</t>
  </si>
  <si>
    <t>Q6 Přepínač střídavý, řaz 6</t>
  </si>
  <si>
    <t>Pol28</t>
  </si>
  <si>
    <t>Q ST Krátkocestný stmívač pro LED zdroj v kombinaci s tl. Ovladačem</t>
  </si>
  <si>
    <t>Zásuvky</t>
  </si>
  <si>
    <t>Pol29</t>
  </si>
  <si>
    <t>X Zásuvka 230V/16A</t>
  </si>
  <si>
    <t>Pol30</t>
  </si>
  <si>
    <t>XC Dvouzásuvka 230V/16A</t>
  </si>
  <si>
    <t>Pol31</t>
  </si>
  <si>
    <t>XF zásuvka 230V s vestavěnou přepěťovou ochranou</t>
  </si>
  <si>
    <t>Pol32</t>
  </si>
  <si>
    <t>PK Podlahová krabice pro 2 moduly</t>
  </si>
  <si>
    <t>Pol33</t>
  </si>
  <si>
    <t>VR Vývod pro plátno</t>
  </si>
  <si>
    <t>Pol34</t>
  </si>
  <si>
    <t>M - Vývod pro pohon el. rolet</t>
  </si>
  <si>
    <t>Vývody</t>
  </si>
  <si>
    <t>Pol35</t>
  </si>
  <si>
    <t>ukonč. vod. v rozv. vč. zap. a konc. do 2,5mm2</t>
  </si>
  <si>
    <t>Pol36</t>
  </si>
  <si>
    <t>ukonč. vod. v rozv. vč. zap. a konc. do 16mm2</t>
  </si>
  <si>
    <t>Pol37</t>
  </si>
  <si>
    <t>montáž oceloplechových rozv. Do 100 kg</t>
  </si>
  <si>
    <t>Pol38</t>
  </si>
  <si>
    <t>Dozbrojení stávajícího rozvaděče - 3f. Jistič/20A</t>
  </si>
  <si>
    <t>Pol39</t>
  </si>
  <si>
    <t>Dozbrojení stávajícího rozvaděče - 3f. Jistič/32A</t>
  </si>
  <si>
    <t>Pol40</t>
  </si>
  <si>
    <t>Rozvaděč R1 RS8 vč. výzbroje</t>
  </si>
  <si>
    <t>Kabely</t>
  </si>
  <si>
    <t>Pol41</t>
  </si>
  <si>
    <t>CYKY 3J*1,5 - světla</t>
  </si>
  <si>
    <t>Pol42</t>
  </si>
  <si>
    <t>CYKY 3J*2,5 - zásuvky</t>
  </si>
  <si>
    <t>Pol43</t>
  </si>
  <si>
    <t>CYKY 5J*6</t>
  </si>
  <si>
    <t>Pol44</t>
  </si>
  <si>
    <t>CYKY 5J*10</t>
  </si>
  <si>
    <t>Pol45</t>
  </si>
  <si>
    <t>Ekvitermní regulace, prostorový termostat, dálkové ovládání (součástí dodávky ÚT)</t>
  </si>
  <si>
    <t>Pol46</t>
  </si>
  <si>
    <t>HOP - pospojení s vodivými částmi ÚT, VZT</t>
  </si>
  <si>
    <t>Pol47</t>
  </si>
  <si>
    <t>ostatní materiál ( krabice, svorky, lišty, trubky )</t>
  </si>
  <si>
    <t>Pol48</t>
  </si>
  <si>
    <t>výchozí revize</t>
  </si>
  <si>
    <t>Objekt6 - VZT</t>
  </si>
  <si>
    <t>D1 - Zařízení č.1</t>
  </si>
  <si>
    <t>D2 - Zařízení č.2</t>
  </si>
  <si>
    <t>D3 - Potrubí a izolace</t>
  </si>
  <si>
    <t>D4 - Chlazení</t>
  </si>
  <si>
    <t xml:space="preserve">D5 - Ostatní </t>
  </si>
  <si>
    <t>Zařízení č.1</t>
  </si>
  <si>
    <t>Pol49</t>
  </si>
  <si>
    <t>VZT jednotka 1400 m3/h vč. příslušenství viz příloha tech. zprávy</t>
  </si>
  <si>
    <t>Pol50</t>
  </si>
  <si>
    <t>pružná manžeta 491x334 (příslušenství jednotky)</t>
  </si>
  <si>
    <t>Pol51</t>
  </si>
  <si>
    <t>tlumič hluku kulisový s náběhy 500x315 délka 1 m</t>
  </si>
  <si>
    <t>Pol52</t>
  </si>
  <si>
    <t>tlumič hluku kulisový s náběhy 500x315 délka 1,8 m</t>
  </si>
  <si>
    <t>Pol53</t>
  </si>
  <si>
    <t>tlumič hluku kulisový s náběhy 500x315 délka 1,5 m</t>
  </si>
  <si>
    <t>Pol54</t>
  </si>
  <si>
    <t>mřížka nastaveitelná jednořadá 525x280</t>
  </si>
  <si>
    <t>Pol55</t>
  </si>
  <si>
    <t>mřížka přívodní dvouřadá 425x280</t>
  </si>
  <si>
    <t>Pol56</t>
  </si>
  <si>
    <t>protidešťová žaluzie 500x315</t>
  </si>
  <si>
    <t>Pol57</t>
  </si>
  <si>
    <t>Rozvaděč R VZT RS8</t>
  </si>
  <si>
    <t>Zařízení č.2</t>
  </si>
  <si>
    <t>Pol58</t>
  </si>
  <si>
    <t>požární klapka Ø315</t>
  </si>
  <si>
    <t>Potrubí a izolace</t>
  </si>
  <si>
    <t>Pol59</t>
  </si>
  <si>
    <t>spiro potrubí Ø315 vč. tvarovek a kotvení</t>
  </si>
  <si>
    <t>Pol60</t>
  </si>
  <si>
    <t>čtyřhranné potrubí z pozinkovaného plechu 50% tvarovekvč. kotvení</t>
  </si>
  <si>
    <t>Pol61</t>
  </si>
  <si>
    <t>tepelná izolace potrubí z minerální vlny a Al. polepem 20 mm</t>
  </si>
  <si>
    <t>Pol62</t>
  </si>
  <si>
    <t>tepelná izolace potrubí z minerální vlny a Al. polepem 40 mm</t>
  </si>
  <si>
    <t>Chlazení</t>
  </si>
  <si>
    <t>Pol63</t>
  </si>
  <si>
    <t>Venkovní jednotka pro přímé chlazení vč. příslušenství (nom. výkon 6,8 kW)</t>
  </si>
  <si>
    <t>Pol64</t>
  </si>
  <si>
    <t>chladivové potrubí Cu (kap./plyn.)</t>
  </si>
  <si>
    <t xml:space="preserve">Ostatní </t>
  </si>
  <si>
    <t>Pol65</t>
  </si>
  <si>
    <t>demontáž stávající potrubí vč. likvidace</t>
  </si>
  <si>
    <t>Pol66</t>
  </si>
  <si>
    <t>napojení odvodu kondezátu na stávající splaškovou kanalizaci</t>
  </si>
  <si>
    <t>Pol67</t>
  </si>
  <si>
    <t>sifon odvod kondezátu</t>
  </si>
  <si>
    <t>Pol68</t>
  </si>
  <si>
    <t>potrubí odvodu kondezátu HT32</t>
  </si>
  <si>
    <t>Pol69</t>
  </si>
  <si>
    <t>napojení na stávající potrubí</t>
  </si>
  <si>
    <t>Pol70</t>
  </si>
  <si>
    <t>zprovoznění a zaregulování VZT</t>
  </si>
  <si>
    <t>Pol71</t>
  </si>
  <si>
    <t>doprava, režie, přesun hmot</t>
  </si>
  <si>
    <t>Pol72</t>
  </si>
  <si>
    <t>stavební přípomoci</t>
  </si>
  <si>
    <t>Objekt7 - ESL</t>
  </si>
  <si>
    <t>D1 - Rozšíření stávajícího systému</t>
  </si>
  <si>
    <t xml:space="preserve">    D2 - </t>
  </si>
  <si>
    <t>D3 - DR 11 - doplnění rozvaděče</t>
  </si>
  <si>
    <t>D4 - Strukturovaná kabeláž - instalace</t>
  </si>
  <si>
    <t>D5 - Příprava pro audio/video v učebnách</t>
  </si>
  <si>
    <t>D6 - Doplnění stávajícího systému</t>
  </si>
  <si>
    <t>OST - Jednotný čas</t>
  </si>
  <si>
    <t>Rozšíření stávajícího systému</t>
  </si>
  <si>
    <t>.</t>
  </si>
  <si>
    <t>Nástěnný reproduktor skříňkový 1,5/3/6W ,EN54-24,  vč. evakuační svorkovnice, ABS bílá</t>
  </si>
  <si>
    <t>..1</t>
  </si>
  <si>
    <t>Kabel PRAFIaDur  PH-30- R  2x1,5  RE  B2 ca s1 d0</t>
  </si>
  <si>
    <t>..2</t>
  </si>
  <si>
    <t>Kabel JHstH 2x0,8</t>
  </si>
  <si>
    <t>..3</t>
  </si>
  <si>
    <t>Krabice svorkovací vč. evakuační svorkovnice</t>
  </si>
  <si>
    <t>..4</t>
  </si>
  <si>
    <t>Příchytka kabelová do betonu s požární odolností -   HL systém</t>
  </si>
  <si>
    <t>..5</t>
  </si>
  <si>
    <t>Drobný montážní a instalační materiál</t>
  </si>
  <si>
    <t>kpl</t>
  </si>
  <si>
    <t>Pol73</t>
  </si>
  <si>
    <t>Montáž zařízení a rozvodů ER (odborný odhad)</t>
  </si>
  <si>
    <t>Pol74</t>
  </si>
  <si>
    <t>Revize, programování, oživení, zaškolení obsluhy</t>
  </si>
  <si>
    <t>DR 11 - doplnění rozvaděče</t>
  </si>
  <si>
    <t>..6</t>
  </si>
  <si>
    <t>Patch panel 24port UTP cat. 6, RJ 45, osazený</t>
  </si>
  <si>
    <t>..7</t>
  </si>
  <si>
    <t>Patch kabel – 0,5-1,5m cat.6 UTP, RJ-RJ</t>
  </si>
  <si>
    <t>..8</t>
  </si>
  <si>
    <t>Montážní sada pro rozvaděč</t>
  </si>
  <si>
    <t>Strukturovaná kabeláž - instalace</t>
  </si>
  <si>
    <t>..9</t>
  </si>
  <si>
    <t>Zásuvka  1xRJ45, pro Cat.6, pod omítku</t>
  </si>
  <si>
    <t>..10</t>
  </si>
  <si>
    <t>Zásuvka  2xRJ45, pro Cat.6, pod omítku</t>
  </si>
  <si>
    <t>Pol75</t>
  </si>
  <si>
    <t>KEYSTONE cat.6</t>
  </si>
  <si>
    <t>..11</t>
  </si>
  <si>
    <t>Datový kabel UTP cat. 6 LSOH,</t>
  </si>
  <si>
    <t>..12</t>
  </si>
  <si>
    <t>Krabice odbočná a protahovací dle potřeby rozvodu</t>
  </si>
  <si>
    <t>..13</t>
  </si>
  <si>
    <t>Trubka plast FXP 25mm bezhalogenová,ohebná , včetně příchytek</t>
  </si>
  <si>
    <t>..14</t>
  </si>
  <si>
    <t>Drobný instalační materiál</t>
  </si>
  <si>
    <t>Příprava pro audio/video v učebnách</t>
  </si>
  <si>
    <t>..15</t>
  </si>
  <si>
    <t>Aktivní prvek - switch 24port  10/100/1000, FO připojení (dle standardu školy)</t>
  </si>
  <si>
    <t>Pol76</t>
  </si>
  <si>
    <t>Montáž zařízení, instalace</t>
  </si>
  <si>
    <t>Pol77</t>
  </si>
  <si>
    <t>Měření, certifikace, zprovoznění</t>
  </si>
  <si>
    <t>Pol78</t>
  </si>
  <si>
    <t>Revize,  zaškolení obsluhy</t>
  </si>
  <si>
    <t>..16</t>
  </si>
  <si>
    <t>Součinnost servisní firmy pro telefony při ochraně stáv. rozvodů a zprovoznění nových páteří</t>
  </si>
  <si>
    <t>..17</t>
  </si>
  <si>
    <t>Součinnost servisní firmy pro datovou síť při ochraně stáv. rozvodů, demontážích a zprovoznění nové sítě</t>
  </si>
  <si>
    <t>..18</t>
  </si>
  <si>
    <t>Dokumentace skutečného provedení</t>
  </si>
  <si>
    <t>Doplnění stávajícího systému</t>
  </si>
  <si>
    <t>..19</t>
  </si>
  <si>
    <t>HUB Pro řídící jednotka dveří - ovl. 1 dveře oboustranně, kompatibilní se stávajícími, v nástěnné skříňce</t>
  </si>
  <si>
    <t>..20</t>
  </si>
  <si>
    <t>Čtečka bezkontaktní HID úzká, kompatibilní, pro vnitřní i vnější aplikace, čtecí dosah do 10cm (kompatibilní pro karty školy)</t>
  </si>
  <si>
    <t>..21</t>
  </si>
  <si>
    <t>Zálohový zdroj 230VAC/12VDC, min. 2A, v krytu včetně AKU</t>
  </si>
  <si>
    <t>..22</t>
  </si>
  <si>
    <t>Elektromechanický zámek nízkoodběrový 12VDC, s kontaktem,  do fasádních kovových prosklenných dveří, včetně kabeláže a průchodek</t>
  </si>
  <si>
    <t>..23</t>
  </si>
  <si>
    <t>El. zámek nízkoodběrový 12VDC, s kontaktem,  dle typu dveří</t>
  </si>
  <si>
    <t>..24</t>
  </si>
  <si>
    <t>Průchodka kovová pro kabel el. zámku</t>
  </si>
  <si>
    <t>..25</t>
  </si>
  <si>
    <t>Odchodové tlačítko zelené prosklené</t>
  </si>
  <si>
    <t>..26</t>
  </si>
  <si>
    <t>Magnetický kontaktní snímač příložný na kovové dveře</t>
  </si>
  <si>
    <t>..27</t>
  </si>
  <si>
    <t>Sběrnice RS 485 - Datový kabel FTP cat. 5e LSOH</t>
  </si>
  <si>
    <t>..28</t>
  </si>
  <si>
    <t>Napájení - Kabel JYTY 2x1</t>
  </si>
  <si>
    <t>..29</t>
  </si>
  <si>
    <t>Krabice odbočná lištová dle potřeby rozvodu</t>
  </si>
  <si>
    <t>..30</t>
  </si>
  <si>
    <t>Lišta vkládací LV 40/20 bezhalogenová</t>
  </si>
  <si>
    <t>..31</t>
  </si>
  <si>
    <t>Trubka plast FXP 25mm bezhalogenová,ohebná</t>
  </si>
  <si>
    <t>Pol79</t>
  </si>
  <si>
    <t>Montáž</t>
  </si>
  <si>
    <t>Pol80</t>
  </si>
  <si>
    <t>Revize,  zprovoznění, zaškolení obsluhy</t>
  </si>
  <si>
    <t>..32</t>
  </si>
  <si>
    <t>Úprava a doplnění stávajícího SW, součinnost servisní firmy pro  zprovoznění</t>
  </si>
  <si>
    <t>..33</t>
  </si>
  <si>
    <t>Magnetický kontaktní smínač , na okna a dveře, st.2 s tamper (zajistit osazení v koordinaci s výrobou dveří)</t>
  </si>
  <si>
    <t>..34</t>
  </si>
  <si>
    <t>PIR detektor s digit. vyhodnocením signálu, pyroelement quad, vějíř 12m/85°, 8mA/12VDC, st.2</t>
  </si>
  <si>
    <t>..35</t>
  </si>
  <si>
    <t>Kabel smyčka,sdělovací,stíněný,  3x2x0,5</t>
  </si>
  <si>
    <t>..36</t>
  </si>
  <si>
    <t>Trubka ohebná pr. 25mm, střední mechanická pevnost, bezhalogenová,vč. uložení</t>
  </si>
  <si>
    <t>OST</t>
  </si>
  <si>
    <t>Jednotný čas</t>
  </si>
  <si>
    <t xml:space="preserve">Digitální nástěnné hodiny s červenými LED číslicemi ve formátu HH:MM, výška číslic 100mm </t>
  </si>
  <si>
    <t>512</t>
  </si>
  <si>
    <t>-1503980836</t>
  </si>
  <si>
    <t>Kabel PRAFIaSAFE x  2x2,5   B2 ca s1 d0</t>
  </si>
  <si>
    <t>1552453134</t>
  </si>
  <si>
    <t>Kabel SiHF 2x0,8 B2 ca s1 d0</t>
  </si>
  <si>
    <t>1958404959</t>
  </si>
  <si>
    <t>Trubka bezhalogenová 20, resp. 25mm ohebná pod omítku</t>
  </si>
  <si>
    <t>-1507788530</t>
  </si>
  <si>
    <t>Příchytka kabelová do betonu</t>
  </si>
  <si>
    <t>831200196</t>
  </si>
  <si>
    <t>Krabice svorkovací</t>
  </si>
  <si>
    <t>-247743611</t>
  </si>
  <si>
    <t>-1830677728</t>
  </si>
  <si>
    <t>Montáž zařízení a rozvodů  (odborný odhad)</t>
  </si>
  <si>
    <t>-74028635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</si>
</sst>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"/>
    <numFmt numFmtId="165" formatCode="#,##0.00%"/>
    <numFmt numFmtId="166" formatCode="dd\.mm\.yyyy"/>
    <numFmt numFmtId="167" formatCode="#,##0.00000"/>
  </numFmts>
  <fonts count="3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0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6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0" fillId="4" borderId="0" xfId="0" applyFont="1" applyFill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164" fontId="22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164" fontId="18" fillId="0" borderId="17" xfId="0" applyNumberFormat="1" applyFont="1" applyBorder="1" applyAlignment="1">
      <alignment vertical="center"/>
    </xf>
    <xf numFmtId="164" fontId="18" fillId="0" borderId="0" xfId="0" applyNumberFormat="1" applyFont="1" applyAlignment="1">
      <alignment vertical="center"/>
    </xf>
    <xf numFmtId="167" fontId="18" fillId="0" borderId="0" xfId="0" applyNumberFormat="1" applyFont="1" applyAlignment="1">
      <alignment vertical="center"/>
    </xf>
    <xf numFmtId="164" fontId="18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4" fontId="27" fillId="0" borderId="17" xfId="0" applyNumberFormat="1" applyFont="1" applyBorder="1" applyAlignment="1">
      <alignment vertical="center"/>
    </xf>
    <xf numFmtId="164" fontId="27" fillId="0" borderId="0" xfId="0" applyNumberFormat="1" applyFont="1" applyAlignment="1">
      <alignment vertical="center"/>
    </xf>
    <xf numFmtId="167" fontId="27" fillId="0" borderId="0" xfId="0" applyNumberFormat="1" applyFont="1" applyAlignment="1">
      <alignment vertical="center"/>
    </xf>
    <xf numFmtId="164" fontId="27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164" fontId="27" fillId="0" borderId="18" xfId="0" applyNumberFormat="1" applyFont="1" applyBorder="1" applyAlignment="1">
      <alignment vertical="center"/>
    </xf>
    <xf numFmtId="164" fontId="27" fillId="0" borderId="19" xfId="0" applyNumberFormat="1" applyFont="1" applyBorder="1" applyAlignment="1">
      <alignment vertical="center"/>
    </xf>
    <xf numFmtId="167" fontId="27" fillId="0" borderId="19" xfId="0" applyNumberFormat="1" applyFont="1" applyBorder="1" applyAlignment="1">
      <alignment vertical="center"/>
    </xf>
    <xf numFmtId="164" fontId="27" fillId="0" borderId="20" xfId="0" applyNumberFormat="1" applyFont="1" applyBorder="1" applyAlignment="1">
      <alignment vertical="center"/>
    </xf>
    <xf numFmtId="0" fontId="28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164" fontId="5" fillId="4" borderId="7" xfId="0" applyNumberFormat="1" applyFont="1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0" fillId="4" borderId="0" xfId="0" applyFont="1" applyFill="1" applyAlignment="1">
      <alignment horizontal="left" vertical="center"/>
    </xf>
    <xf numFmtId="0" fontId="20" fillId="4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16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164" fontId="8" fillId="0" borderId="19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0" fillId="4" borderId="13" xfId="0" applyFont="1" applyFill="1" applyBorder="1" applyAlignment="1">
      <alignment horizontal="center" vertical="center" wrapText="1"/>
    </xf>
    <xf numFmtId="0" fontId="20" fillId="4" borderId="14" xfId="0" applyFont="1" applyFill="1" applyBorder="1" applyAlignment="1">
      <alignment horizontal="center" vertical="center" wrapText="1"/>
    </xf>
    <xf numFmtId="0" fontId="20" fillId="4" borderId="15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horizontal="center" vertical="center" wrapText="1"/>
    </xf>
    <xf numFmtId="164" fontId="22" fillId="0" borderId="0" xfId="0" applyNumberFormat="1" applyFont="1"/>
    <xf numFmtId="167" fontId="30" fillId="0" borderId="10" xfId="0" applyNumberFormat="1" applyFont="1" applyBorder="1"/>
    <xf numFmtId="167" fontId="30" fillId="0" borderId="11" xfId="0" applyNumberFormat="1" applyFont="1" applyBorder="1"/>
    <xf numFmtId="164" fontId="31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164" fontId="7" fillId="0" borderId="0" xfId="0" applyNumberFormat="1" applyFont="1"/>
    <xf numFmtId="0" fontId="9" fillId="0" borderId="17" xfId="0" applyFont="1" applyBorder="1"/>
    <xf numFmtId="167" fontId="9" fillId="0" borderId="0" xfId="0" applyNumberFormat="1" applyFont="1"/>
    <xf numFmtId="167" fontId="9" fillId="0" borderId="12" xfId="0" applyNumberFormat="1" applyFont="1" applyBorder="1"/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164" fontId="8" fillId="0" borderId="0" xfId="0" applyNumberFormat="1" applyFont="1"/>
    <xf numFmtId="0" fontId="20" fillId="0" borderId="22" xfId="0" applyFont="1" applyBorder="1" applyAlignment="1">
      <alignment horizontal="center" vertical="center"/>
    </xf>
    <xf numFmtId="49" fontId="20" fillId="0" borderId="22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164" fontId="20" fillId="0" borderId="22" xfId="0" applyNumberFormat="1" applyFont="1" applyBorder="1" applyAlignment="1">
      <alignment vertical="center"/>
    </xf>
    <xf numFmtId="164" fontId="20" fillId="2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Border="1" applyAlignment="1">
      <alignment vertical="center"/>
    </xf>
    <xf numFmtId="0" fontId="21" fillId="2" borderId="17" xfId="0" applyFont="1" applyFill="1" applyBorder="1" applyAlignment="1" applyProtection="1">
      <alignment horizontal="left" vertical="center"/>
      <protection locked="0"/>
    </xf>
    <xf numFmtId="0" fontId="21" fillId="0" borderId="0" xfId="0" applyFont="1" applyAlignment="1">
      <alignment horizontal="center" vertical="center"/>
    </xf>
    <xf numFmtId="167" fontId="21" fillId="0" borderId="0" xfId="0" applyNumberFormat="1" applyFont="1" applyAlignment="1">
      <alignment vertical="center"/>
    </xf>
    <xf numFmtId="167" fontId="21" fillId="0" borderId="12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21" fillId="2" borderId="18" xfId="0" applyFont="1" applyFill="1" applyBorder="1" applyAlignment="1" applyProtection="1">
      <alignment horizontal="left" vertical="center"/>
      <protection locked="0"/>
    </xf>
    <xf numFmtId="0" fontId="21" fillId="0" borderId="19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167" fontId="21" fillId="0" borderId="19" xfId="0" applyNumberFormat="1" applyFont="1" applyBorder="1" applyAlignment="1">
      <alignment vertical="center"/>
    </xf>
    <xf numFmtId="167" fontId="21" fillId="0" borderId="20" xfId="0" applyNumberFormat="1" applyFont="1" applyBorder="1" applyAlignment="1">
      <alignment vertical="center"/>
    </xf>
    <xf numFmtId="0" fontId="32" fillId="0" borderId="22" xfId="0" applyFont="1" applyBorder="1" applyAlignment="1">
      <alignment horizontal="center" vertical="center"/>
    </xf>
    <xf numFmtId="49" fontId="32" fillId="0" borderId="22" xfId="0" applyNumberFormat="1" applyFont="1" applyBorder="1" applyAlignment="1">
      <alignment horizontal="left" vertical="center" wrapText="1"/>
    </xf>
    <xf numFmtId="0" fontId="32" fillId="0" borderId="22" xfId="0" applyFont="1" applyBorder="1" applyAlignment="1">
      <alignment horizontal="left" vertical="center" wrapText="1"/>
    </xf>
    <xf numFmtId="0" fontId="32" fillId="0" borderId="22" xfId="0" applyFont="1" applyBorder="1" applyAlignment="1">
      <alignment horizontal="center" vertical="center" wrapText="1"/>
    </xf>
    <xf numFmtId="164" fontId="32" fillId="0" borderId="22" xfId="0" applyNumberFormat="1" applyFont="1" applyBorder="1" applyAlignment="1">
      <alignment vertical="center"/>
    </xf>
    <xf numFmtId="164" fontId="32" fillId="2" borderId="22" xfId="0" applyNumberFormat="1" applyFont="1" applyFill="1" applyBorder="1" applyAlignment="1" applyProtection="1">
      <alignment vertical="center"/>
      <protection locked="0"/>
    </xf>
    <xf numFmtId="0" fontId="33" fillId="0" borderId="22" xfId="0" applyFont="1" applyBorder="1" applyAlignment="1">
      <alignment vertical="center"/>
    </xf>
    <xf numFmtId="0" fontId="33" fillId="0" borderId="3" xfId="0" applyFont="1" applyBorder="1" applyAlignment="1">
      <alignment vertical="center"/>
    </xf>
    <xf numFmtId="0" fontId="32" fillId="2" borderId="17" xfId="0" applyFont="1" applyFill="1" applyBorder="1" applyAlignment="1" applyProtection="1">
      <alignment horizontal="left" vertical="center"/>
      <protection locked="0"/>
    </xf>
    <xf numFmtId="0" fontId="3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6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left" vertical="center"/>
    </xf>
    <xf numFmtId="0" fontId="20" fillId="4" borderId="7" xfId="0" applyFont="1" applyFill="1" applyBorder="1" applyAlignment="1">
      <alignment horizontal="right"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21" xfId="0" applyFont="1" applyFill="1" applyBorder="1" applyAlignment="1">
      <alignment horizontal="left" vertical="center"/>
    </xf>
    <xf numFmtId="0" fontId="25" fillId="0" borderId="0" xfId="0" applyFont="1" applyAlignment="1">
      <alignment horizontal="left" vertical="center" wrapText="1"/>
    </xf>
    <xf numFmtId="16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164" fontId="22" fillId="0" borderId="0" xfId="0" applyNumberFormat="1" applyFont="1" applyAlignment="1">
      <alignment horizontal="right" vertical="center"/>
    </xf>
    <xf numFmtId="164" fontId="22" fillId="0" borderId="0" xfId="0" applyNumberFormat="1" applyFont="1" applyAlignment="1">
      <alignment vertical="center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164" fontId="15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164" fontId="16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164" fontId="5" fillId="3" borderId="7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2" t="s">
        <v>0</v>
      </c>
      <c r="AZ1" s="12" t="s">
        <v>1</v>
      </c>
      <c r="BA1" s="12" t="s">
        <v>2</v>
      </c>
      <c r="BB1" s="12" t="s">
        <v>3</v>
      </c>
      <c r="BT1" s="12" t="s">
        <v>4</v>
      </c>
      <c r="BU1" s="12" t="s">
        <v>4</v>
      </c>
      <c r="BV1" s="12" t="s">
        <v>5</v>
      </c>
    </row>
    <row r="2" spans="44:72" ht="36.95" customHeight="1">
      <c r="AR2" s="181"/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  <c r="BS2" s="13" t="s">
        <v>6</v>
      </c>
      <c r="BT2" s="13" t="s">
        <v>7</v>
      </c>
    </row>
    <row r="3" spans="2:72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8</v>
      </c>
    </row>
    <row r="4" spans="2:71" ht="24.95" customHeight="1">
      <c r="B4" s="16"/>
      <c r="D4" s="17" t="s">
        <v>9</v>
      </c>
      <c r="AR4" s="16"/>
      <c r="AS4" s="18" t="s">
        <v>10</v>
      </c>
      <c r="BE4" s="19" t="s">
        <v>11</v>
      </c>
      <c r="BS4" s="13" t="s">
        <v>6</v>
      </c>
    </row>
    <row r="5" spans="2:71" ht="12" customHeight="1">
      <c r="B5" s="16"/>
      <c r="D5" s="20" t="s">
        <v>12</v>
      </c>
      <c r="K5" s="180" t="s">
        <v>13</v>
      </c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R5" s="16"/>
      <c r="BE5" s="177" t="s">
        <v>14</v>
      </c>
      <c r="BS5" s="13" t="s">
        <v>6</v>
      </c>
    </row>
    <row r="6" spans="2:71" ht="36.95" customHeight="1">
      <c r="B6" s="16"/>
      <c r="D6" s="22" t="s">
        <v>15</v>
      </c>
      <c r="K6" s="182" t="s">
        <v>16</v>
      </c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R6" s="16"/>
      <c r="BE6" s="178"/>
      <c r="BS6" s="13" t="s">
        <v>6</v>
      </c>
    </row>
    <row r="7" spans="2:71" ht="12" customHeight="1">
      <c r="B7" s="16"/>
      <c r="D7" s="23" t="s">
        <v>17</v>
      </c>
      <c r="K7" s="21" t="s">
        <v>1</v>
      </c>
      <c r="AK7" s="23" t="s">
        <v>18</v>
      </c>
      <c r="AN7" s="21" t="s">
        <v>1</v>
      </c>
      <c r="AR7" s="16"/>
      <c r="BE7" s="178"/>
      <c r="BS7" s="13" t="s">
        <v>6</v>
      </c>
    </row>
    <row r="8" spans="2:71" ht="12" customHeight="1">
      <c r="B8" s="16"/>
      <c r="D8" s="23" t="s">
        <v>19</v>
      </c>
      <c r="K8" s="21" t="s">
        <v>20</v>
      </c>
      <c r="AK8" s="23" t="s">
        <v>21</v>
      </c>
      <c r="AN8" s="24" t="s">
        <v>22</v>
      </c>
      <c r="AR8" s="16"/>
      <c r="BE8" s="178"/>
      <c r="BS8" s="13" t="s">
        <v>6</v>
      </c>
    </row>
    <row r="9" spans="2:71" ht="14.45" customHeight="1">
      <c r="B9" s="16"/>
      <c r="AR9" s="16"/>
      <c r="BE9" s="178"/>
      <c r="BS9" s="13" t="s">
        <v>6</v>
      </c>
    </row>
    <row r="10" spans="2:71" ht="12" customHeight="1">
      <c r="B10" s="16"/>
      <c r="D10" s="23" t="s">
        <v>23</v>
      </c>
      <c r="AK10" s="23" t="s">
        <v>24</v>
      </c>
      <c r="AN10" s="21" t="s">
        <v>25</v>
      </c>
      <c r="AR10" s="16"/>
      <c r="BE10" s="178"/>
      <c r="BS10" s="13" t="s">
        <v>6</v>
      </c>
    </row>
    <row r="11" spans="2:71" ht="18.4" customHeight="1">
      <c r="B11" s="16"/>
      <c r="E11" s="21" t="s">
        <v>26</v>
      </c>
      <c r="AK11" s="23" t="s">
        <v>27</v>
      </c>
      <c r="AN11" s="21" t="s">
        <v>1</v>
      </c>
      <c r="AR11" s="16"/>
      <c r="BE11" s="178"/>
      <c r="BS11" s="13" t="s">
        <v>6</v>
      </c>
    </row>
    <row r="12" spans="2:71" ht="6.95" customHeight="1">
      <c r="B12" s="16"/>
      <c r="AR12" s="16"/>
      <c r="BE12" s="178"/>
      <c r="BS12" s="13" t="s">
        <v>6</v>
      </c>
    </row>
    <row r="13" spans="2:71" ht="12" customHeight="1">
      <c r="B13" s="16"/>
      <c r="D13" s="23" t="s">
        <v>28</v>
      </c>
      <c r="AK13" s="23" t="s">
        <v>24</v>
      </c>
      <c r="AN13" s="25" t="s">
        <v>29</v>
      </c>
      <c r="AR13" s="16"/>
      <c r="BE13" s="178"/>
      <c r="BS13" s="13" t="s">
        <v>6</v>
      </c>
    </row>
    <row r="14" spans="2:71" ht="12.75">
      <c r="B14" s="16"/>
      <c r="E14" s="183" t="s">
        <v>29</v>
      </c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23" t="s">
        <v>27</v>
      </c>
      <c r="AN14" s="25" t="s">
        <v>29</v>
      </c>
      <c r="AR14" s="16"/>
      <c r="BE14" s="178"/>
      <c r="BS14" s="13" t="s">
        <v>6</v>
      </c>
    </row>
    <row r="15" spans="2:71" ht="6.95" customHeight="1">
      <c r="B15" s="16"/>
      <c r="AR15" s="16"/>
      <c r="BE15" s="178"/>
      <c r="BS15" s="13" t="s">
        <v>4</v>
      </c>
    </row>
    <row r="16" spans="2:71" ht="12" customHeight="1">
      <c r="B16" s="16"/>
      <c r="D16" s="23" t="s">
        <v>30</v>
      </c>
      <c r="AK16" s="23" t="s">
        <v>24</v>
      </c>
      <c r="AN16" s="21" t="s">
        <v>1</v>
      </c>
      <c r="AR16" s="16"/>
      <c r="BE16" s="178"/>
      <c r="BS16" s="13" t="s">
        <v>31</v>
      </c>
    </row>
    <row r="17" spans="2:71" ht="18.4" customHeight="1">
      <c r="B17" s="16"/>
      <c r="E17" s="21" t="s">
        <v>32</v>
      </c>
      <c r="AK17" s="23" t="s">
        <v>27</v>
      </c>
      <c r="AN17" s="21" t="s">
        <v>1</v>
      </c>
      <c r="AR17" s="16"/>
      <c r="BE17" s="178"/>
      <c r="BS17" s="13" t="s">
        <v>31</v>
      </c>
    </row>
    <row r="18" spans="2:71" ht="6.95" customHeight="1">
      <c r="B18" s="16"/>
      <c r="AR18" s="16"/>
      <c r="BE18" s="178"/>
      <c r="BS18" s="13" t="s">
        <v>6</v>
      </c>
    </row>
    <row r="19" spans="2:71" ht="12" customHeight="1">
      <c r="B19" s="16"/>
      <c r="D19" s="23" t="s">
        <v>33</v>
      </c>
      <c r="AK19" s="23" t="s">
        <v>24</v>
      </c>
      <c r="AN19" s="21" t="s">
        <v>1</v>
      </c>
      <c r="AR19" s="16"/>
      <c r="BE19" s="178"/>
      <c r="BS19" s="13" t="s">
        <v>6</v>
      </c>
    </row>
    <row r="20" spans="2:71" ht="18.4" customHeight="1">
      <c r="B20" s="16"/>
      <c r="E20" s="21" t="s">
        <v>32</v>
      </c>
      <c r="AK20" s="23" t="s">
        <v>27</v>
      </c>
      <c r="AN20" s="21" t="s">
        <v>1</v>
      </c>
      <c r="AR20" s="16"/>
      <c r="BE20" s="178"/>
      <c r="BS20" s="13" t="s">
        <v>31</v>
      </c>
    </row>
    <row r="21" spans="2:57" ht="6.95" customHeight="1">
      <c r="B21" s="16"/>
      <c r="AR21" s="16"/>
      <c r="BE21" s="178"/>
    </row>
    <row r="22" spans="2:57" ht="12" customHeight="1">
      <c r="B22" s="16"/>
      <c r="D22" s="23" t="s">
        <v>34</v>
      </c>
      <c r="AR22" s="16"/>
      <c r="BE22" s="178"/>
    </row>
    <row r="23" spans="2:57" ht="16.5" customHeight="1">
      <c r="B23" s="16"/>
      <c r="E23" s="185" t="s">
        <v>1</v>
      </c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R23" s="16"/>
      <c r="BE23" s="178"/>
    </row>
    <row r="24" spans="2:57" ht="6.95" customHeight="1">
      <c r="B24" s="16"/>
      <c r="AR24" s="16"/>
      <c r="BE24" s="178"/>
    </row>
    <row r="25" spans="2:57" ht="6.95" customHeight="1">
      <c r="B25" s="16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6"/>
      <c r="BE25" s="178"/>
    </row>
    <row r="26" spans="2:57" s="1" customFormat="1" ht="25.9" customHeight="1">
      <c r="B26" s="28"/>
      <c r="D26" s="29" t="s">
        <v>35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186">
        <f>ROUND(AG94,3)</f>
        <v>0</v>
      </c>
      <c r="AL26" s="187"/>
      <c r="AM26" s="187"/>
      <c r="AN26" s="187"/>
      <c r="AO26" s="187"/>
      <c r="AR26" s="28"/>
      <c r="BE26" s="178"/>
    </row>
    <row r="27" spans="2:57" s="1" customFormat="1" ht="6.95" customHeight="1">
      <c r="B27" s="28"/>
      <c r="AR27" s="28"/>
      <c r="BE27" s="178"/>
    </row>
    <row r="28" spans="2:57" s="1" customFormat="1" ht="12.75">
      <c r="B28" s="28"/>
      <c r="L28" s="188" t="s">
        <v>36</v>
      </c>
      <c r="M28" s="188"/>
      <c r="N28" s="188"/>
      <c r="O28" s="188"/>
      <c r="P28" s="188"/>
      <c r="W28" s="188" t="s">
        <v>37</v>
      </c>
      <c r="X28" s="188"/>
      <c r="Y28" s="188"/>
      <c r="Z28" s="188"/>
      <c r="AA28" s="188"/>
      <c r="AB28" s="188"/>
      <c r="AC28" s="188"/>
      <c r="AD28" s="188"/>
      <c r="AE28" s="188"/>
      <c r="AK28" s="188" t="s">
        <v>38</v>
      </c>
      <c r="AL28" s="188"/>
      <c r="AM28" s="188"/>
      <c r="AN28" s="188"/>
      <c r="AO28" s="188"/>
      <c r="AR28" s="28"/>
      <c r="BE28" s="178"/>
    </row>
    <row r="29" spans="2:57" s="2" customFormat="1" ht="14.45" customHeight="1">
      <c r="B29" s="32"/>
      <c r="D29" s="23" t="s">
        <v>39</v>
      </c>
      <c r="F29" s="23" t="s">
        <v>40</v>
      </c>
      <c r="L29" s="191">
        <v>0.21</v>
      </c>
      <c r="M29" s="190"/>
      <c r="N29" s="190"/>
      <c r="O29" s="190"/>
      <c r="P29" s="190"/>
      <c r="W29" s="189">
        <f>ROUND(AZ94,3)</f>
        <v>0</v>
      </c>
      <c r="X29" s="190"/>
      <c r="Y29" s="190"/>
      <c r="Z29" s="190"/>
      <c r="AA29" s="190"/>
      <c r="AB29" s="190"/>
      <c r="AC29" s="190"/>
      <c r="AD29" s="190"/>
      <c r="AE29" s="190"/>
      <c r="AK29" s="189">
        <f>ROUND(AV94,3)</f>
        <v>0</v>
      </c>
      <c r="AL29" s="190"/>
      <c r="AM29" s="190"/>
      <c r="AN29" s="190"/>
      <c r="AO29" s="190"/>
      <c r="AR29" s="32"/>
      <c r="BE29" s="179"/>
    </row>
    <row r="30" spans="2:57" s="2" customFormat="1" ht="14.45" customHeight="1">
      <c r="B30" s="32"/>
      <c r="F30" s="23" t="s">
        <v>41</v>
      </c>
      <c r="L30" s="191">
        <v>0.15</v>
      </c>
      <c r="M30" s="190"/>
      <c r="N30" s="190"/>
      <c r="O30" s="190"/>
      <c r="P30" s="190"/>
      <c r="W30" s="189">
        <f>ROUND(BA94,3)</f>
        <v>0</v>
      </c>
      <c r="X30" s="190"/>
      <c r="Y30" s="190"/>
      <c r="Z30" s="190"/>
      <c r="AA30" s="190"/>
      <c r="AB30" s="190"/>
      <c r="AC30" s="190"/>
      <c r="AD30" s="190"/>
      <c r="AE30" s="190"/>
      <c r="AK30" s="189">
        <f>ROUND(AW94,3)</f>
        <v>0</v>
      </c>
      <c r="AL30" s="190"/>
      <c r="AM30" s="190"/>
      <c r="AN30" s="190"/>
      <c r="AO30" s="190"/>
      <c r="AR30" s="32"/>
      <c r="BE30" s="179"/>
    </row>
    <row r="31" spans="2:57" s="2" customFormat="1" ht="14.45" customHeight="1" hidden="1">
      <c r="B31" s="32"/>
      <c r="F31" s="23" t="s">
        <v>42</v>
      </c>
      <c r="L31" s="191">
        <v>0.21</v>
      </c>
      <c r="M31" s="190"/>
      <c r="N31" s="190"/>
      <c r="O31" s="190"/>
      <c r="P31" s="190"/>
      <c r="W31" s="189">
        <f>ROUND(BB94,3)</f>
        <v>0</v>
      </c>
      <c r="X31" s="190"/>
      <c r="Y31" s="190"/>
      <c r="Z31" s="190"/>
      <c r="AA31" s="190"/>
      <c r="AB31" s="190"/>
      <c r="AC31" s="190"/>
      <c r="AD31" s="190"/>
      <c r="AE31" s="190"/>
      <c r="AK31" s="189">
        <v>0</v>
      </c>
      <c r="AL31" s="190"/>
      <c r="AM31" s="190"/>
      <c r="AN31" s="190"/>
      <c r="AO31" s="190"/>
      <c r="AR31" s="32"/>
      <c r="BE31" s="179"/>
    </row>
    <row r="32" spans="2:57" s="2" customFormat="1" ht="14.45" customHeight="1" hidden="1">
      <c r="B32" s="32"/>
      <c r="F32" s="23" t="s">
        <v>43</v>
      </c>
      <c r="L32" s="191">
        <v>0.15</v>
      </c>
      <c r="M32" s="190"/>
      <c r="N32" s="190"/>
      <c r="O32" s="190"/>
      <c r="P32" s="190"/>
      <c r="W32" s="189">
        <f>ROUND(BC94,3)</f>
        <v>0</v>
      </c>
      <c r="X32" s="190"/>
      <c r="Y32" s="190"/>
      <c r="Z32" s="190"/>
      <c r="AA32" s="190"/>
      <c r="AB32" s="190"/>
      <c r="AC32" s="190"/>
      <c r="AD32" s="190"/>
      <c r="AE32" s="190"/>
      <c r="AK32" s="189">
        <v>0</v>
      </c>
      <c r="AL32" s="190"/>
      <c r="AM32" s="190"/>
      <c r="AN32" s="190"/>
      <c r="AO32" s="190"/>
      <c r="AR32" s="32"/>
      <c r="BE32" s="179"/>
    </row>
    <row r="33" spans="2:57" s="2" customFormat="1" ht="14.45" customHeight="1" hidden="1">
      <c r="B33" s="32"/>
      <c r="F33" s="23" t="s">
        <v>44</v>
      </c>
      <c r="L33" s="191">
        <v>0</v>
      </c>
      <c r="M33" s="190"/>
      <c r="N33" s="190"/>
      <c r="O33" s="190"/>
      <c r="P33" s="190"/>
      <c r="W33" s="189">
        <f>ROUND(BD94,3)</f>
        <v>0</v>
      </c>
      <c r="X33" s="190"/>
      <c r="Y33" s="190"/>
      <c r="Z33" s="190"/>
      <c r="AA33" s="190"/>
      <c r="AB33" s="190"/>
      <c r="AC33" s="190"/>
      <c r="AD33" s="190"/>
      <c r="AE33" s="190"/>
      <c r="AK33" s="189">
        <v>0</v>
      </c>
      <c r="AL33" s="190"/>
      <c r="AM33" s="190"/>
      <c r="AN33" s="190"/>
      <c r="AO33" s="190"/>
      <c r="AR33" s="32"/>
      <c r="BE33" s="179"/>
    </row>
    <row r="34" spans="2:57" s="1" customFormat="1" ht="6.95" customHeight="1">
      <c r="B34" s="28"/>
      <c r="AR34" s="28"/>
      <c r="BE34" s="178"/>
    </row>
    <row r="35" spans="2:44" s="1" customFormat="1" ht="25.9" customHeight="1">
      <c r="B35" s="28"/>
      <c r="C35" s="33"/>
      <c r="D35" s="34" t="s">
        <v>45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6" t="s">
        <v>46</v>
      </c>
      <c r="U35" s="35"/>
      <c r="V35" s="35"/>
      <c r="W35" s="35"/>
      <c r="X35" s="195" t="s">
        <v>47</v>
      </c>
      <c r="Y35" s="193"/>
      <c r="Z35" s="193"/>
      <c r="AA35" s="193"/>
      <c r="AB35" s="193"/>
      <c r="AC35" s="35"/>
      <c r="AD35" s="35"/>
      <c r="AE35" s="35"/>
      <c r="AF35" s="35"/>
      <c r="AG35" s="35"/>
      <c r="AH35" s="35"/>
      <c r="AI35" s="35"/>
      <c r="AJ35" s="35"/>
      <c r="AK35" s="192">
        <f>SUM(AK26:AK33)</f>
        <v>0</v>
      </c>
      <c r="AL35" s="193"/>
      <c r="AM35" s="193"/>
      <c r="AN35" s="193"/>
      <c r="AO35" s="194"/>
      <c r="AP35" s="33"/>
      <c r="AQ35" s="33"/>
      <c r="AR35" s="28"/>
    </row>
    <row r="36" spans="2:44" s="1" customFormat="1" ht="6.95" customHeight="1">
      <c r="B36" s="28"/>
      <c r="AR36" s="28"/>
    </row>
    <row r="37" spans="2:44" s="1" customFormat="1" ht="14.45" customHeight="1">
      <c r="B37" s="28"/>
      <c r="AR37" s="28"/>
    </row>
    <row r="38" spans="2:44" ht="14.45" customHeight="1">
      <c r="B38" s="16"/>
      <c r="AR38" s="16"/>
    </row>
    <row r="39" spans="2:44" ht="14.45" customHeight="1">
      <c r="B39" s="16"/>
      <c r="AR39" s="16"/>
    </row>
    <row r="40" spans="2:44" ht="14.45" customHeight="1">
      <c r="B40" s="16"/>
      <c r="AR40" s="16"/>
    </row>
    <row r="41" spans="2:44" ht="14.45" customHeight="1">
      <c r="B41" s="16"/>
      <c r="AR41" s="16"/>
    </row>
    <row r="42" spans="2:44" ht="14.45" customHeight="1">
      <c r="B42" s="16"/>
      <c r="AR42" s="16"/>
    </row>
    <row r="43" spans="2:44" ht="14.45" customHeight="1">
      <c r="B43" s="16"/>
      <c r="AR43" s="16"/>
    </row>
    <row r="44" spans="2:44" ht="14.45" customHeight="1">
      <c r="B44" s="16"/>
      <c r="AR44" s="16"/>
    </row>
    <row r="45" spans="2:44" ht="14.45" customHeight="1">
      <c r="B45" s="16"/>
      <c r="AR45" s="16"/>
    </row>
    <row r="46" spans="2:44" ht="14.45" customHeight="1">
      <c r="B46" s="16"/>
      <c r="AR46" s="16"/>
    </row>
    <row r="47" spans="2:44" ht="14.45" customHeight="1">
      <c r="B47" s="16"/>
      <c r="AR47" s="16"/>
    </row>
    <row r="48" spans="2:44" ht="14.45" customHeight="1">
      <c r="B48" s="16"/>
      <c r="AR48" s="16"/>
    </row>
    <row r="49" spans="2:44" s="1" customFormat="1" ht="14.45" customHeight="1">
      <c r="B49" s="28"/>
      <c r="D49" s="37" t="s">
        <v>48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49</v>
      </c>
      <c r="AI49" s="38"/>
      <c r="AJ49" s="38"/>
      <c r="AK49" s="38"/>
      <c r="AL49" s="38"/>
      <c r="AM49" s="38"/>
      <c r="AN49" s="38"/>
      <c r="AO49" s="38"/>
      <c r="AR49" s="28"/>
    </row>
    <row r="50" spans="2:44" ht="11.25">
      <c r="B50" s="16"/>
      <c r="AR50" s="16"/>
    </row>
    <row r="51" spans="2:44" ht="11.25">
      <c r="B51" s="16"/>
      <c r="AR51" s="16"/>
    </row>
    <row r="52" spans="2:44" ht="11.25">
      <c r="B52" s="16"/>
      <c r="AR52" s="16"/>
    </row>
    <row r="53" spans="2:44" ht="11.25">
      <c r="B53" s="16"/>
      <c r="AR53" s="16"/>
    </row>
    <row r="54" spans="2:44" ht="11.25">
      <c r="B54" s="16"/>
      <c r="AR54" s="16"/>
    </row>
    <row r="55" spans="2:44" ht="11.25">
      <c r="B55" s="16"/>
      <c r="AR55" s="16"/>
    </row>
    <row r="56" spans="2:44" ht="11.25">
      <c r="B56" s="16"/>
      <c r="AR56" s="16"/>
    </row>
    <row r="57" spans="2:44" ht="11.25">
      <c r="B57" s="16"/>
      <c r="AR57" s="16"/>
    </row>
    <row r="58" spans="2:44" ht="11.25">
      <c r="B58" s="16"/>
      <c r="AR58" s="16"/>
    </row>
    <row r="59" spans="2:44" ht="11.25">
      <c r="B59" s="16"/>
      <c r="AR59" s="16"/>
    </row>
    <row r="60" spans="2:44" s="1" customFormat="1" ht="12.75">
      <c r="B60" s="28"/>
      <c r="D60" s="39" t="s">
        <v>50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9" t="s">
        <v>51</v>
      </c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9" t="s">
        <v>50</v>
      </c>
      <c r="AI60" s="30"/>
      <c r="AJ60" s="30"/>
      <c r="AK60" s="30"/>
      <c r="AL60" s="30"/>
      <c r="AM60" s="39" t="s">
        <v>51</v>
      </c>
      <c r="AN60" s="30"/>
      <c r="AO60" s="30"/>
      <c r="AR60" s="28"/>
    </row>
    <row r="61" spans="2:44" ht="11.25">
      <c r="B61" s="16"/>
      <c r="AR61" s="16"/>
    </row>
    <row r="62" spans="2:44" ht="11.25">
      <c r="B62" s="16"/>
      <c r="AR62" s="16"/>
    </row>
    <row r="63" spans="2:44" ht="11.25">
      <c r="B63" s="16"/>
      <c r="AR63" s="16"/>
    </row>
    <row r="64" spans="2:44" s="1" customFormat="1" ht="12.75">
      <c r="B64" s="28"/>
      <c r="D64" s="37" t="s">
        <v>52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7" t="s">
        <v>53</v>
      </c>
      <c r="AI64" s="38"/>
      <c r="AJ64" s="38"/>
      <c r="AK64" s="38"/>
      <c r="AL64" s="38"/>
      <c r="AM64" s="38"/>
      <c r="AN64" s="38"/>
      <c r="AO64" s="38"/>
      <c r="AR64" s="28"/>
    </row>
    <row r="65" spans="2:44" ht="11.25">
      <c r="B65" s="16"/>
      <c r="AR65" s="16"/>
    </row>
    <row r="66" spans="2:44" ht="11.25">
      <c r="B66" s="16"/>
      <c r="AR66" s="16"/>
    </row>
    <row r="67" spans="2:44" ht="11.25">
      <c r="B67" s="16"/>
      <c r="AR67" s="16"/>
    </row>
    <row r="68" spans="2:44" ht="11.25">
      <c r="B68" s="16"/>
      <c r="AR68" s="16"/>
    </row>
    <row r="69" spans="2:44" ht="11.25">
      <c r="B69" s="16"/>
      <c r="AR69" s="16"/>
    </row>
    <row r="70" spans="2:44" ht="11.25">
      <c r="B70" s="16"/>
      <c r="AR70" s="16"/>
    </row>
    <row r="71" spans="2:44" ht="11.25">
      <c r="B71" s="16"/>
      <c r="AR71" s="16"/>
    </row>
    <row r="72" spans="2:44" ht="11.25">
      <c r="B72" s="16"/>
      <c r="AR72" s="16"/>
    </row>
    <row r="73" spans="2:44" ht="11.25">
      <c r="B73" s="16"/>
      <c r="AR73" s="16"/>
    </row>
    <row r="74" spans="2:44" ht="11.25">
      <c r="B74" s="16"/>
      <c r="AR74" s="16"/>
    </row>
    <row r="75" spans="2:44" s="1" customFormat="1" ht="12.75">
      <c r="B75" s="28"/>
      <c r="D75" s="39" t="s">
        <v>50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9" t="s">
        <v>51</v>
      </c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9" t="s">
        <v>50</v>
      </c>
      <c r="AI75" s="30"/>
      <c r="AJ75" s="30"/>
      <c r="AK75" s="30"/>
      <c r="AL75" s="30"/>
      <c r="AM75" s="39" t="s">
        <v>51</v>
      </c>
      <c r="AN75" s="30"/>
      <c r="AO75" s="30"/>
      <c r="AR75" s="28"/>
    </row>
    <row r="76" spans="2:44" s="1" customFormat="1" ht="11.25">
      <c r="B76" s="28"/>
      <c r="AR76" s="28"/>
    </row>
    <row r="77" spans="2:44" s="1" customFormat="1" ht="6.95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28"/>
    </row>
    <row r="81" spans="2:44" s="1" customFormat="1" ht="6.95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28"/>
    </row>
    <row r="82" spans="2:44" s="1" customFormat="1" ht="24.95" customHeight="1">
      <c r="B82" s="28"/>
      <c r="C82" s="17" t="s">
        <v>54</v>
      </c>
      <c r="AR82" s="28"/>
    </row>
    <row r="83" spans="2:44" s="1" customFormat="1" ht="6.95" customHeight="1">
      <c r="B83" s="28"/>
      <c r="AR83" s="28"/>
    </row>
    <row r="84" spans="2:44" s="3" customFormat="1" ht="12" customHeight="1">
      <c r="B84" s="44"/>
      <c r="C84" s="23" t="s">
        <v>12</v>
      </c>
      <c r="L84" s="3" t="str">
        <f>K5</f>
        <v>06/23</v>
      </c>
      <c r="AR84" s="44"/>
    </row>
    <row r="85" spans="2:44" s="4" customFormat="1" ht="36.95" customHeight="1">
      <c r="B85" s="45"/>
      <c r="C85" s="46" t="s">
        <v>15</v>
      </c>
      <c r="L85" s="158" t="str">
        <f>K6</f>
        <v>Multikulturní klub ZŠ</v>
      </c>
      <c r="M85" s="159"/>
      <c r="N85" s="159"/>
      <c r="O85" s="159"/>
      <c r="P85" s="159"/>
      <c r="Q85" s="159"/>
      <c r="R85" s="159"/>
      <c r="S85" s="159"/>
      <c r="T85" s="159"/>
      <c r="U85" s="159"/>
      <c r="V85" s="159"/>
      <c r="W85" s="159"/>
      <c r="X85" s="159"/>
      <c r="Y85" s="159"/>
      <c r="Z85" s="159"/>
      <c r="AA85" s="159"/>
      <c r="AB85" s="159"/>
      <c r="AC85" s="159"/>
      <c r="AD85" s="159"/>
      <c r="AE85" s="159"/>
      <c r="AF85" s="159"/>
      <c r="AG85" s="159"/>
      <c r="AH85" s="159"/>
      <c r="AI85" s="159"/>
      <c r="AJ85" s="159"/>
      <c r="AR85" s="45"/>
    </row>
    <row r="86" spans="2:44" s="1" customFormat="1" ht="6.95" customHeight="1">
      <c r="B86" s="28"/>
      <c r="AR86" s="28"/>
    </row>
    <row r="87" spans="2:44" s="1" customFormat="1" ht="12" customHeight="1">
      <c r="B87" s="28"/>
      <c r="C87" s="23" t="s">
        <v>19</v>
      </c>
      <c r="L87" s="47" t="str">
        <f>IF(K8="","",K8)</f>
        <v>ZŠ Chvaletická</v>
      </c>
      <c r="AI87" s="23" t="s">
        <v>21</v>
      </c>
      <c r="AM87" s="160" t="str">
        <f>IF(AN8="","",AN8)</f>
        <v>20. 12. 2023</v>
      </c>
      <c r="AN87" s="160"/>
      <c r="AR87" s="28"/>
    </row>
    <row r="88" spans="2:44" s="1" customFormat="1" ht="6.95" customHeight="1">
      <c r="B88" s="28"/>
      <c r="AR88" s="28"/>
    </row>
    <row r="89" spans="2:56" s="1" customFormat="1" ht="15.2" customHeight="1">
      <c r="B89" s="28"/>
      <c r="C89" s="23" t="s">
        <v>23</v>
      </c>
      <c r="L89" s="3" t="str">
        <f>IF(E11="","",E11)</f>
        <v>Městská část Praha 14</v>
      </c>
      <c r="AI89" s="23" t="s">
        <v>30</v>
      </c>
      <c r="AM89" s="161" t="str">
        <f>IF(E17="","",E17)</f>
        <v xml:space="preserve"> </v>
      </c>
      <c r="AN89" s="162"/>
      <c r="AO89" s="162"/>
      <c r="AP89" s="162"/>
      <c r="AR89" s="28"/>
      <c r="AS89" s="163" t="s">
        <v>55</v>
      </c>
      <c r="AT89" s="164"/>
      <c r="AU89" s="49"/>
      <c r="AV89" s="49"/>
      <c r="AW89" s="49"/>
      <c r="AX89" s="49"/>
      <c r="AY89" s="49"/>
      <c r="AZ89" s="49"/>
      <c r="BA89" s="49"/>
      <c r="BB89" s="49"/>
      <c r="BC89" s="49"/>
      <c r="BD89" s="50"/>
    </row>
    <row r="90" spans="2:56" s="1" customFormat="1" ht="15.2" customHeight="1">
      <c r="B90" s="28"/>
      <c r="C90" s="23" t="s">
        <v>28</v>
      </c>
      <c r="L90" s="3" t="str">
        <f>IF(E14="Vyplň údaj","",E14)</f>
        <v/>
      </c>
      <c r="AI90" s="23" t="s">
        <v>33</v>
      </c>
      <c r="AM90" s="161" t="str">
        <f>IF(E20="","",E20)</f>
        <v xml:space="preserve"> </v>
      </c>
      <c r="AN90" s="162"/>
      <c r="AO90" s="162"/>
      <c r="AP90" s="162"/>
      <c r="AR90" s="28"/>
      <c r="AS90" s="165"/>
      <c r="AT90" s="166"/>
      <c r="BD90" s="52"/>
    </row>
    <row r="91" spans="2:56" s="1" customFormat="1" ht="10.9" customHeight="1">
      <c r="B91" s="28"/>
      <c r="AR91" s="28"/>
      <c r="AS91" s="165"/>
      <c r="AT91" s="166"/>
      <c r="BD91" s="52"/>
    </row>
    <row r="92" spans="2:56" s="1" customFormat="1" ht="29.25" customHeight="1">
      <c r="B92" s="28"/>
      <c r="C92" s="167" t="s">
        <v>56</v>
      </c>
      <c r="D92" s="168"/>
      <c r="E92" s="168"/>
      <c r="F92" s="168"/>
      <c r="G92" s="168"/>
      <c r="H92" s="53"/>
      <c r="I92" s="170" t="s">
        <v>57</v>
      </c>
      <c r="J92" s="168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8"/>
      <c r="X92" s="168"/>
      <c r="Y92" s="168"/>
      <c r="Z92" s="168"/>
      <c r="AA92" s="168"/>
      <c r="AB92" s="168"/>
      <c r="AC92" s="168"/>
      <c r="AD92" s="168"/>
      <c r="AE92" s="168"/>
      <c r="AF92" s="168"/>
      <c r="AG92" s="169" t="s">
        <v>58</v>
      </c>
      <c r="AH92" s="168"/>
      <c r="AI92" s="168"/>
      <c r="AJ92" s="168"/>
      <c r="AK92" s="168"/>
      <c r="AL92" s="168"/>
      <c r="AM92" s="168"/>
      <c r="AN92" s="170" t="s">
        <v>59</v>
      </c>
      <c r="AO92" s="168"/>
      <c r="AP92" s="171"/>
      <c r="AQ92" s="54" t="s">
        <v>60</v>
      </c>
      <c r="AR92" s="28"/>
      <c r="AS92" s="55" t="s">
        <v>61</v>
      </c>
      <c r="AT92" s="56" t="s">
        <v>62</v>
      </c>
      <c r="AU92" s="56" t="s">
        <v>63</v>
      </c>
      <c r="AV92" s="56" t="s">
        <v>64</v>
      </c>
      <c r="AW92" s="56" t="s">
        <v>65</v>
      </c>
      <c r="AX92" s="56" t="s">
        <v>66</v>
      </c>
      <c r="AY92" s="56" t="s">
        <v>67</v>
      </c>
      <c r="AZ92" s="56" t="s">
        <v>68</v>
      </c>
      <c r="BA92" s="56" t="s">
        <v>69</v>
      </c>
      <c r="BB92" s="56" t="s">
        <v>70</v>
      </c>
      <c r="BC92" s="56" t="s">
        <v>71</v>
      </c>
      <c r="BD92" s="57" t="s">
        <v>72</v>
      </c>
    </row>
    <row r="93" spans="2:56" s="1" customFormat="1" ht="10.9" customHeight="1">
      <c r="B93" s="28"/>
      <c r="AR93" s="28"/>
      <c r="AS93" s="58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50"/>
    </row>
    <row r="94" spans="2:90" s="5" customFormat="1" ht="32.45" customHeight="1">
      <c r="B94" s="59"/>
      <c r="C94" s="60" t="s">
        <v>73</v>
      </c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175">
        <f>ROUND(SUM(AG95:AG100),3)</f>
        <v>0</v>
      </c>
      <c r="AH94" s="175"/>
      <c r="AI94" s="175"/>
      <c r="AJ94" s="175"/>
      <c r="AK94" s="175"/>
      <c r="AL94" s="175"/>
      <c r="AM94" s="175"/>
      <c r="AN94" s="176">
        <f aca="true" t="shared" si="0" ref="AN94:AN100">SUM(AG94,AT94)</f>
        <v>0</v>
      </c>
      <c r="AO94" s="176"/>
      <c r="AP94" s="176"/>
      <c r="AQ94" s="63" t="s">
        <v>1</v>
      </c>
      <c r="AR94" s="59"/>
      <c r="AS94" s="64">
        <f>ROUND(SUM(AS95:AS100),3)</f>
        <v>0</v>
      </c>
      <c r="AT94" s="65">
        <f aca="true" t="shared" si="1" ref="AT94:AT100">ROUND(SUM(AV94:AW94),3)</f>
        <v>0</v>
      </c>
      <c r="AU94" s="66">
        <f>ROUND(SUM(AU95:AU100),5)</f>
        <v>0</v>
      </c>
      <c r="AV94" s="65">
        <f>ROUND(AZ94*L29,3)</f>
        <v>0</v>
      </c>
      <c r="AW94" s="65">
        <f>ROUND(BA94*L30,3)</f>
        <v>0</v>
      </c>
      <c r="AX94" s="65">
        <f>ROUND(BB94*L29,3)</f>
        <v>0</v>
      </c>
      <c r="AY94" s="65">
        <f>ROUND(BC94*L30,3)</f>
        <v>0</v>
      </c>
      <c r="AZ94" s="65">
        <f>ROUND(SUM(AZ95:AZ100),3)</f>
        <v>0</v>
      </c>
      <c r="BA94" s="65">
        <f>ROUND(SUM(BA95:BA100),3)</f>
        <v>0</v>
      </c>
      <c r="BB94" s="65">
        <f>ROUND(SUM(BB95:BB100),3)</f>
        <v>0</v>
      </c>
      <c r="BC94" s="65">
        <f>ROUND(SUM(BC95:BC100),3)</f>
        <v>0</v>
      </c>
      <c r="BD94" s="67">
        <f>ROUND(SUM(BD95:BD100),3)</f>
        <v>0</v>
      </c>
      <c r="BS94" s="68" t="s">
        <v>74</v>
      </c>
      <c r="BT94" s="68" t="s">
        <v>75</v>
      </c>
      <c r="BU94" s="69" t="s">
        <v>76</v>
      </c>
      <c r="BV94" s="68" t="s">
        <v>77</v>
      </c>
      <c r="BW94" s="68" t="s">
        <v>5</v>
      </c>
      <c r="BX94" s="68" t="s">
        <v>78</v>
      </c>
      <c r="CL94" s="68" t="s">
        <v>1</v>
      </c>
    </row>
    <row r="95" spans="1:91" s="6" customFormat="1" ht="16.5" customHeight="1">
      <c r="A95" s="70" t="s">
        <v>79</v>
      </c>
      <c r="B95" s="71"/>
      <c r="C95" s="72"/>
      <c r="D95" s="172" t="s">
        <v>80</v>
      </c>
      <c r="E95" s="172"/>
      <c r="F95" s="172"/>
      <c r="G95" s="172"/>
      <c r="H95" s="172"/>
      <c r="I95" s="73"/>
      <c r="J95" s="172" t="s">
        <v>81</v>
      </c>
      <c r="K95" s="172"/>
      <c r="L95" s="172"/>
      <c r="M95" s="172"/>
      <c r="N95" s="172"/>
      <c r="O95" s="172"/>
      <c r="P95" s="172"/>
      <c r="Q95" s="172"/>
      <c r="R95" s="172"/>
      <c r="S95" s="172"/>
      <c r="T95" s="172"/>
      <c r="U95" s="172"/>
      <c r="V95" s="172"/>
      <c r="W95" s="172"/>
      <c r="X95" s="172"/>
      <c r="Y95" s="172"/>
      <c r="Z95" s="172"/>
      <c r="AA95" s="172"/>
      <c r="AB95" s="172"/>
      <c r="AC95" s="172"/>
      <c r="AD95" s="172"/>
      <c r="AE95" s="172"/>
      <c r="AF95" s="172"/>
      <c r="AG95" s="173">
        <f>'Objekt2 - VON'!J30</f>
        <v>0</v>
      </c>
      <c r="AH95" s="174"/>
      <c r="AI95" s="174"/>
      <c r="AJ95" s="174"/>
      <c r="AK95" s="174"/>
      <c r="AL95" s="174"/>
      <c r="AM95" s="174"/>
      <c r="AN95" s="173">
        <f t="shared" si="0"/>
        <v>0</v>
      </c>
      <c r="AO95" s="174"/>
      <c r="AP95" s="174"/>
      <c r="AQ95" s="74" t="s">
        <v>82</v>
      </c>
      <c r="AR95" s="71"/>
      <c r="AS95" s="75">
        <v>0</v>
      </c>
      <c r="AT95" s="76">
        <f t="shared" si="1"/>
        <v>0</v>
      </c>
      <c r="AU95" s="77">
        <f>'Objekt2 - VON'!P121</f>
        <v>0</v>
      </c>
      <c r="AV95" s="76">
        <f>'Objekt2 - VON'!J33</f>
        <v>0</v>
      </c>
      <c r="AW95" s="76">
        <f>'Objekt2 - VON'!J34</f>
        <v>0</v>
      </c>
      <c r="AX95" s="76">
        <f>'Objekt2 - VON'!J35</f>
        <v>0</v>
      </c>
      <c r="AY95" s="76">
        <f>'Objekt2 - VON'!J36</f>
        <v>0</v>
      </c>
      <c r="AZ95" s="76">
        <f>'Objekt2 - VON'!F33</f>
        <v>0</v>
      </c>
      <c r="BA95" s="76">
        <f>'Objekt2 - VON'!F34</f>
        <v>0</v>
      </c>
      <c r="BB95" s="76">
        <f>'Objekt2 - VON'!F35</f>
        <v>0</v>
      </c>
      <c r="BC95" s="76">
        <f>'Objekt2 - VON'!F36</f>
        <v>0</v>
      </c>
      <c r="BD95" s="78">
        <f>'Objekt2 - VON'!F37</f>
        <v>0</v>
      </c>
      <c r="BT95" s="79" t="s">
        <v>83</v>
      </c>
      <c r="BV95" s="79" t="s">
        <v>77</v>
      </c>
      <c r="BW95" s="79" t="s">
        <v>84</v>
      </c>
      <c r="BX95" s="79" t="s">
        <v>5</v>
      </c>
      <c r="CL95" s="79" t="s">
        <v>1</v>
      </c>
      <c r="CM95" s="79" t="s">
        <v>85</v>
      </c>
    </row>
    <row r="96" spans="1:91" s="6" customFormat="1" ht="24.75" customHeight="1">
      <c r="A96" s="70" t="s">
        <v>79</v>
      </c>
      <c r="B96" s="71"/>
      <c r="C96" s="72"/>
      <c r="D96" s="172" t="s">
        <v>86</v>
      </c>
      <c r="E96" s="172"/>
      <c r="F96" s="172"/>
      <c r="G96" s="172"/>
      <c r="H96" s="172"/>
      <c r="I96" s="73"/>
      <c r="J96" s="172" t="s">
        <v>87</v>
      </c>
      <c r="K96" s="172"/>
      <c r="L96" s="172"/>
      <c r="M96" s="172"/>
      <c r="N96" s="172"/>
      <c r="O96" s="172"/>
      <c r="P96" s="172"/>
      <c r="Q96" s="172"/>
      <c r="R96" s="172"/>
      <c r="S96" s="172"/>
      <c r="T96" s="172"/>
      <c r="U96" s="172"/>
      <c r="V96" s="172"/>
      <c r="W96" s="172"/>
      <c r="X96" s="172"/>
      <c r="Y96" s="172"/>
      <c r="Z96" s="172"/>
      <c r="AA96" s="172"/>
      <c r="AB96" s="172"/>
      <c r="AC96" s="172"/>
      <c r="AD96" s="172"/>
      <c r="AE96" s="172"/>
      <c r="AF96" s="172"/>
      <c r="AG96" s="173">
        <f>'SO 001 - Multikulturní kl...'!J30</f>
        <v>0</v>
      </c>
      <c r="AH96" s="174"/>
      <c r="AI96" s="174"/>
      <c r="AJ96" s="174"/>
      <c r="AK96" s="174"/>
      <c r="AL96" s="174"/>
      <c r="AM96" s="174"/>
      <c r="AN96" s="173">
        <f t="shared" si="0"/>
        <v>0</v>
      </c>
      <c r="AO96" s="174"/>
      <c r="AP96" s="174"/>
      <c r="AQ96" s="74" t="s">
        <v>82</v>
      </c>
      <c r="AR96" s="71"/>
      <c r="AS96" s="75">
        <v>0</v>
      </c>
      <c r="AT96" s="76">
        <f t="shared" si="1"/>
        <v>0</v>
      </c>
      <c r="AU96" s="77">
        <f>'SO 001 - Multikulturní kl...'!P133</f>
        <v>0</v>
      </c>
      <c r="AV96" s="76">
        <f>'SO 001 - Multikulturní kl...'!J33</f>
        <v>0</v>
      </c>
      <c r="AW96" s="76">
        <f>'SO 001 - Multikulturní kl...'!J34</f>
        <v>0</v>
      </c>
      <c r="AX96" s="76">
        <f>'SO 001 - Multikulturní kl...'!J35</f>
        <v>0</v>
      </c>
      <c r="AY96" s="76">
        <f>'SO 001 - Multikulturní kl...'!J36</f>
        <v>0</v>
      </c>
      <c r="AZ96" s="76">
        <f>'SO 001 - Multikulturní kl...'!F33</f>
        <v>0</v>
      </c>
      <c r="BA96" s="76">
        <f>'SO 001 - Multikulturní kl...'!F34</f>
        <v>0</v>
      </c>
      <c r="BB96" s="76">
        <f>'SO 001 - Multikulturní kl...'!F35</f>
        <v>0</v>
      </c>
      <c r="BC96" s="76">
        <f>'SO 001 - Multikulturní kl...'!F36</f>
        <v>0</v>
      </c>
      <c r="BD96" s="78">
        <f>'SO 001 - Multikulturní kl...'!F37</f>
        <v>0</v>
      </c>
      <c r="BT96" s="79" t="s">
        <v>83</v>
      </c>
      <c r="BV96" s="79" t="s">
        <v>77</v>
      </c>
      <c r="BW96" s="79" t="s">
        <v>88</v>
      </c>
      <c r="BX96" s="79" t="s">
        <v>5</v>
      </c>
      <c r="CL96" s="79" t="s">
        <v>1</v>
      </c>
      <c r="CM96" s="79" t="s">
        <v>85</v>
      </c>
    </row>
    <row r="97" spans="1:91" s="6" customFormat="1" ht="16.5" customHeight="1">
      <c r="A97" s="70" t="s">
        <v>79</v>
      </c>
      <c r="B97" s="71"/>
      <c r="C97" s="72"/>
      <c r="D97" s="172" t="s">
        <v>89</v>
      </c>
      <c r="E97" s="172"/>
      <c r="F97" s="172"/>
      <c r="G97" s="172"/>
      <c r="H97" s="172"/>
      <c r="I97" s="73"/>
      <c r="J97" s="172" t="s">
        <v>90</v>
      </c>
      <c r="K97" s="172"/>
      <c r="L97" s="172"/>
      <c r="M97" s="172"/>
      <c r="N97" s="172"/>
      <c r="O97" s="172"/>
      <c r="P97" s="172"/>
      <c r="Q97" s="172"/>
      <c r="R97" s="172"/>
      <c r="S97" s="172"/>
      <c r="T97" s="172"/>
      <c r="U97" s="172"/>
      <c r="V97" s="172"/>
      <c r="W97" s="172"/>
      <c r="X97" s="172"/>
      <c r="Y97" s="172"/>
      <c r="Z97" s="172"/>
      <c r="AA97" s="172"/>
      <c r="AB97" s="172"/>
      <c r="AC97" s="172"/>
      <c r="AD97" s="172"/>
      <c r="AE97" s="172"/>
      <c r="AF97" s="172"/>
      <c r="AG97" s="173">
        <f>'Objekt4 - ÚT'!J30</f>
        <v>0</v>
      </c>
      <c r="AH97" s="174"/>
      <c r="AI97" s="174"/>
      <c r="AJ97" s="174"/>
      <c r="AK97" s="174"/>
      <c r="AL97" s="174"/>
      <c r="AM97" s="174"/>
      <c r="AN97" s="173">
        <f t="shared" si="0"/>
        <v>0</v>
      </c>
      <c r="AO97" s="174"/>
      <c r="AP97" s="174"/>
      <c r="AQ97" s="74" t="s">
        <v>82</v>
      </c>
      <c r="AR97" s="71"/>
      <c r="AS97" s="75">
        <v>0</v>
      </c>
      <c r="AT97" s="76">
        <f t="shared" si="1"/>
        <v>0</v>
      </c>
      <c r="AU97" s="77">
        <f>'Objekt4 - ÚT'!P123</f>
        <v>0</v>
      </c>
      <c r="AV97" s="76">
        <f>'Objekt4 - ÚT'!J33</f>
        <v>0</v>
      </c>
      <c r="AW97" s="76">
        <f>'Objekt4 - ÚT'!J34</f>
        <v>0</v>
      </c>
      <c r="AX97" s="76">
        <f>'Objekt4 - ÚT'!J35</f>
        <v>0</v>
      </c>
      <c r="AY97" s="76">
        <f>'Objekt4 - ÚT'!J36</f>
        <v>0</v>
      </c>
      <c r="AZ97" s="76">
        <f>'Objekt4 - ÚT'!F33</f>
        <v>0</v>
      </c>
      <c r="BA97" s="76">
        <f>'Objekt4 - ÚT'!F34</f>
        <v>0</v>
      </c>
      <c r="BB97" s="76">
        <f>'Objekt4 - ÚT'!F35</f>
        <v>0</v>
      </c>
      <c r="BC97" s="76">
        <f>'Objekt4 - ÚT'!F36</f>
        <v>0</v>
      </c>
      <c r="BD97" s="78">
        <f>'Objekt4 - ÚT'!F37</f>
        <v>0</v>
      </c>
      <c r="BT97" s="79" t="s">
        <v>83</v>
      </c>
      <c r="BV97" s="79" t="s">
        <v>77</v>
      </c>
      <c r="BW97" s="79" t="s">
        <v>91</v>
      </c>
      <c r="BX97" s="79" t="s">
        <v>5</v>
      </c>
      <c r="CL97" s="79" t="s">
        <v>1</v>
      </c>
      <c r="CM97" s="79" t="s">
        <v>85</v>
      </c>
    </row>
    <row r="98" spans="1:91" s="6" customFormat="1" ht="16.5" customHeight="1">
      <c r="A98" s="70" t="s">
        <v>79</v>
      </c>
      <c r="B98" s="71"/>
      <c r="C98" s="72"/>
      <c r="D98" s="172" t="s">
        <v>92</v>
      </c>
      <c r="E98" s="172"/>
      <c r="F98" s="172"/>
      <c r="G98" s="172"/>
      <c r="H98" s="172"/>
      <c r="I98" s="73"/>
      <c r="J98" s="172" t="s">
        <v>93</v>
      </c>
      <c r="K98" s="172"/>
      <c r="L98" s="172"/>
      <c r="M98" s="172"/>
      <c r="N98" s="172"/>
      <c r="O98" s="172"/>
      <c r="P98" s="172"/>
      <c r="Q98" s="172"/>
      <c r="R98" s="172"/>
      <c r="S98" s="172"/>
      <c r="T98" s="172"/>
      <c r="U98" s="172"/>
      <c r="V98" s="172"/>
      <c r="W98" s="172"/>
      <c r="X98" s="172"/>
      <c r="Y98" s="172"/>
      <c r="Z98" s="172"/>
      <c r="AA98" s="172"/>
      <c r="AB98" s="172"/>
      <c r="AC98" s="172"/>
      <c r="AD98" s="172"/>
      <c r="AE98" s="172"/>
      <c r="AF98" s="172"/>
      <c r="AG98" s="173">
        <f>'Objekt5 - EL'!J30</f>
        <v>0</v>
      </c>
      <c r="AH98" s="174"/>
      <c r="AI98" s="174"/>
      <c r="AJ98" s="174"/>
      <c r="AK98" s="174"/>
      <c r="AL98" s="174"/>
      <c r="AM98" s="174"/>
      <c r="AN98" s="173">
        <f t="shared" si="0"/>
        <v>0</v>
      </c>
      <c r="AO98" s="174"/>
      <c r="AP98" s="174"/>
      <c r="AQ98" s="74" t="s">
        <v>82</v>
      </c>
      <c r="AR98" s="71"/>
      <c r="AS98" s="75">
        <v>0</v>
      </c>
      <c r="AT98" s="76">
        <f t="shared" si="1"/>
        <v>0</v>
      </c>
      <c r="AU98" s="77">
        <f>'Objekt5 - EL'!P121</f>
        <v>0</v>
      </c>
      <c r="AV98" s="76">
        <f>'Objekt5 - EL'!J33</f>
        <v>0</v>
      </c>
      <c r="AW98" s="76">
        <f>'Objekt5 - EL'!J34</f>
        <v>0</v>
      </c>
      <c r="AX98" s="76">
        <f>'Objekt5 - EL'!J35</f>
        <v>0</v>
      </c>
      <c r="AY98" s="76">
        <f>'Objekt5 - EL'!J36</f>
        <v>0</v>
      </c>
      <c r="AZ98" s="76">
        <f>'Objekt5 - EL'!F33</f>
        <v>0</v>
      </c>
      <c r="BA98" s="76">
        <f>'Objekt5 - EL'!F34</f>
        <v>0</v>
      </c>
      <c r="BB98" s="76">
        <f>'Objekt5 - EL'!F35</f>
        <v>0</v>
      </c>
      <c r="BC98" s="76">
        <f>'Objekt5 - EL'!F36</f>
        <v>0</v>
      </c>
      <c r="BD98" s="78">
        <f>'Objekt5 - EL'!F37</f>
        <v>0</v>
      </c>
      <c r="BT98" s="79" t="s">
        <v>83</v>
      </c>
      <c r="BV98" s="79" t="s">
        <v>77</v>
      </c>
      <c r="BW98" s="79" t="s">
        <v>94</v>
      </c>
      <c r="BX98" s="79" t="s">
        <v>5</v>
      </c>
      <c r="CL98" s="79" t="s">
        <v>1</v>
      </c>
      <c r="CM98" s="79" t="s">
        <v>85</v>
      </c>
    </row>
    <row r="99" spans="1:91" s="6" customFormat="1" ht="16.5" customHeight="1">
      <c r="A99" s="70" t="s">
        <v>79</v>
      </c>
      <c r="B99" s="71"/>
      <c r="C99" s="72"/>
      <c r="D99" s="172" t="s">
        <v>95</v>
      </c>
      <c r="E99" s="172"/>
      <c r="F99" s="172"/>
      <c r="G99" s="172"/>
      <c r="H99" s="172"/>
      <c r="I99" s="73"/>
      <c r="J99" s="172" t="s">
        <v>96</v>
      </c>
      <c r="K99" s="172"/>
      <c r="L99" s="172"/>
      <c r="M99" s="172"/>
      <c r="N99" s="172"/>
      <c r="O99" s="172"/>
      <c r="P99" s="172"/>
      <c r="Q99" s="172"/>
      <c r="R99" s="172"/>
      <c r="S99" s="172"/>
      <c r="T99" s="172"/>
      <c r="U99" s="172"/>
      <c r="V99" s="172"/>
      <c r="W99" s="172"/>
      <c r="X99" s="172"/>
      <c r="Y99" s="172"/>
      <c r="Z99" s="172"/>
      <c r="AA99" s="172"/>
      <c r="AB99" s="172"/>
      <c r="AC99" s="172"/>
      <c r="AD99" s="172"/>
      <c r="AE99" s="172"/>
      <c r="AF99" s="172"/>
      <c r="AG99" s="173">
        <f>'Objekt6 - VZT'!J30</f>
        <v>0</v>
      </c>
      <c r="AH99" s="174"/>
      <c r="AI99" s="174"/>
      <c r="AJ99" s="174"/>
      <c r="AK99" s="174"/>
      <c r="AL99" s="174"/>
      <c r="AM99" s="174"/>
      <c r="AN99" s="173">
        <f t="shared" si="0"/>
        <v>0</v>
      </c>
      <c r="AO99" s="174"/>
      <c r="AP99" s="174"/>
      <c r="AQ99" s="74" t="s">
        <v>82</v>
      </c>
      <c r="AR99" s="71"/>
      <c r="AS99" s="75">
        <v>0</v>
      </c>
      <c r="AT99" s="76">
        <f t="shared" si="1"/>
        <v>0</v>
      </c>
      <c r="AU99" s="77">
        <f>'Objekt6 - VZT'!P121</f>
        <v>0</v>
      </c>
      <c r="AV99" s="76">
        <f>'Objekt6 - VZT'!J33</f>
        <v>0</v>
      </c>
      <c r="AW99" s="76">
        <f>'Objekt6 - VZT'!J34</f>
        <v>0</v>
      </c>
      <c r="AX99" s="76">
        <f>'Objekt6 - VZT'!J35</f>
        <v>0</v>
      </c>
      <c r="AY99" s="76">
        <f>'Objekt6 - VZT'!J36</f>
        <v>0</v>
      </c>
      <c r="AZ99" s="76">
        <f>'Objekt6 - VZT'!F33</f>
        <v>0</v>
      </c>
      <c r="BA99" s="76">
        <f>'Objekt6 - VZT'!F34</f>
        <v>0</v>
      </c>
      <c r="BB99" s="76">
        <f>'Objekt6 - VZT'!F35</f>
        <v>0</v>
      </c>
      <c r="BC99" s="76">
        <f>'Objekt6 - VZT'!F36</f>
        <v>0</v>
      </c>
      <c r="BD99" s="78">
        <f>'Objekt6 - VZT'!F37</f>
        <v>0</v>
      </c>
      <c r="BT99" s="79" t="s">
        <v>83</v>
      </c>
      <c r="BV99" s="79" t="s">
        <v>77</v>
      </c>
      <c r="BW99" s="79" t="s">
        <v>97</v>
      </c>
      <c r="BX99" s="79" t="s">
        <v>5</v>
      </c>
      <c r="CL99" s="79" t="s">
        <v>1</v>
      </c>
      <c r="CM99" s="79" t="s">
        <v>85</v>
      </c>
    </row>
    <row r="100" spans="1:91" s="6" customFormat="1" ht="16.5" customHeight="1">
      <c r="A100" s="70" t="s">
        <v>79</v>
      </c>
      <c r="B100" s="71"/>
      <c r="C100" s="72"/>
      <c r="D100" s="172" t="s">
        <v>98</v>
      </c>
      <c r="E100" s="172"/>
      <c r="F100" s="172"/>
      <c r="G100" s="172"/>
      <c r="H100" s="172"/>
      <c r="I100" s="73"/>
      <c r="J100" s="172" t="s">
        <v>99</v>
      </c>
      <c r="K100" s="172"/>
      <c r="L100" s="172"/>
      <c r="M100" s="172"/>
      <c r="N100" s="172"/>
      <c r="O100" s="172"/>
      <c r="P100" s="172"/>
      <c r="Q100" s="172"/>
      <c r="R100" s="172"/>
      <c r="S100" s="172"/>
      <c r="T100" s="172"/>
      <c r="U100" s="172"/>
      <c r="V100" s="172"/>
      <c r="W100" s="172"/>
      <c r="X100" s="172"/>
      <c r="Y100" s="172"/>
      <c r="Z100" s="172"/>
      <c r="AA100" s="172"/>
      <c r="AB100" s="172"/>
      <c r="AC100" s="172"/>
      <c r="AD100" s="172"/>
      <c r="AE100" s="172"/>
      <c r="AF100" s="172"/>
      <c r="AG100" s="173">
        <f>'Objekt7 - ESL'!J30</f>
        <v>0</v>
      </c>
      <c r="AH100" s="174"/>
      <c r="AI100" s="174"/>
      <c r="AJ100" s="174"/>
      <c r="AK100" s="174"/>
      <c r="AL100" s="174"/>
      <c r="AM100" s="174"/>
      <c r="AN100" s="173">
        <f t="shared" si="0"/>
        <v>0</v>
      </c>
      <c r="AO100" s="174"/>
      <c r="AP100" s="174"/>
      <c r="AQ100" s="74" t="s">
        <v>82</v>
      </c>
      <c r="AR100" s="71"/>
      <c r="AS100" s="80">
        <v>0</v>
      </c>
      <c r="AT100" s="81">
        <f t="shared" si="1"/>
        <v>0</v>
      </c>
      <c r="AU100" s="82">
        <f>'Objekt7 - ESL'!P126</f>
        <v>0</v>
      </c>
      <c r="AV100" s="81">
        <f>'Objekt7 - ESL'!J33</f>
        <v>0</v>
      </c>
      <c r="AW100" s="81">
        <f>'Objekt7 - ESL'!J34</f>
        <v>0</v>
      </c>
      <c r="AX100" s="81">
        <f>'Objekt7 - ESL'!J35</f>
        <v>0</v>
      </c>
      <c r="AY100" s="81">
        <f>'Objekt7 - ESL'!J36</f>
        <v>0</v>
      </c>
      <c r="AZ100" s="81">
        <f>'Objekt7 - ESL'!F33</f>
        <v>0</v>
      </c>
      <c r="BA100" s="81">
        <f>'Objekt7 - ESL'!F34</f>
        <v>0</v>
      </c>
      <c r="BB100" s="81">
        <f>'Objekt7 - ESL'!F35</f>
        <v>0</v>
      </c>
      <c r="BC100" s="81">
        <f>'Objekt7 - ESL'!F36</f>
        <v>0</v>
      </c>
      <c r="BD100" s="83">
        <f>'Objekt7 - ESL'!F37</f>
        <v>0</v>
      </c>
      <c r="BT100" s="79" t="s">
        <v>83</v>
      </c>
      <c r="BV100" s="79" t="s">
        <v>77</v>
      </c>
      <c r="BW100" s="79" t="s">
        <v>100</v>
      </c>
      <c r="BX100" s="79" t="s">
        <v>5</v>
      </c>
      <c r="CL100" s="79" t="s">
        <v>1</v>
      </c>
      <c r="CM100" s="79" t="s">
        <v>85</v>
      </c>
    </row>
    <row r="101" spans="2:44" s="1" customFormat="1" ht="30" customHeight="1">
      <c r="B101" s="28"/>
      <c r="AR101" s="28"/>
    </row>
    <row r="102" spans="2:44" s="1" customFormat="1" ht="6.95" customHeight="1">
      <c r="B102" s="40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28"/>
    </row>
  </sheetData>
  <sheetProtection algorithmName="SHA-512" hashValue="4CBa6jvG/jXb81cx1nQaYsvSvQIJHH2T6u/LGyKQqN89zrj9fvYqvp53xSPViKS6Ukzw7x+j3fs3APL1O5RbtQ==" saltValue="D6GvUKgE6OrVXIOIgek5QU+aZALDVycvNuw9LtvYwx7GmvEsSedrkQcWBrqhp6FZZbocdhOkRIbhUbzKKZwYcw==" spinCount="100000" sheet="1" objects="1" scenarios="1" formatColumns="0" formatRows="0"/>
  <mergeCells count="62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100:AP100"/>
    <mergeCell ref="AG100:AM100"/>
    <mergeCell ref="D100:H100"/>
    <mergeCell ref="J100:AF100"/>
    <mergeCell ref="AG94:AM94"/>
    <mergeCell ref="AN94:AP94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L85:AJ85"/>
    <mergeCell ref="AM87:AN87"/>
    <mergeCell ref="AM89:AP89"/>
    <mergeCell ref="AS89:AT91"/>
    <mergeCell ref="AM90:AP90"/>
  </mergeCells>
  <hyperlinks>
    <hyperlink ref="A95" location="'Objekt2 - VON'!C2" display="/"/>
    <hyperlink ref="A96" location="'SO 001 - Multikulturní kl...'!C2" display="/"/>
    <hyperlink ref="A97" location="'Objekt4 - ÚT'!C2" display="/"/>
    <hyperlink ref="A98" location="'Objekt5 - EL'!C2" display="/"/>
    <hyperlink ref="A99" location="'Objekt6 - VZT'!C2" display="/"/>
    <hyperlink ref="A100" location="'Objekt7 - ESL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131"/>
  <sheetViews>
    <sheetView showGridLines="0" tabSelected="1" workbookViewId="0" topLeftCell="A24">
      <selection activeCell="I126" sqref="I126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AT2" s="13" t="s">
        <v>84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85</v>
      </c>
    </row>
    <row r="4" spans="2:46" ht="24.95" customHeight="1">
      <c r="B4" s="16"/>
      <c r="D4" s="17" t="s">
        <v>101</v>
      </c>
      <c r="L4" s="16"/>
      <c r="M4" s="84" t="s">
        <v>10</v>
      </c>
      <c r="AT4" s="13" t="s">
        <v>4</v>
      </c>
    </row>
    <row r="5" spans="2:12" ht="6.95" customHeight="1">
      <c r="B5" s="16"/>
      <c r="L5" s="16"/>
    </row>
    <row r="6" spans="2:12" ht="12" customHeight="1">
      <c r="B6" s="16"/>
      <c r="D6" s="23" t="s">
        <v>15</v>
      </c>
      <c r="L6" s="16"/>
    </row>
    <row r="7" spans="2:12" ht="16.5" customHeight="1">
      <c r="B7" s="16"/>
      <c r="E7" s="196" t="str">
        <f>'Rekapitulace stavby'!K6</f>
        <v>Multikulturní klub ZŠ</v>
      </c>
      <c r="F7" s="197"/>
      <c r="G7" s="197"/>
      <c r="H7" s="197"/>
      <c r="L7" s="16"/>
    </row>
    <row r="8" spans="2:12" s="1" customFormat="1" ht="12" customHeight="1">
      <c r="B8" s="28"/>
      <c r="D8" s="23" t="s">
        <v>102</v>
      </c>
      <c r="L8" s="28"/>
    </row>
    <row r="9" spans="2:12" s="1" customFormat="1" ht="16.5" customHeight="1">
      <c r="B9" s="28"/>
      <c r="E9" s="158" t="s">
        <v>103</v>
      </c>
      <c r="F9" s="198"/>
      <c r="G9" s="198"/>
      <c r="H9" s="198"/>
      <c r="L9" s="28"/>
    </row>
    <row r="10" spans="2:12" s="1" customFormat="1" ht="11.25">
      <c r="B10" s="28"/>
      <c r="L10" s="28"/>
    </row>
    <row r="11" spans="2:12" s="1" customFormat="1" ht="12" customHeight="1">
      <c r="B11" s="28"/>
      <c r="D11" s="23" t="s">
        <v>17</v>
      </c>
      <c r="F11" s="21" t="s">
        <v>1</v>
      </c>
      <c r="I11" s="23" t="s">
        <v>18</v>
      </c>
      <c r="J11" s="21" t="s">
        <v>1</v>
      </c>
      <c r="L11" s="28"/>
    </row>
    <row r="12" spans="2:12" s="1" customFormat="1" ht="12" customHeight="1">
      <c r="B12" s="28"/>
      <c r="D12" s="23" t="s">
        <v>19</v>
      </c>
      <c r="F12" s="21" t="s">
        <v>32</v>
      </c>
      <c r="I12" s="23" t="s">
        <v>21</v>
      </c>
      <c r="J12" s="48" t="str">
        <f>'Rekapitulace stavby'!AN8</f>
        <v>20. 12. 2023</v>
      </c>
      <c r="L12" s="28"/>
    </row>
    <row r="13" spans="2:12" s="1" customFormat="1" ht="10.9" customHeight="1">
      <c r="B13" s="28"/>
      <c r="L13" s="28"/>
    </row>
    <row r="14" spans="2:12" s="1" customFormat="1" ht="12" customHeight="1">
      <c r="B14" s="28"/>
      <c r="D14" s="23" t="s">
        <v>23</v>
      </c>
      <c r="I14" s="23" t="s">
        <v>24</v>
      </c>
      <c r="J14" s="21" t="str">
        <f>IF('Rekapitulace stavby'!AN10="","",'Rekapitulace stavby'!AN10)</f>
        <v>00231312</v>
      </c>
      <c r="L14" s="28"/>
    </row>
    <row r="15" spans="2:12" s="1" customFormat="1" ht="18" customHeight="1">
      <c r="B15" s="28"/>
      <c r="E15" s="21" t="str">
        <f>IF('Rekapitulace stavby'!E11="","",'Rekapitulace stavby'!E11)</f>
        <v>Městská část Praha 14</v>
      </c>
      <c r="I15" s="23" t="s">
        <v>27</v>
      </c>
      <c r="J15" s="21" t="str">
        <f>IF('Rekapitulace stavby'!AN11="","",'Rekapitulace stavby'!AN11)</f>
        <v/>
      </c>
      <c r="L15" s="28"/>
    </row>
    <row r="16" spans="2:12" s="1" customFormat="1" ht="6.95" customHeight="1">
      <c r="B16" s="28"/>
      <c r="L16" s="28"/>
    </row>
    <row r="17" spans="2:12" s="1" customFormat="1" ht="12" customHeight="1">
      <c r="B17" s="28"/>
      <c r="D17" s="23" t="s">
        <v>28</v>
      </c>
      <c r="I17" s="23" t="s">
        <v>24</v>
      </c>
      <c r="J17" s="24" t="str">
        <f>'Rekapitulace stavby'!AN13</f>
        <v>Vyplň údaj</v>
      </c>
      <c r="L17" s="28"/>
    </row>
    <row r="18" spans="2:12" s="1" customFormat="1" ht="18" customHeight="1">
      <c r="B18" s="28"/>
      <c r="E18" s="199" t="str">
        <f>'Rekapitulace stavby'!E14</f>
        <v>Vyplň údaj</v>
      </c>
      <c r="F18" s="180"/>
      <c r="G18" s="180"/>
      <c r="H18" s="180"/>
      <c r="I18" s="23" t="s">
        <v>27</v>
      </c>
      <c r="J18" s="24" t="str">
        <f>'Rekapitulace stavby'!AN14</f>
        <v>Vyplň údaj</v>
      </c>
      <c r="L18" s="28"/>
    </row>
    <row r="19" spans="2:12" s="1" customFormat="1" ht="6.95" customHeight="1">
      <c r="B19" s="28"/>
      <c r="L19" s="28"/>
    </row>
    <row r="20" spans="2:12" s="1" customFormat="1" ht="12" customHeight="1">
      <c r="B20" s="28"/>
      <c r="D20" s="23" t="s">
        <v>30</v>
      </c>
      <c r="I20" s="23" t="s">
        <v>24</v>
      </c>
      <c r="J20" s="21" t="str">
        <f>IF('Rekapitulace stavby'!AN16="","",'Rekapitulace stavby'!AN16)</f>
        <v/>
      </c>
      <c r="L20" s="28"/>
    </row>
    <row r="21" spans="2:12" s="1" customFormat="1" ht="18" customHeight="1">
      <c r="B21" s="28"/>
      <c r="E21" s="21" t="str">
        <f>IF('Rekapitulace stavby'!E17="","",'Rekapitulace stavby'!E17)</f>
        <v xml:space="preserve"> </v>
      </c>
      <c r="I21" s="23" t="s">
        <v>27</v>
      </c>
      <c r="J21" s="21" t="str">
        <f>IF('Rekapitulace stavby'!AN17="","",'Rekapitulace stavby'!AN17)</f>
        <v/>
      </c>
      <c r="L21" s="28"/>
    </row>
    <row r="22" spans="2:12" s="1" customFormat="1" ht="6.95" customHeight="1">
      <c r="B22" s="28"/>
      <c r="L22" s="28"/>
    </row>
    <row r="23" spans="2:12" s="1" customFormat="1" ht="12" customHeight="1">
      <c r="B23" s="28"/>
      <c r="D23" s="23" t="s">
        <v>33</v>
      </c>
      <c r="I23" s="23" t="s">
        <v>24</v>
      </c>
      <c r="J23" s="21" t="str">
        <f>IF('Rekapitulace stavby'!AN19="","",'Rekapitulace stavby'!AN19)</f>
        <v/>
      </c>
      <c r="L23" s="28"/>
    </row>
    <row r="24" spans="2:12" s="1" customFormat="1" ht="18" customHeight="1">
      <c r="B24" s="28"/>
      <c r="E24" s="21" t="str">
        <f>IF('Rekapitulace stavby'!E20="","",'Rekapitulace stavby'!E20)</f>
        <v xml:space="preserve"> </v>
      </c>
      <c r="I24" s="23" t="s">
        <v>27</v>
      </c>
      <c r="J24" s="21" t="str">
        <f>IF('Rekapitulace stavby'!AN20="","",'Rekapitulace stavby'!AN20)</f>
        <v/>
      </c>
      <c r="L24" s="28"/>
    </row>
    <row r="25" spans="2:12" s="1" customFormat="1" ht="6.95" customHeight="1">
      <c r="B25" s="28"/>
      <c r="L25" s="28"/>
    </row>
    <row r="26" spans="2:12" s="1" customFormat="1" ht="12" customHeight="1">
      <c r="B26" s="28"/>
      <c r="D26" s="23" t="s">
        <v>34</v>
      </c>
      <c r="L26" s="28"/>
    </row>
    <row r="27" spans="2:12" s="7" customFormat="1" ht="16.5" customHeight="1">
      <c r="B27" s="85"/>
      <c r="E27" s="185" t="s">
        <v>1</v>
      </c>
      <c r="F27" s="185"/>
      <c r="G27" s="185"/>
      <c r="H27" s="185"/>
      <c r="L27" s="85"/>
    </row>
    <row r="28" spans="2:12" s="1" customFormat="1" ht="6.95" customHeight="1">
      <c r="B28" s="28"/>
      <c r="L28" s="28"/>
    </row>
    <row r="29" spans="2:12" s="1" customFormat="1" ht="6.95" customHeight="1">
      <c r="B29" s="28"/>
      <c r="D29" s="49"/>
      <c r="E29" s="49"/>
      <c r="F29" s="49"/>
      <c r="G29" s="49"/>
      <c r="H29" s="49"/>
      <c r="I29" s="49"/>
      <c r="J29" s="49"/>
      <c r="K29" s="49"/>
      <c r="L29" s="28"/>
    </row>
    <row r="30" spans="2:12" s="1" customFormat="1" ht="25.35" customHeight="1">
      <c r="B30" s="28"/>
      <c r="D30" s="86" t="s">
        <v>35</v>
      </c>
      <c r="J30" s="62">
        <f>ROUND(J121,3)</f>
        <v>0</v>
      </c>
      <c r="L30" s="28"/>
    </row>
    <row r="31" spans="2:12" s="1" customFormat="1" ht="6.95" customHeight="1">
      <c r="B31" s="28"/>
      <c r="D31" s="49"/>
      <c r="E31" s="49"/>
      <c r="F31" s="49"/>
      <c r="G31" s="49"/>
      <c r="H31" s="49"/>
      <c r="I31" s="49"/>
      <c r="J31" s="49"/>
      <c r="K31" s="49"/>
      <c r="L31" s="28"/>
    </row>
    <row r="32" spans="2:12" s="1" customFormat="1" ht="14.45" customHeight="1">
      <c r="B32" s="28"/>
      <c r="F32" s="31" t="s">
        <v>37</v>
      </c>
      <c r="I32" s="31" t="s">
        <v>36</v>
      </c>
      <c r="J32" s="31" t="s">
        <v>38</v>
      </c>
      <c r="L32" s="28"/>
    </row>
    <row r="33" spans="2:12" s="1" customFormat="1" ht="14.45" customHeight="1">
      <c r="B33" s="28"/>
      <c r="D33" s="51" t="s">
        <v>39</v>
      </c>
      <c r="E33" s="23" t="s">
        <v>40</v>
      </c>
      <c r="F33" s="87">
        <f>ROUND((SUM(BE121:BE130)),3)</f>
        <v>0</v>
      </c>
      <c r="I33" s="88">
        <v>0.21</v>
      </c>
      <c r="J33" s="87">
        <f>ROUND(((SUM(BE121:BE130))*I33),3)</f>
        <v>0</v>
      </c>
      <c r="L33" s="28"/>
    </row>
    <row r="34" spans="2:12" s="1" customFormat="1" ht="14.45" customHeight="1">
      <c r="B34" s="28"/>
      <c r="E34" s="23" t="s">
        <v>41</v>
      </c>
      <c r="F34" s="87">
        <f>ROUND((SUM(BF121:BF130)),3)</f>
        <v>0</v>
      </c>
      <c r="I34" s="88">
        <v>0.15</v>
      </c>
      <c r="J34" s="87">
        <f>ROUND(((SUM(BF121:BF130))*I34),3)</f>
        <v>0</v>
      </c>
      <c r="L34" s="28"/>
    </row>
    <row r="35" spans="2:12" s="1" customFormat="1" ht="14.45" customHeight="1" hidden="1">
      <c r="B35" s="28"/>
      <c r="E35" s="23" t="s">
        <v>42</v>
      </c>
      <c r="F35" s="87">
        <f>ROUND((SUM(BG121:BG130)),3)</f>
        <v>0</v>
      </c>
      <c r="I35" s="88">
        <v>0.21</v>
      </c>
      <c r="J35" s="87">
        <f>0</f>
        <v>0</v>
      </c>
      <c r="L35" s="28"/>
    </row>
    <row r="36" spans="2:12" s="1" customFormat="1" ht="14.45" customHeight="1" hidden="1">
      <c r="B36" s="28"/>
      <c r="E36" s="23" t="s">
        <v>43</v>
      </c>
      <c r="F36" s="87">
        <f>ROUND((SUM(BH121:BH130)),3)</f>
        <v>0</v>
      </c>
      <c r="I36" s="88">
        <v>0.15</v>
      </c>
      <c r="J36" s="87">
        <f>0</f>
        <v>0</v>
      </c>
      <c r="L36" s="28"/>
    </row>
    <row r="37" spans="2:12" s="1" customFormat="1" ht="14.45" customHeight="1" hidden="1">
      <c r="B37" s="28"/>
      <c r="E37" s="23" t="s">
        <v>44</v>
      </c>
      <c r="F37" s="87">
        <f>ROUND((SUM(BI121:BI130)),3)</f>
        <v>0</v>
      </c>
      <c r="I37" s="88">
        <v>0</v>
      </c>
      <c r="J37" s="87">
        <f>0</f>
        <v>0</v>
      </c>
      <c r="L37" s="28"/>
    </row>
    <row r="38" spans="2:12" s="1" customFormat="1" ht="6.95" customHeight="1">
      <c r="B38" s="28"/>
      <c r="L38" s="28"/>
    </row>
    <row r="39" spans="2:12" s="1" customFormat="1" ht="25.35" customHeight="1">
      <c r="B39" s="28"/>
      <c r="C39" s="89"/>
      <c r="D39" s="90" t="s">
        <v>45</v>
      </c>
      <c r="E39" s="53"/>
      <c r="F39" s="53"/>
      <c r="G39" s="91" t="s">
        <v>46</v>
      </c>
      <c r="H39" s="92" t="s">
        <v>47</v>
      </c>
      <c r="I39" s="53"/>
      <c r="J39" s="93">
        <f>SUM(J30:J37)</f>
        <v>0</v>
      </c>
      <c r="K39" s="94"/>
      <c r="L39" s="28"/>
    </row>
    <row r="40" spans="2:12" s="1" customFormat="1" ht="14.45" customHeight="1">
      <c r="B40" s="28"/>
      <c r="L40" s="28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8"/>
      <c r="D50" s="37" t="s">
        <v>48</v>
      </c>
      <c r="E50" s="38"/>
      <c r="F50" s="38"/>
      <c r="G50" s="37" t="s">
        <v>49</v>
      </c>
      <c r="H50" s="38"/>
      <c r="I50" s="38"/>
      <c r="J50" s="38"/>
      <c r="K50" s="38"/>
      <c r="L50" s="28"/>
    </row>
    <row r="51" spans="2:12" ht="11.25">
      <c r="B51" s="16"/>
      <c r="L51" s="16"/>
    </row>
    <row r="52" spans="2:12" ht="11.25">
      <c r="B52" s="16"/>
      <c r="L52" s="16"/>
    </row>
    <row r="53" spans="2:12" ht="11.25">
      <c r="B53" s="16"/>
      <c r="L53" s="16"/>
    </row>
    <row r="54" spans="2:12" ht="11.25">
      <c r="B54" s="16"/>
      <c r="L54" s="16"/>
    </row>
    <row r="55" spans="2:12" ht="11.25">
      <c r="B55" s="16"/>
      <c r="L55" s="16"/>
    </row>
    <row r="56" spans="2:12" ht="11.25">
      <c r="B56" s="16"/>
      <c r="L56" s="16"/>
    </row>
    <row r="57" spans="2:12" ht="11.25">
      <c r="B57" s="16"/>
      <c r="L57" s="16"/>
    </row>
    <row r="58" spans="2:12" ht="11.25">
      <c r="B58" s="16"/>
      <c r="L58" s="16"/>
    </row>
    <row r="59" spans="2:12" ht="11.25">
      <c r="B59" s="16"/>
      <c r="L59" s="16"/>
    </row>
    <row r="60" spans="2:12" ht="11.25">
      <c r="B60" s="16"/>
      <c r="L60" s="16"/>
    </row>
    <row r="61" spans="2:12" s="1" customFormat="1" ht="12.75">
      <c r="B61" s="28"/>
      <c r="D61" s="39" t="s">
        <v>50</v>
      </c>
      <c r="E61" s="30"/>
      <c r="F61" s="95" t="s">
        <v>51</v>
      </c>
      <c r="G61" s="39" t="s">
        <v>50</v>
      </c>
      <c r="H61" s="30"/>
      <c r="I61" s="30"/>
      <c r="J61" s="96" t="s">
        <v>51</v>
      </c>
      <c r="K61" s="30"/>
      <c r="L61" s="28"/>
    </row>
    <row r="62" spans="2:12" ht="11.25">
      <c r="B62" s="16"/>
      <c r="L62" s="16"/>
    </row>
    <row r="63" spans="2:12" ht="11.25">
      <c r="B63" s="16"/>
      <c r="L63" s="16"/>
    </row>
    <row r="64" spans="2:12" ht="11.25">
      <c r="B64" s="16"/>
      <c r="L64" s="16"/>
    </row>
    <row r="65" spans="2:12" s="1" customFormat="1" ht="12.75">
      <c r="B65" s="28"/>
      <c r="D65" s="37" t="s">
        <v>52</v>
      </c>
      <c r="E65" s="38"/>
      <c r="F65" s="38"/>
      <c r="G65" s="37" t="s">
        <v>53</v>
      </c>
      <c r="H65" s="38"/>
      <c r="I65" s="38"/>
      <c r="J65" s="38"/>
      <c r="K65" s="38"/>
      <c r="L65" s="28"/>
    </row>
    <row r="66" spans="2:12" ht="11.25">
      <c r="B66" s="16"/>
      <c r="L66" s="16"/>
    </row>
    <row r="67" spans="2:12" ht="11.25">
      <c r="B67" s="16"/>
      <c r="L67" s="16"/>
    </row>
    <row r="68" spans="2:12" ht="11.25">
      <c r="B68" s="16"/>
      <c r="L68" s="16"/>
    </row>
    <row r="69" spans="2:12" ht="11.25">
      <c r="B69" s="16"/>
      <c r="L69" s="16"/>
    </row>
    <row r="70" spans="2:12" ht="11.25">
      <c r="B70" s="16"/>
      <c r="L70" s="16"/>
    </row>
    <row r="71" spans="2:12" ht="11.25">
      <c r="B71" s="16"/>
      <c r="L71" s="16"/>
    </row>
    <row r="72" spans="2:12" ht="11.25">
      <c r="B72" s="16"/>
      <c r="L72" s="16"/>
    </row>
    <row r="73" spans="2:12" ht="11.25">
      <c r="B73" s="16"/>
      <c r="L73" s="16"/>
    </row>
    <row r="74" spans="2:12" ht="11.25">
      <c r="B74" s="16"/>
      <c r="L74" s="16"/>
    </row>
    <row r="75" spans="2:12" ht="11.25">
      <c r="B75" s="16"/>
      <c r="L75" s="16"/>
    </row>
    <row r="76" spans="2:12" s="1" customFormat="1" ht="12.75">
      <c r="B76" s="28"/>
      <c r="D76" s="39" t="s">
        <v>50</v>
      </c>
      <c r="E76" s="30"/>
      <c r="F76" s="95" t="s">
        <v>51</v>
      </c>
      <c r="G76" s="39" t="s">
        <v>50</v>
      </c>
      <c r="H76" s="30"/>
      <c r="I76" s="30"/>
      <c r="J76" s="96" t="s">
        <v>51</v>
      </c>
      <c r="K76" s="30"/>
      <c r="L76" s="28"/>
    </row>
    <row r="77" spans="2:12" s="1" customFormat="1" ht="14.45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8"/>
    </row>
    <row r="81" spans="2:12" s="1" customFormat="1" ht="6.95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8"/>
    </row>
    <row r="82" spans="2:12" s="1" customFormat="1" ht="24.95" customHeight="1">
      <c r="B82" s="28"/>
      <c r="C82" s="17" t="s">
        <v>104</v>
      </c>
      <c r="L82" s="28"/>
    </row>
    <row r="83" spans="2:12" s="1" customFormat="1" ht="6.95" customHeight="1">
      <c r="B83" s="28"/>
      <c r="L83" s="28"/>
    </row>
    <row r="84" spans="2:12" s="1" customFormat="1" ht="12" customHeight="1">
      <c r="B84" s="28"/>
      <c r="C84" s="23" t="s">
        <v>15</v>
      </c>
      <c r="L84" s="28"/>
    </row>
    <row r="85" spans="2:12" s="1" customFormat="1" ht="16.5" customHeight="1">
      <c r="B85" s="28"/>
      <c r="E85" s="196" t="str">
        <f>E7</f>
        <v>Multikulturní klub ZŠ</v>
      </c>
      <c r="F85" s="197"/>
      <c r="G85" s="197"/>
      <c r="H85" s="197"/>
      <c r="L85" s="28"/>
    </row>
    <row r="86" spans="2:12" s="1" customFormat="1" ht="12" customHeight="1">
      <c r="B86" s="28"/>
      <c r="C86" s="23" t="s">
        <v>102</v>
      </c>
      <c r="L86" s="28"/>
    </row>
    <row r="87" spans="2:12" s="1" customFormat="1" ht="16.5" customHeight="1">
      <c r="B87" s="28"/>
      <c r="E87" s="158" t="str">
        <f>E9</f>
        <v>Objekt2 - VON</v>
      </c>
      <c r="F87" s="198"/>
      <c r="G87" s="198"/>
      <c r="H87" s="198"/>
      <c r="L87" s="28"/>
    </row>
    <row r="88" spans="2:12" s="1" customFormat="1" ht="6.95" customHeight="1">
      <c r="B88" s="28"/>
      <c r="L88" s="28"/>
    </row>
    <row r="89" spans="2:12" s="1" customFormat="1" ht="12" customHeight="1">
      <c r="B89" s="28"/>
      <c r="C89" s="23" t="s">
        <v>19</v>
      </c>
      <c r="F89" s="21" t="str">
        <f>F12</f>
        <v xml:space="preserve"> </v>
      </c>
      <c r="I89" s="23" t="s">
        <v>21</v>
      </c>
      <c r="J89" s="48" t="str">
        <f>IF(J12="","",J12)</f>
        <v>20. 12. 2023</v>
      </c>
      <c r="L89" s="28"/>
    </row>
    <row r="90" spans="2:12" s="1" customFormat="1" ht="6.95" customHeight="1">
      <c r="B90" s="28"/>
      <c r="L90" s="28"/>
    </row>
    <row r="91" spans="2:12" s="1" customFormat="1" ht="15.2" customHeight="1">
      <c r="B91" s="28"/>
      <c r="C91" s="23" t="s">
        <v>23</v>
      </c>
      <c r="F91" s="21" t="str">
        <f>E15</f>
        <v>Městská část Praha 14</v>
      </c>
      <c r="I91" s="23" t="s">
        <v>30</v>
      </c>
      <c r="J91" s="26" t="str">
        <f>E21</f>
        <v xml:space="preserve"> </v>
      </c>
      <c r="L91" s="28"/>
    </row>
    <row r="92" spans="2:12" s="1" customFormat="1" ht="15.2" customHeight="1">
      <c r="B92" s="28"/>
      <c r="C92" s="23" t="s">
        <v>28</v>
      </c>
      <c r="F92" s="21" t="str">
        <f>IF(E18="","",E18)</f>
        <v>Vyplň údaj</v>
      </c>
      <c r="I92" s="23" t="s">
        <v>33</v>
      </c>
      <c r="J92" s="26" t="str">
        <f>E24</f>
        <v xml:space="preserve"> </v>
      </c>
      <c r="L92" s="28"/>
    </row>
    <row r="93" spans="2:12" s="1" customFormat="1" ht="10.35" customHeight="1">
      <c r="B93" s="28"/>
      <c r="L93" s="28"/>
    </row>
    <row r="94" spans="2:12" s="1" customFormat="1" ht="29.25" customHeight="1">
      <c r="B94" s="28"/>
      <c r="C94" s="97" t="s">
        <v>105</v>
      </c>
      <c r="D94" s="89"/>
      <c r="E94" s="89"/>
      <c r="F94" s="89"/>
      <c r="G94" s="89"/>
      <c r="H94" s="89"/>
      <c r="I94" s="89"/>
      <c r="J94" s="98" t="s">
        <v>106</v>
      </c>
      <c r="K94" s="89"/>
      <c r="L94" s="28"/>
    </row>
    <row r="95" spans="2:12" s="1" customFormat="1" ht="10.35" customHeight="1">
      <c r="B95" s="28"/>
      <c r="L95" s="28"/>
    </row>
    <row r="96" spans="2:47" s="1" customFormat="1" ht="22.9" customHeight="1">
      <c r="B96" s="28"/>
      <c r="C96" s="99" t="s">
        <v>107</v>
      </c>
      <c r="J96" s="62">
        <f>J121</f>
        <v>0</v>
      </c>
      <c r="L96" s="28"/>
      <c r="AU96" s="13" t="s">
        <v>108</v>
      </c>
    </row>
    <row r="97" spans="2:12" s="8" customFormat="1" ht="24.95" customHeight="1">
      <c r="B97" s="100"/>
      <c r="D97" s="101" t="s">
        <v>109</v>
      </c>
      <c r="E97" s="102"/>
      <c r="F97" s="102"/>
      <c r="G97" s="102"/>
      <c r="H97" s="102"/>
      <c r="I97" s="102"/>
      <c r="J97" s="103">
        <f>J122</f>
        <v>0</v>
      </c>
      <c r="L97" s="100"/>
    </row>
    <row r="98" spans="2:12" s="8" customFormat="1" ht="24.95" customHeight="1">
      <c r="B98" s="100"/>
      <c r="D98" s="101" t="s">
        <v>110</v>
      </c>
      <c r="E98" s="102"/>
      <c r="F98" s="102"/>
      <c r="G98" s="102"/>
      <c r="H98" s="102"/>
      <c r="I98" s="102"/>
      <c r="J98" s="103">
        <f>J123</f>
        <v>0</v>
      </c>
      <c r="L98" s="100"/>
    </row>
    <row r="99" spans="2:12" s="9" customFormat="1" ht="19.9" customHeight="1">
      <c r="B99" s="104"/>
      <c r="D99" s="105" t="s">
        <v>111</v>
      </c>
      <c r="E99" s="106"/>
      <c r="F99" s="106"/>
      <c r="G99" s="106"/>
      <c r="H99" s="106"/>
      <c r="I99" s="106"/>
      <c r="J99" s="107">
        <f>J124</f>
        <v>0</v>
      </c>
      <c r="L99" s="104"/>
    </row>
    <row r="100" spans="2:12" s="9" customFormat="1" ht="19.9" customHeight="1">
      <c r="B100" s="104"/>
      <c r="D100" s="105" t="s">
        <v>112</v>
      </c>
      <c r="E100" s="106"/>
      <c r="F100" s="106"/>
      <c r="G100" s="106"/>
      <c r="H100" s="106"/>
      <c r="I100" s="106"/>
      <c r="J100" s="107">
        <f>J127</f>
        <v>0</v>
      </c>
      <c r="L100" s="104"/>
    </row>
    <row r="101" spans="2:12" s="9" customFormat="1" ht="19.9" customHeight="1">
      <c r="B101" s="104"/>
      <c r="D101" s="105" t="s">
        <v>113</v>
      </c>
      <c r="E101" s="106"/>
      <c r="F101" s="106"/>
      <c r="G101" s="106"/>
      <c r="H101" s="106"/>
      <c r="I101" s="106"/>
      <c r="J101" s="107">
        <f>J129</f>
        <v>0</v>
      </c>
      <c r="L101" s="104"/>
    </row>
    <row r="102" spans="2:12" s="1" customFormat="1" ht="21.75" customHeight="1">
      <c r="B102" s="28"/>
      <c r="L102" s="28"/>
    </row>
    <row r="103" spans="2:12" s="1" customFormat="1" ht="6.95" customHeight="1"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28"/>
    </row>
    <row r="107" spans="2:12" s="1" customFormat="1" ht="6.95" customHeight="1">
      <c r="B107" s="42"/>
      <c r="C107" s="43"/>
      <c r="D107" s="43"/>
      <c r="E107" s="43"/>
      <c r="F107" s="43"/>
      <c r="G107" s="43"/>
      <c r="H107" s="43"/>
      <c r="I107" s="43"/>
      <c r="J107" s="43"/>
      <c r="K107" s="43"/>
      <c r="L107" s="28"/>
    </row>
    <row r="108" spans="2:12" s="1" customFormat="1" ht="24.95" customHeight="1">
      <c r="B108" s="28"/>
      <c r="C108" s="17" t="s">
        <v>114</v>
      </c>
      <c r="L108" s="28"/>
    </row>
    <row r="109" spans="2:12" s="1" customFormat="1" ht="6.95" customHeight="1">
      <c r="B109" s="28"/>
      <c r="L109" s="28"/>
    </row>
    <row r="110" spans="2:12" s="1" customFormat="1" ht="12" customHeight="1">
      <c r="B110" s="28"/>
      <c r="C110" s="23" t="s">
        <v>15</v>
      </c>
      <c r="L110" s="28"/>
    </row>
    <row r="111" spans="2:12" s="1" customFormat="1" ht="16.5" customHeight="1">
      <c r="B111" s="28"/>
      <c r="E111" s="196" t="str">
        <f>E7</f>
        <v>Multikulturní klub ZŠ</v>
      </c>
      <c r="F111" s="197"/>
      <c r="G111" s="197"/>
      <c r="H111" s="197"/>
      <c r="L111" s="28"/>
    </row>
    <row r="112" spans="2:12" s="1" customFormat="1" ht="12" customHeight="1">
      <c r="B112" s="28"/>
      <c r="C112" s="23" t="s">
        <v>102</v>
      </c>
      <c r="L112" s="28"/>
    </row>
    <row r="113" spans="2:12" s="1" customFormat="1" ht="16.5" customHeight="1">
      <c r="B113" s="28"/>
      <c r="E113" s="158" t="str">
        <f>E9</f>
        <v>Objekt2 - VON</v>
      </c>
      <c r="F113" s="198"/>
      <c r="G113" s="198"/>
      <c r="H113" s="198"/>
      <c r="L113" s="28"/>
    </row>
    <row r="114" spans="2:12" s="1" customFormat="1" ht="6.95" customHeight="1">
      <c r="B114" s="28"/>
      <c r="L114" s="28"/>
    </row>
    <row r="115" spans="2:12" s="1" customFormat="1" ht="12" customHeight="1">
      <c r="B115" s="28"/>
      <c r="C115" s="23" t="s">
        <v>19</v>
      </c>
      <c r="F115" s="21" t="str">
        <f>F12</f>
        <v xml:space="preserve"> </v>
      </c>
      <c r="I115" s="23" t="s">
        <v>21</v>
      </c>
      <c r="J115" s="48" t="str">
        <f>IF(J12="","",J12)</f>
        <v>20. 12. 2023</v>
      </c>
      <c r="L115" s="28"/>
    </row>
    <row r="116" spans="2:12" s="1" customFormat="1" ht="6.95" customHeight="1">
      <c r="B116" s="28"/>
      <c r="L116" s="28"/>
    </row>
    <row r="117" spans="2:12" s="1" customFormat="1" ht="15.2" customHeight="1">
      <c r="B117" s="28"/>
      <c r="C117" s="23" t="s">
        <v>23</v>
      </c>
      <c r="F117" s="21" t="str">
        <f>E15</f>
        <v>Městská část Praha 14</v>
      </c>
      <c r="I117" s="23" t="s">
        <v>30</v>
      </c>
      <c r="J117" s="26" t="str">
        <f>E21</f>
        <v xml:space="preserve"> </v>
      </c>
      <c r="L117" s="28"/>
    </row>
    <row r="118" spans="2:12" s="1" customFormat="1" ht="15.2" customHeight="1">
      <c r="B118" s="28"/>
      <c r="C118" s="23" t="s">
        <v>28</v>
      </c>
      <c r="F118" s="21" t="str">
        <f>IF(E18="","",E18)</f>
        <v>Vyplň údaj</v>
      </c>
      <c r="I118" s="23" t="s">
        <v>33</v>
      </c>
      <c r="J118" s="26" t="str">
        <f>E24</f>
        <v xml:space="preserve"> </v>
      </c>
      <c r="L118" s="28"/>
    </row>
    <row r="119" spans="2:12" s="1" customFormat="1" ht="10.35" customHeight="1">
      <c r="B119" s="28"/>
      <c r="L119" s="28"/>
    </row>
    <row r="120" spans="2:20" s="10" customFormat="1" ht="29.25" customHeight="1">
      <c r="B120" s="108"/>
      <c r="C120" s="109" t="s">
        <v>115</v>
      </c>
      <c r="D120" s="110" t="s">
        <v>60</v>
      </c>
      <c r="E120" s="110" t="s">
        <v>56</v>
      </c>
      <c r="F120" s="110" t="s">
        <v>57</v>
      </c>
      <c r="G120" s="110" t="s">
        <v>116</v>
      </c>
      <c r="H120" s="110" t="s">
        <v>117</v>
      </c>
      <c r="I120" s="110" t="s">
        <v>118</v>
      </c>
      <c r="J120" s="111" t="s">
        <v>106</v>
      </c>
      <c r="K120" s="112" t="s">
        <v>119</v>
      </c>
      <c r="L120" s="108"/>
      <c r="M120" s="55" t="s">
        <v>1</v>
      </c>
      <c r="N120" s="56" t="s">
        <v>39</v>
      </c>
      <c r="O120" s="56" t="s">
        <v>120</v>
      </c>
      <c r="P120" s="56" t="s">
        <v>121</v>
      </c>
      <c r="Q120" s="56" t="s">
        <v>122</v>
      </c>
      <c r="R120" s="56" t="s">
        <v>123</v>
      </c>
      <c r="S120" s="56" t="s">
        <v>124</v>
      </c>
      <c r="T120" s="57" t="s">
        <v>125</v>
      </c>
    </row>
    <row r="121" spans="2:63" s="1" customFormat="1" ht="22.9" customHeight="1">
      <c r="B121" s="28"/>
      <c r="C121" s="60" t="s">
        <v>126</v>
      </c>
      <c r="J121" s="113">
        <f>BK121</f>
        <v>0</v>
      </c>
      <c r="L121" s="28"/>
      <c r="M121" s="58"/>
      <c r="N121" s="49"/>
      <c r="O121" s="49"/>
      <c r="P121" s="114">
        <f>P122+P123</f>
        <v>0</v>
      </c>
      <c r="Q121" s="49"/>
      <c r="R121" s="114">
        <f>R122+R123</f>
        <v>0</v>
      </c>
      <c r="S121" s="49"/>
      <c r="T121" s="115">
        <f>T122+T123</f>
        <v>0</v>
      </c>
      <c r="AT121" s="13" t="s">
        <v>74</v>
      </c>
      <c r="AU121" s="13" t="s">
        <v>108</v>
      </c>
      <c r="BK121" s="116">
        <f>BK122+BK123</f>
        <v>0</v>
      </c>
    </row>
    <row r="122" spans="2:63" s="11" customFormat="1" ht="25.9" customHeight="1">
      <c r="B122" s="117"/>
      <c r="D122" s="118" t="s">
        <v>74</v>
      </c>
      <c r="E122" s="119" t="s">
        <v>127</v>
      </c>
      <c r="F122" s="119" t="s">
        <v>128</v>
      </c>
      <c r="I122" s="120"/>
      <c r="J122" s="121">
        <f>BK122</f>
        <v>0</v>
      </c>
      <c r="L122" s="117"/>
      <c r="M122" s="122"/>
      <c r="P122" s="123">
        <v>0</v>
      </c>
      <c r="R122" s="123">
        <v>0</v>
      </c>
      <c r="T122" s="124">
        <v>0</v>
      </c>
      <c r="AR122" s="118" t="s">
        <v>83</v>
      </c>
      <c r="AT122" s="125" t="s">
        <v>74</v>
      </c>
      <c r="AU122" s="125" t="s">
        <v>75</v>
      </c>
      <c r="AY122" s="118" t="s">
        <v>129</v>
      </c>
      <c r="BK122" s="126">
        <v>0</v>
      </c>
    </row>
    <row r="123" spans="2:63" s="11" customFormat="1" ht="25.9" customHeight="1">
      <c r="B123" s="117"/>
      <c r="D123" s="118" t="s">
        <v>74</v>
      </c>
      <c r="E123" s="119" t="s">
        <v>130</v>
      </c>
      <c r="F123" s="119" t="s">
        <v>131</v>
      </c>
      <c r="I123" s="120"/>
      <c r="J123" s="121">
        <f>BK123</f>
        <v>0</v>
      </c>
      <c r="L123" s="117"/>
      <c r="M123" s="122"/>
      <c r="P123" s="123">
        <f>P124+P127+P129</f>
        <v>0</v>
      </c>
      <c r="R123" s="123">
        <f>R124+R127+R129</f>
        <v>0</v>
      </c>
      <c r="T123" s="124">
        <f>T124+T127+T129</f>
        <v>0</v>
      </c>
      <c r="AR123" s="118" t="s">
        <v>132</v>
      </c>
      <c r="AT123" s="125" t="s">
        <v>74</v>
      </c>
      <c r="AU123" s="125" t="s">
        <v>75</v>
      </c>
      <c r="AY123" s="118" t="s">
        <v>129</v>
      </c>
      <c r="BK123" s="126">
        <f>BK124+BK127+BK129</f>
        <v>0</v>
      </c>
    </row>
    <row r="124" spans="2:63" s="11" customFormat="1" ht="22.9" customHeight="1">
      <c r="B124" s="117"/>
      <c r="D124" s="118" t="s">
        <v>74</v>
      </c>
      <c r="E124" s="127" t="s">
        <v>133</v>
      </c>
      <c r="F124" s="127" t="s">
        <v>134</v>
      </c>
      <c r="I124" s="120"/>
      <c r="J124" s="128">
        <f>BK124</f>
        <v>0</v>
      </c>
      <c r="L124" s="117"/>
      <c r="M124" s="122"/>
      <c r="P124" s="123">
        <f>SUM(P125:P126)</f>
        <v>0</v>
      </c>
      <c r="R124" s="123">
        <f>SUM(R125:R126)</f>
        <v>0</v>
      </c>
      <c r="T124" s="124">
        <f>SUM(T125:T126)</f>
        <v>0</v>
      </c>
      <c r="AR124" s="118" t="s">
        <v>132</v>
      </c>
      <c r="AT124" s="125" t="s">
        <v>74</v>
      </c>
      <c r="AU124" s="125" t="s">
        <v>83</v>
      </c>
      <c r="AY124" s="118" t="s">
        <v>129</v>
      </c>
      <c r="BK124" s="126">
        <f>SUM(BK125:BK126)</f>
        <v>0</v>
      </c>
    </row>
    <row r="125" spans="2:65" s="1" customFormat="1" ht="16.5" customHeight="1">
      <c r="B125" s="28"/>
      <c r="C125" s="129" t="s">
        <v>132</v>
      </c>
      <c r="D125" s="129" t="s">
        <v>135</v>
      </c>
      <c r="E125" s="130" t="s">
        <v>136</v>
      </c>
      <c r="F125" s="131" t="s">
        <v>134</v>
      </c>
      <c r="G125" s="132" t="s">
        <v>137</v>
      </c>
      <c r="H125" s="133">
        <v>1</v>
      </c>
      <c r="I125" s="134"/>
      <c r="J125" s="133">
        <f>ROUND(I125*H125,3)</f>
        <v>0</v>
      </c>
      <c r="K125" s="135"/>
      <c r="L125" s="28"/>
      <c r="M125" s="136" t="s">
        <v>1</v>
      </c>
      <c r="N125" s="137" t="s">
        <v>40</v>
      </c>
      <c r="P125" s="138">
        <f>O125*H125</f>
        <v>0</v>
      </c>
      <c r="Q125" s="138">
        <v>0</v>
      </c>
      <c r="R125" s="138">
        <f>Q125*H125</f>
        <v>0</v>
      </c>
      <c r="S125" s="138">
        <v>0</v>
      </c>
      <c r="T125" s="139">
        <f>S125*H125</f>
        <v>0</v>
      </c>
      <c r="AR125" s="140" t="s">
        <v>138</v>
      </c>
      <c r="AT125" s="140" t="s">
        <v>135</v>
      </c>
      <c r="AU125" s="140" t="s">
        <v>85</v>
      </c>
      <c r="AY125" s="13" t="s">
        <v>129</v>
      </c>
      <c r="BE125" s="141">
        <f>IF(N125="základní",J125,0)</f>
        <v>0</v>
      </c>
      <c r="BF125" s="141">
        <f>IF(N125="snížená",J125,0)</f>
        <v>0</v>
      </c>
      <c r="BG125" s="141">
        <f>IF(N125="zákl. přenesená",J125,0)</f>
        <v>0</v>
      </c>
      <c r="BH125" s="141">
        <f>IF(N125="sníž. přenesená",J125,0)</f>
        <v>0</v>
      </c>
      <c r="BI125" s="141">
        <f>IF(N125="nulová",J125,0)</f>
        <v>0</v>
      </c>
      <c r="BJ125" s="13" t="s">
        <v>83</v>
      </c>
      <c r="BK125" s="142">
        <f>ROUND(I125*H125,3)</f>
        <v>0</v>
      </c>
      <c r="BL125" s="13" t="s">
        <v>138</v>
      </c>
      <c r="BM125" s="140" t="s">
        <v>139</v>
      </c>
    </row>
    <row r="126" spans="2:65" s="1" customFormat="1" ht="16.5" customHeight="1">
      <c r="B126" s="28"/>
      <c r="C126" s="129" t="s">
        <v>140</v>
      </c>
      <c r="D126" s="129" t="s">
        <v>135</v>
      </c>
      <c r="E126" s="130" t="s">
        <v>141</v>
      </c>
      <c r="F126" s="131" t="s">
        <v>142</v>
      </c>
      <c r="G126" s="132" t="s">
        <v>137</v>
      </c>
      <c r="H126" s="133">
        <v>1</v>
      </c>
      <c r="I126" s="134"/>
      <c r="J126" s="133">
        <f>ROUND(I126*H126,3)</f>
        <v>0</v>
      </c>
      <c r="K126" s="135"/>
      <c r="L126" s="28"/>
      <c r="M126" s="136" t="s">
        <v>1</v>
      </c>
      <c r="N126" s="137" t="s">
        <v>40</v>
      </c>
      <c r="P126" s="138">
        <f>O126*H126</f>
        <v>0</v>
      </c>
      <c r="Q126" s="138">
        <v>0</v>
      </c>
      <c r="R126" s="138">
        <f>Q126*H126</f>
        <v>0</v>
      </c>
      <c r="S126" s="138">
        <v>0</v>
      </c>
      <c r="T126" s="139">
        <f>S126*H126</f>
        <v>0</v>
      </c>
      <c r="AR126" s="140" t="s">
        <v>138</v>
      </c>
      <c r="AT126" s="140" t="s">
        <v>135</v>
      </c>
      <c r="AU126" s="140" t="s">
        <v>85</v>
      </c>
      <c r="AY126" s="13" t="s">
        <v>129</v>
      </c>
      <c r="BE126" s="141">
        <f>IF(N126="základní",J126,0)</f>
        <v>0</v>
      </c>
      <c r="BF126" s="141">
        <f>IF(N126="snížená",J126,0)</f>
        <v>0</v>
      </c>
      <c r="BG126" s="141">
        <f>IF(N126="zákl. přenesená",J126,0)</f>
        <v>0</v>
      </c>
      <c r="BH126" s="141">
        <f>IF(N126="sníž. přenesená",J126,0)</f>
        <v>0</v>
      </c>
      <c r="BI126" s="141">
        <f>IF(N126="nulová",J126,0)</f>
        <v>0</v>
      </c>
      <c r="BJ126" s="13" t="s">
        <v>83</v>
      </c>
      <c r="BK126" s="142">
        <f>ROUND(I126*H126,3)</f>
        <v>0</v>
      </c>
      <c r="BL126" s="13" t="s">
        <v>138</v>
      </c>
      <c r="BM126" s="140" t="s">
        <v>143</v>
      </c>
    </row>
    <row r="127" spans="2:63" s="11" customFormat="1" ht="22.9" customHeight="1">
      <c r="B127" s="117"/>
      <c r="D127" s="118" t="s">
        <v>74</v>
      </c>
      <c r="E127" s="127" t="s">
        <v>144</v>
      </c>
      <c r="F127" s="127" t="s">
        <v>145</v>
      </c>
      <c r="I127" s="120"/>
      <c r="J127" s="128">
        <f>BK127</f>
        <v>0</v>
      </c>
      <c r="L127" s="117"/>
      <c r="M127" s="122"/>
      <c r="P127" s="123">
        <f>P128</f>
        <v>0</v>
      </c>
      <c r="R127" s="123">
        <f>R128</f>
        <v>0</v>
      </c>
      <c r="T127" s="124">
        <f>T128</f>
        <v>0</v>
      </c>
      <c r="AR127" s="118" t="s">
        <v>132</v>
      </c>
      <c r="AT127" s="125" t="s">
        <v>74</v>
      </c>
      <c r="AU127" s="125" t="s">
        <v>83</v>
      </c>
      <c r="AY127" s="118" t="s">
        <v>129</v>
      </c>
      <c r="BK127" s="126">
        <f>BK128</f>
        <v>0</v>
      </c>
    </row>
    <row r="128" spans="2:65" s="1" customFormat="1" ht="16.5" customHeight="1">
      <c r="B128" s="28"/>
      <c r="C128" s="129" t="s">
        <v>146</v>
      </c>
      <c r="D128" s="129" t="s">
        <v>135</v>
      </c>
      <c r="E128" s="130" t="s">
        <v>147</v>
      </c>
      <c r="F128" s="131" t="s">
        <v>145</v>
      </c>
      <c r="G128" s="132" t="s">
        <v>137</v>
      </c>
      <c r="H128" s="133">
        <v>1</v>
      </c>
      <c r="I128" s="134"/>
      <c r="J128" s="133">
        <f>ROUND(I128*H128,3)</f>
        <v>0</v>
      </c>
      <c r="K128" s="135"/>
      <c r="L128" s="28"/>
      <c r="M128" s="136" t="s">
        <v>1</v>
      </c>
      <c r="N128" s="137" t="s">
        <v>40</v>
      </c>
      <c r="P128" s="138">
        <f>O128*H128</f>
        <v>0</v>
      </c>
      <c r="Q128" s="138">
        <v>0</v>
      </c>
      <c r="R128" s="138">
        <f>Q128*H128</f>
        <v>0</v>
      </c>
      <c r="S128" s="138">
        <v>0</v>
      </c>
      <c r="T128" s="139">
        <f>S128*H128</f>
        <v>0</v>
      </c>
      <c r="AR128" s="140" t="s">
        <v>138</v>
      </c>
      <c r="AT128" s="140" t="s">
        <v>135</v>
      </c>
      <c r="AU128" s="140" t="s">
        <v>85</v>
      </c>
      <c r="AY128" s="13" t="s">
        <v>129</v>
      </c>
      <c r="BE128" s="141">
        <f>IF(N128="základní",J128,0)</f>
        <v>0</v>
      </c>
      <c r="BF128" s="141">
        <f>IF(N128="snížená",J128,0)</f>
        <v>0</v>
      </c>
      <c r="BG128" s="141">
        <f>IF(N128="zákl. přenesená",J128,0)</f>
        <v>0</v>
      </c>
      <c r="BH128" s="141">
        <f>IF(N128="sníž. přenesená",J128,0)</f>
        <v>0</v>
      </c>
      <c r="BI128" s="141">
        <f>IF(N128="nulová",J128,0)</f>
        <v>0</v>
      </c>
      <c r="BJ128" s="13" t="s">
        <v>83</v>
      </c>
      <c r="BK128" s="142">
        <f>ROUND(I128*H128,3)</f>
        <v>0</v>
      </c>
      <c r="BL128" s="13" t="s">
        <v>138</v>
      </c>
      <c r="BM128" s="140" t="s">
        <v>148</v>
      </c>
    </row>
    <row r="129" spans="2:63" s="11" customFormat="1" ht="22.9" customHeight="1">
      <c r="B129" s="117"/>
      <c r="D129" s="118" t="s">
        <v>74</v>
      </c>
      <c r="E129" s="127" t="s">
        <v>149</v>
      </c>
      <c r="F129" s="127" t="s">
        <v>150</v>
      </c>
      <c r="I129" s="120"/>
      <c r="J129" s="128">
        <f>BK129</f>
        <v>0</v>
      </c>
      <c r="L129" s="117"/>
      <c r="M129" s="122"/>
      <c r="P129" s="123">
        <f>P130</f>
        <v>0</v>
      </c>
      <c r="R129" s="123">
        <f>R130</f>
        <v>0</v>
      </c>
      <c r="T129" s="124">
        <f>T130</f>
        <v>0</v>
      </c>
      <c r="AR129" s="118" t="s">
        <v>132</v>
      </c>
      <c r="AT129" s="125" t="s">
        <v>74</v>
      </c>
      <c r="AU129" s="125" t="s">
        <v>83</v>
      </c>
      <c r="AY129" s="118" t="s">
        <v>129</v>
      </c>
      <c r="BK129" s="126">
        <f>BK130</f>
        <v>0</v>
      </c>
    </row>
    <row r="130" spans="2:65" s="1" customFormat="1" ht="16.5" customHeight="1">
      <c r="B130" s="28"/>
      <c r="C130" s="129" t="s">
        <v>151</v>
      </c>
      <c r="D130" s="129" t="s">
        <v>135</v>
      </c>
      <c r="E130" s="130" t="s">
        <v>152</v>
      </c>
      <c r="F130" s="131" t="s">
        <v>150</v>
      </c>
      <c r="G130" s="132" t="s">
        <v>137</v>
      </c>
      <c r="H130" s="133">
        <v>1</v>
      </c>
      <c r="I130" s="134"/>
      <c r="J130" s="133">
        <f>ROUND(I130*H130,3)</f>
        <v>0</v>
      </c>
      <c r="K130" s="135"/>
      <c r="L130" s="28"/>
      <c r="M130" s="143" t="s">
        <v>1</v>
      </c>
      <c r="N130" s="144" t="s">
        <v>40</v>
      </c>
      <c r="O130" s="145"/>
      <c r="P130" s="146">
        <f>O130*H130</f>
        <v>0</v>
      </c>
      <c r="Q130" s="146">
        <v>0</v>
      </c>
      <c r="R130" s="146">
        <f>Q130*H130</f>
        <v>0</v>
      </c>
      <c r="S130" s="146">
        <v>0</v>
      </c>
      <c r="T130" s="147">
        <f>S130*H130</f>
        <v>0</v>
      </c>
      <c r="AR130" s="140" t="s">
        <v>138</v>
      </c>
      <c r="AT130" s="140" t="s">
        <v>135</v>
      </c>
      <c r="AU130" s="140" t="s">
        <v>85</v>
      </c>
      <c r="AY130" s="13" t="s">
        <v>129</v>
      </c>
      <c r="BE130" s="141">
        <f>IF(N130="základní",J130,0)</f>
        <v>0</v>
      </c>
      <c r="BF130" s="141">
        <f>IF(N130="snížená",J130,0)</f>
        <v>0</v>
      </c>
      <c r="BG130" s="141">
        <f>IF(N130="zákl. přenesená",J130,0)</f>
        <v>0</v>
      </c>
      <c r="BH130" s="141">
        <f>IF(N130="sníž. přenesená",J130,0)</f>
        <v>0</v>
      </c>
      <c r="BI130" s="141">
        <f>IF(N130="nulová",J130,0)</f>
        <v>0</v>
      </c>
      <c r="BJ130" s="13" t="s">
        <v>83</v>
      </c>
      <c r="BK130" s="142">
        <f>ROUND(I130*H130,3)</f>
        <v>0</v>
      </c>
      <c r="BL130" s="13" t="s">
        <v>138</v>
      </c>
      <c r="BM130" s="140" t="s">
        <v>153</v>
      </c>
    </row>
    <row r="131" spans="2:12" s="1" customFormat="1" ht="6.95" customHeight="1">
      <c r="B131" s="40"/>
      <c r="C131" s="41"/>
      <c r="D131" s="41"/>
      <c r="E131" s="41"/>
      <c r="F131" s="41"/>
      <c r="G131" s="41"/>
      <c r="H131" s="41"/>
      <c r="I131" s="41"/>
      <c r="J131" s="41"/>
      <c r="K131" s="41"/>
      <c r="L131" s="28"/>
    </row>
  </sheetData>
  <sheetProtection algorithmName="SHA-512" hashValue="Cz7xFkW+DSqcLr1H6ybZk1+hjgRmkzQ7xHI99hb90YKx8NyyWs2prvXjtPc0r+f9sdu8yj2RYvuNWbrama2Zaw==" saltValue="tZZ+cuPhSt4FHIcksjvjjTmJsVZfxFhZOJpULawf56coFAcSQPibnt/Zg/ewXm6t+lTRxEzspCxVu6koEYhi7A==" spinCount="100000" sheet="1" objects="1" scenarios="1" formatColumns="0" formatRows="0" autoFilter="0"/>
  <autoFilter ref="C120:K130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282"/>
  <sheetViews>
    <sheetView showGridLines="0" workbookViewId="0" topLeftCell="A217">
      <selection activeCell="H239" sqref="H239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AT2" s="13" t="s">
        <v>88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85</v>
      </c>
    </row>
    <row r="4" spans="2:46" ht="24.95" customHeight="1">
      <c r="B4" s="16"/>
      <c r="D4" s="17" t="s">
        <v>101</v>
      </c>
      <c r="L4" s="16"/>
      <c r="M4" s="84" t="s">
        <v>10</v>
      </c>
      <c r="AT4" s="13" t="s">
        <v>4</v>
      </c>
    </row>
    <row r="5" spans="2:12" ht="6.95" customHeight="1">
      <c r="B5" s="16"/>
      <c r="L5" s="16"/>
    </row>
    <row r="6" spans="2:12" ht="12" customHeight="1">
      <c r="B6" s="16"/>
      <c r="D6" s="23" t="s">
        <v>15</v>
      </c>
      <c r="L6" s="16"/>
    </row>
    <row r="7" spans="2:12" ht="16.5" customHeight="1">
      <c r="B7" s="16"/>
      <c r="E7" s="196" t="str">
        <f>'Rekapitulace stavby'!K6</f>
        <v>Multikulturní klub ZŠ</v>
      </c>
      <c r="F7" s="197"/>
      <c r="G7" s="197"/>
      <c r="H7" s="197"/>
      <c r="L7" s="16"/>
    </row>
    <row r="8" spans="2:12" s="1" customFormat="1" ht="12" customHeight="1">
      <c r="B8" s="28"/>
      <c r="D8" s="23" t="s">
        <v>102</v>
      </c>
      <c r="L8" s="28"/>
    </row>
    <row r="9" spans="2:12" s="1" customFormat="1" ht="16.5" customHeight="1">
      <c r="B9" s="28"/>
      <c r="E9" s="158" t="s">
        <v>154</v>
      </c>
      <c r="F9" s="198"/>
      <c r="G9" s="198"/>
      <c r="H9" s="198"/>
      <c r="L9" s="28"/>
    </row>
    <row r="10" spans="2:12" s="1" customFormat="1" ht="11.25">
      <c r="B10" s="28"/>
      <c r="L10" s="28"/>
    </row>
    <row r="11" spans="2:12" s="1" customFormat="1" ht="12" customHeight="1">
      <c r="B11" s="28"/>
      <c r="D11" s="23" t="s">
        <v>17</v>
      </c>
      <c r="F11" s="21" t="s">
        <v>1</v>
      </c>
      <c r="I11" s="23" t="s">
        <v>18</v>
      </c>
      <c r="J11" s="21" t="s">
        <v>1</v>
      </c>
      <c r="L11" s="28"/>
    </row>
    <row r="12" spans="2:12" s="1" customFormat="1" ht="12" customHeight="1">
      <c r="B12" s="28"/>
      <c r="D12" s="23" t="s">
        <v>19</v>
      </c>
      <c r="F12" s="21" t="s">
        <v>32</v>
      </c>
      <c r="I12" s="23" t="s">
        <v>21</v>
      </c>
      <c r="J12" s="48" t="str">
        <f>'Rekapitulace stavby'!AN8</f>
        <v>20. 12. 2023</v>
      </c>
      <c r="L12" s="28"/>
    </row>
    <row r="13" spans="2:12" s="1" customFormat="1" ht="10.9" customHeight="1">
      <c r="B13" s="28"/>
      <c r="L13" s="28"/>
    </row>
    <row r="14" spans="2:12" s="1" customFormat="1" ht="12" customHeight="1">
      <c r="B14" s="28"/>
      <c r="D14" s="23" t="s">
        <v>23</v>
      </c>
      <c r="I14" s="23" t="s">
        <v>24</v>
      </c>
      <c r="J14" s="21" t="str">
        <f>IF('Rekapitulace stavby'!AN10="","",'Rekapitulace stavby'!AN10)</f>
        <v>00231312</v>
      </c>
      <c r="L14" s="28"/>
    </row>
    <row r="15" spans="2:12" s="1" customFormat="1" ht="18" customHeight="1">
      <c r="B15" s="28"/>
      <c r="E15" s="21" t="str">
        <f>IF('Rekapitulace stavby'!E11="","",'Rekapitulace stavby'!E11)</f>
        <v>Městská část Praha 14</v>
      </c>
      <c r="I15" s="23" t="s">
        <v>27</v>
      </c>
      <c r="J15" s="21" t="str">
        <f>IF('Rekapitulace stavby'!AN11="","",'Rekapitulace stavby'!AN11)</f>
        <v/>
      </c>
      <c r="L15" s="28"/>
    </row>
    <row r="16" spans="2:12" s="1" customFormat="1" ht="6.95" customHeight="1">
      <c r="B16" s="28"/>
      <c r="L16" s="28"/>
    </row>
    <row r="17" spans="2:12" s="1" customFormat="1" ht="12" customHeight="1">
      <c r="B17" s="28"/>
      <c r="D17" s="23" t="s">
        <v>28</v>
      </c>
      <c r="I17" s="23" t="s">
        <v>24</v>
      </c>
      <c r="J17" s="24" t="str">
        <f>'Rekapitulace stavby'!AN13</f>
        <v>Vyplň údaj</v>
      </c>
      <c r="L17" s="28"/>
    </row>
    <row r="18" spans="2:12" s="1" customFormat="1" ht="18" customHeight="1">
      <c r="B18" s="28"/>
      <c r="E18" s="199" t="str">
        <f>'Rekapitulace stavby'!E14</f>
        <v>Vyplň údaj</v>
      </c>
      <c r="F18" s="180"/>
      <c r="G18" s="180"/>
      <c r="H18" s="180"/>
      <c r="I18" s="23" t="s">
        <v>27</v>
      </c>
      <c r="J18" s="24" t="str">
        <f>'Rekapitulace stavby'!AN14</f>
        <v>Vyplň údaj</v>
      </c>
      <c r="L18" s="28"/>
    </row>
    <row r="19" spans="2:12" s="1" customFormat="1" ht="6.95" customHeight="1">
      <c r="B19" s="28"/>
      <c r="L19" s="28"/>
    </row>
    <row r="20" spans="2:12" s="1" customFormat="1" ht="12" customHeight="1">
      <c r="B20" s="28"/>
      <c r="D20" s="23" t="s">
        <v>30</v>
      </c>
      <c r="I20" s="23" t="s">
        <v>24</v>
      </c>
      <c r="J20" s="21" t="str">
        <f>IF('Rekapitulace stavby'!AN16="","",'Rekapitulace stavby'!AN16)</f>
        <v/>
      </c>
      <c r="L20" s="28"/>
    </row>
    <row r="21" spans="2:12" s="1" customFormat="1" ht="18" customHeight="1">
      <c r="B21" s="28"/>
      <c r="E21" s="21" t="str">
        <f>IF('Rekapitulace stavby'!E17="","",'Rekapitulace stavby'!E17)</f>
        <v xml:space="preserve"> </v>
      </c>
      <c r="I21" s="23" t="s">
        <v>27</v>
      </c>
      <c r="J21" s="21" t="str">
        <f>IF('Rekapitulace stavby'!AN17="","",'Rekapitulace stavby'!AN17)</f>
        <v/>
      </c>
      <c r="L21" s="28"/>
    </row>
    <row r="22" spans="2:12" s="1" customFormat="1" ht="6.95" customHeight="1">
      <c r="B22" s="28"/>
      <c r="L22" s="28"/>
    </row>
    <row r="23" spans="2:12" s="1" customFormat="1" ht="12" customHeight="1">
      <c r="B23" s="28"/>
      <c r="D23" s="23" t="s">
        <v>33</v>
      </c>
      <c r="I23" s="23" t="s">
        <v>24</v>
      </c>
      <c r="J23" s="21" t="str">
        <f>IF('Rekapitulace stavby'!AN19="","",'Rekapitulace stavby'!AN19)</f>
        <v/>
      </c>
      <c r="L23" s="28"/>
    </row>
    <row r="24" spans="2:12" s="1" customFormat="1" ht="18" customHeight="1">
      <c r="B24" s="28"/>
      <c r="E24" s="21" t="str">
        <f>IF('Rekapitulace stavby'!E20="","",'Rekapitulace stavby'!E20)</f>
        <v xml:space="preserve"> </v>
      </c>
      <c r="I24" s="23" t="s">
        <v>27</v>
      </c>
      <c r="J24" s="21" t="str">
        <f>IF('Rekapitulace stavby'!AN20="","",'Rekapitulace stavby'!AN20)</f>
        <v/>
      </c>
      <c r="L24" s="28"/>
    </row>
    <row r="25" spans="2:12" s="1" customFormat="1" ht="6.95" customHeight="1">
      <c r="B25" s="28"/>
      <c r="L25" s="28"/>
    </row>
    <row r="26" spans="2:12" s="1" customFormat="1" ht="12" customHeight="1">
      <c r="B26" s="28"/>
      <c r="D26" s="23" t="s">
        <v>34</v>
      </c>
      <c r="L26" s="28"/>
    </row>
    <row r="27" spans="2:12" s="7" customFormat="1" ht="16.5" customHeight="1">
      <c r="B27" s="85"/>
      <c r="E27" s="185" t="s">
        <v>1</v>
      </c>
      <c r="F27" s="185"/>
      <c r="G27" s="185"/>
      <c r="H27" s="185"/>
      <c r="L27" s="85"/>
    </row>
    <row r="28" spans="2:12" s="1" customFormat="1" ht="6.95" customHeight="1">
      <c r="B28" s="28"/>
      <c r="L28" s="28"/>
    </row>
    <row r="29" spans="2:12" s="1" customFormat="1" ht="6.95" customHeight="1">
      <c r="B29" s="28"/>
      <c r="D29" s="49"/>
      <c r="E29" s="49"/>
      <c r="F29" s="49"/>
      <c r="G29" s="49"/>
      <c r="H29" s="49"/>
      <c r="I29" s="49"/>
      <c r="J29" s="49"/>
      <c r="K29" s="49"/>
      <c r="L29" s="28"/>
    </row>
    <row r="30" spans="2:12" s="1" customFormat="1" ht="25.35" customHeight="1">
      <c r="B30" s="28"/>
      <c r="D30" s="86" t="s">
        <v>35</v>
      </c>
      <c r="J30" s="62">
        <f>ROUND(J133,3)</f>
        <v>0</v>
      </c>
      <c r="L30" s="28"/>
    </row>
    <row r="31" spans="2:12" s="1" customFormat="1" ht="6.95" customHeight="1">
      <c r="B31" s="28"/>
      <c r="D31" s="49"/>
      <c r="E31" s="49"/>
      <c r="F31" s="49"/>
      <c r="G31" s="49"/>
      <c r="H31" s="49"/>
      <c r="I31" s="49"/>
      <c r="J31" s="49"/>
      <c r="K31" s="49"/>
      <c r="L31" s="28"/>
    </row>
    <row r="32" spans="2:12" s="1" customFormat="1" ht="14.45" customHeight="1">
      <c r="B32" s="28"/>
      <c r="F32" s="31" t="s">
        <v>37</v>
      </c>
      <c r="I32" s="31" t="s">
        <v>36</v>
      </c>
      <c r="J32" s="31" t="s">
        <v>38</v>
      </c>
      <c r="L32" s="28"/>
    </row>
    <row r="33" spans="2:12" s="1" customFormat="1" ht="14.45" customHeight="1">
      <c r="B33" s="28"/>
      <c r="D33" s="51" t="s">
        <v>39</v>
      </c>
      <c r="E33" s="23" t="s">
        <v>40</v>
      </c>
      <c r="F33" s="87">
        <f>ROUND((SUM(BE133:BE281)),3)</f>
        <v>0</v>
      </c>
      <c r="I33" s="88">
        <v>0.21</v>
      </c>
      <c r="J33" s="87">
        <f>ROUND(((SUM(BE133:BE281))*I33),3)</f>
        <v>0</v>
      </c>
      <c r="L33" s="28"/>
    </row>
    <row r="34" spans="2:12" s="1" customFormat="1" ht="14.45" customHeight="1">
      <c r="B34" s="28"/>
      <c r="E34" s="23" t="s">
        <v>41</v>
      </c>
      <c r="F34" s="87">
        <f>ROUND((SUM(BF133:BF281)),3)</f>
        <v>0</v>
      </c>
      <c r="I34" s="88">
        <v>0.15</v>
      </c>
      <c r="J34" s="87">
        <f>ROUND(((SUM(BF133:BF281))*I34),3)</f>
        <v>0</v>
      </c>
      <c r="L34" s="28"/>
    </row>
    <row r="35" spans="2:12" s="1" customFormat="1" ht="14.45" customHeight="1" hidden="1">
      <c r="B35" s="28"/>
      <c r="E35" s="23" t="s">
        <v>42</v>
      </c>
      <c r="F35" s="87">
        <f>ROUND((SUM(BG133:BG281)),3)</f>
        <v>0</v>
      </c>
      <c r="I35" s="88">
        <v>0.21</v>
      </c>
      <c r="J35" s="87">
        <f>0</f>
        <v>0</v>
      </c>
      <c r="L35" s="28"/>
    </row>
    <row r="36" spans="2:12" s="1" customFormat="1" ht="14.45" customHeight="1" hidden="1">
      <c r="B36" s="28"/>
      <c r="E36" s="23" t="s">
        <v>43</v>
      </c>
      <c r="F36" s="87">
        <f>ROUND((SUM(BH133:BH281)),3)</f>
        <v>0</v>
      </c>
      <c r="I36" s="88">
        <v>0.15</v>
      </c>
      <c r="J36" s="87">
        <f>0</f>
        <v>0</v>
      </c>
      <c r="L36" s="28"/>
    </row>
    <row r="37" spans="2:12" s="1" customFormat="1" ht="14.45" customHeight="1" hidden="1">
      <c r="B37" s="28"/>
      <c r="E37" s="23" t="s">
        <v>44</v>
      </c>
      <c r="F37" s="87">
        <f>ROUND((SUM(BI133:BI281)),3)</f>
        <v>0</v>
      </c>
      <c r="I37" s="88">
        <v>0</v>
      </c>
      <c r="J37" s="87">
        <f>0</f>
        <v>0</v>
      </c>
      <c r="L37" s="28"/>
    </row>
    <row r="38" spans="2:12" s="1" customFormat="1" ht="6.95" customHeight="1">
      <c r="B38" s="28"/>
      <c r="L38" s="28"/>
    </row>
    <row r="39" spans="2:12" s="1" customFormat="1" ht="25.35" customHeight="1">
      <c r="B39" s="28"/>
      <c r="C39" s="89"/>
      <c r="D39" s="90" t="s">
        <v>45</v>
      </c>
      <c r="E39" s="53"/>
      <c r="F39" s="53"/>
      <c r="G39" s="91" t="s">
        <v>46</v>
      </c>
      <c r="H39" s="92" t="s">
        <v>47</v>
      </c>
      <c r="I39" s="53"/>
      <c r="J39" s="93">
        <f>SUM(J30:J37)</f>
        <v>0</v>
      </c>
      <c r="K39" s="94"/>
      <c r="L39" s="28"/>
    </row>
    <row r="40" spans="2:12" s="1" customFormat="1" ht="14.45" customHeight="1">
      <c r="B40" s="28"/>
      <c r="L40" s="28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8"/>
      <c r="D50" s="37" t="s">
        <v>48</v>
      </c>
      <c r="E50" s="38"/>
      <c r="F50" s="38"/>
      <c r="G50" s="37" t="s">
        <v>49</v>
      </c>
      <c r="H50" s="38"/>
      <c r="I50" s="38"/>
      <c r="J50" s="38"/>
      <c r="K50" s="38"/>
      <c r="L50" s="28"/>
    </row>
    <row r="51" spans="2:12" ht="11.25">
      <c r="B51" s="16"/>
      <c r="L51" s="16"/>
    </row>
    <row r="52" spans="2:12" ht="11.25">
      <c r="B52" s="16"/>
      <c r="L52" s="16"/>
    </row>
    <row r="53" spans="2:12" ht="11.25">
      <c r="B53" s="16"/>
      <c r="L53" s="16"/>
    </row>
    <row r="54" spans="2:12" ht="11.25">
      <c r="B54" s="16"/>
      <c r="L54" s="16"/>
    </row>
    <row r="55" spans="2:12" ht="11.25">
      <c r="B55" s="16"/>
      <c r="L55" s="16"/>
    </row>
    <row r="56" spans="2:12" ht="11.25">
      <c r="B56" s="16"/>
      <c r="L56" s="16"/>
    </row>
    <row r="57" spans="2:12" ht="11.25">
      <c r="B57" s="16"/>
      <c r="L57" s="16"/>
    </row>
    <row r="58" spans="2:12" ht="11.25">
      <c r="B58" s="16"/>
      <c r="L58" s="16"/>
    </row>
    <row r="59" spans="2:12" ht="11.25">
      <c r="B59" s="16"/>
      <c r="L59" s="16"/>
    </row>
    <row r="60" spans="2:12" ht="11.25">
      <c r="B60" s="16"/>
      <c r="L60" s="16"/>
    </row>
    <row r="61" spans="2:12" s="1" customFormat="1" ht="12.75">
      <c r="B61" s="28"/>
      <c r="D61" s="39" t="s">
        <v>50</v>
      </c>
      <c r="E61" s="30"/>
      <c r="F61" s="95" t="s">
        <v>51</v>
      </c>
      <c r="G61" s="39" t="s">
        <v>50</v>
      </c>
      <c r="H61" s="30"/>
      <c r="I61" s="30"/>
      <c r="J61" s="96" t="s">
        <v>51</v>
      </c>
      <c r="K61" s="30"/>
      <c r="L61" s="28"/>
    </row>
    <row r="62" spans="2:12" ht="11.25">
      <c r="B62" s="16"/>
      <c r="L62" s="16"/>
    </row>
    <row r="63" spans="2:12" ht="11.25">
      <c r="B63" s="16"/>
      <c r="L63" s="16"/>
    </row>
    <row r="64" spans="2:12" ht="11.25">
      <c r="B64" s="16"/>
      <c r="L64" s="16"/>
    </row>
    <row r="65" spans="2:12" s="1" customFormat="1" ht="12.75">
      <c r="B65" s="28"/>
      <c r="D65" s="37" t="s">
        <v>52</v>
      </c>
      <c r="E65" s="38"/>
      <c r="F65" s="38"/>
      <c r="G65" s="37" t="s">
        <v>53</v>
      </c>
      <c r="H65" s="38"/>
      <c r="I65" s="38"/>
      <c r="J65" s="38"/>
      <c r="K65" s="38"/>
      <c r="L65" s="28"/>
    </row>
    <row r="66" spans="2:12" ht="11.25">
      <c r="B66" s="16"/>
      <c r="L66" s="16"/>
    </row>
    <row r="67" spans="2:12" ht="11.25">
      <c r="B67" s="16"/>
      <c r="L67" s="16"/>
    </row>
    <row r="68" spans="2:12" ht="11.25">
      <c r="B68" s="16"/>
      <c r="L68" s="16"/>
    </row>
    <row r="69" spans="2:12" ht="11.25">
      <c r="B69" s="16"/>
      <c r="L69" s="16"/>
    </row>
    <row r="70" spans="2:12" ht="11.25">
      <c r="B70" s="16"/>
      <c r="L70" s="16"/>
    </row>
    <row r="71" spans="2:12" ht="11.25">
      <c r="B71" s="16"/>
      <c r="L71" s="16"/>
    </row>
    <row r="72" spans="2:12" ht="11.25">
      <c r="B72" s="16"/>
      <c r="L72" s="16"/>
    </row>
    <row r="73" spans="2:12" ht="11.25">
      <c r="B73" s="16"/>
      <c r="L73" s="16"/>
    </row>
    <row r="74" spans="2:12" ht="11.25">
      <c r="B74" s="16"/>
      <c r="L74" s="16"/>
    </row>
    <row r="75" spans="2:12" ht="11.25">
      <c r="B75" s="16"/>
      <c r="L75" s="16"/>
    </row>
    <row r="76" spans="2:12" s="1" customFormat="1" ht="12.75">
      <c r="B76" s="28"/>
      <c r="D76" s="39" t="s">
        <v>50</v>
      </c>
      <c r="E76" s="30"/>
      <c r="F76" s="95" t="s">
        <v>51</v>
      </c>
      <c r="G76" s="39" t="s">
        <v>50</v>
      </c>
      <c r="H76" s="30"/>
      <c r="I76" s="30"/>
      <c r="J76" s="96" t="s">
        <v>51</v>
      </c>
      <c r="K76" s="30"/>
      <c r="L76" s="28"/>
    </row>
    <row r="77" spans="2:12" s="1" customFormat="1" ht="14.45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8"/>
    </row>
    <row r="81" spans="2:12" s="1" customFormat="1" ht="6.95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8"/>
    </row>
    <row r="82" spans="2:12" s="1" customFormat="1" ht="24.95" customHeight="1">
      <c r="B82" s="28"/>
      <c r="C82" s="17" t="s">
        <v>104</v>
      </c>
      <c r="L82" s="28"/>
    </row>
    <row r="83" spans="2:12" s="1" customFormat="1" ht="6.95" customHeight="1">
      <c r="B83" s="28"/>
      <c r="L83" s="28"/>
    </row>
    <row r="84" spans="2:12" s="1" customFormat="1" ht="12" customHeight="1">
      <c r="B84" s="28"/>
      <c r="C84" s="23" t="s">
        <v>15</v>
      </c>
      <c r="L84" s="28"/>
    </row>
    <row r="85" spans="2:12" s="1" customFormat="1" ht="16.5" customHeight="1">
      <c r="B85" s="28"/>
      <c r="E85" s="196" t="str">
        <f>E7</f>
        <v>Multikulturní klub ZŠ</v>
      </c>
      <c r="F85" s="197"/>
      <c r="G85" s="197"/>
      <c r="H85" s="197"/>
      <c r="L85" s="28"/>
    </row>
    <row r="86" spans="2:12" s="1" customFormat="1" ht="12" customHeight="1">
      <c r="B86" s="28"/>
      <c r="C86" s="23" t="s">
        <v>102</v>
      </c>
      <c r="L86" s="28"/>
    </row>
    <row r="87" spans="2:12" s="1" customFormat="1" ht="16.5" customHeight="1">
      <c r="B87" s="28"/>
      <c r="E87" s="158" t="str">
        <f>E9</f>
        <v>SO 001 - Multikulturní klub ZŠ, ZŠ Chvaletická, Praha 14</v>
      </c>
      <c r="F87" s="198"/>
      <c r="G87" s="198"/>
      <c r="H87" s="198"/>
      <c r="L87" s="28"/>
    </row>
    <row r="88" spans="2:12" s="1" customFormat="1" ht="6.95" customHeight="1">
      <c r="B88" s="28"/>
      <c r="L88" s="28"/>
    </row>
    <row r="89" spans="2:12" s="1" customFormat="1" ht="12" customHeight="1">
      <c r="B89" s="28"/>
      <c r="C89" s="23" t="s">
        <v>19</v>
      </c>
      <c r="F89" s="21" t="str">
        <f>F12</f>
        <v xml:space="preserve"> </v>
      </c>
      <c r="I89" s="23" t="s">
        <v>21</v>
      </c>
      <c r="J89" s="48" t="str">
        <f>IF(J12="","",J12)</f>
        <v>20. 12. 2023</v>
      </c>
      <c r="L89" s="28"/>
    </row>
    <row r="90" spans="2:12" s="1" customFormat="1" ht="6.95" customHeight="1">
      <c r="B90" s="28"/>
      <c r="L90" s="28"/>
    </row>
    <row r="91" spans="2:12" s="1" customFormat="1" ht="15.2" customHeight="1">
      <c r="B91" s="28"/>
      <c r="C91" s="23" t="s">
        <v>23</v>
      </c>
      <c r="F91" s="21" t="str">
        <f>E15</f>
        <v>Městská část Praha 14</v>
      </c>
      <c r="I91" s="23" t="s">
        <v>30</v>
      </c>
      <c r="J91" s="26" t="str">
        <f>E21</f>
        <v xml:space="preserve"> </v>
      </c>
      <c r="L91" s="28"/>
    </row>
    <row r="92" spans="2:12" s="1" customFormat="1" ht="15.2" customHeight="1">
      <c r="B92" s="28"/>
      <c r="C92" s="23" t="s">
        <v>28</v>
      </c>
      <c r="F92" s="21" t="str">
        <f>IF(E18="","",E18)</f>
        <v>Vyplň údaj</v>
      </c>
      <c r="I92" s="23" t="s">
        <v>33</v>
      </c>
      <c r="J92" s="26" t="str">
        <f>E24</f>
        <v xml:space="preserve"> </v>
      </c>
      <c r="L92" s="28"/>
    </row>
    <row r="93" spans="2:12" s="1" customFormat="1" ht="10.35" customHeight="1">
      <c r="B93" s="28"/>
      <c r="L93" s="28"/>
    </row>
    <row r="94" spans="2:12" s="1" customFormat="1" ht="29.25" customHeight="1">
      <c r="B94" s="28"/>
      <c r="C94" s="97" t="s">
        <v>105</v>
      </c>
      <c r="D94" s="89"/>
      <c r="E94" s="89"/>
      <c r="F94" s="89"/>
      <c r="G94" s="89"/>
      <c r="H94" s="89"/>
      <c r="I94" s="89"/>
      <c r="J94" s="98" t="s">
        <v>106</v>
      </c>
      <c r="K94" s="89"/>
      <c r="L94" s="28"/>
    </row>
    <row r="95" spans="2:12" s="1" customFormat="1" ht="10.35" customHeight="1">
      <c r="B95" s="28"/>
      <c r="L95" s="28"/>
    </row>
    <row r="96" spans="2:47" s="1" customFormat="1" ht="22.9" customHeight="1">
      <c r="B96" s="28"/>
      <c r="C96" s="99" t="s">
        <v>107</v>
      </c>
      <c r="J96" s="62">
        <f>J133</f>
        <v>0</v>
      </c>
      <c r="L96" s="28"/>
      <c r="AU96" s="13" t="s">
        <v>108</v>
      </c>
    </row>
    <row r="97" spans="2:12" s="8" customFormat="1" ht="24.95" customHeight="1">
      <c r="B97" s="100"/>
      <c r="D97" s="101" t="s">
        <v>155</v>
      </c>
      <c r="E97" s="102"/>
      <c r="F97" s="102"/>
      <c r="G97" s="102"/>
      <c r="H97" s="102"/>
      <c r="I97" s="102"/>
      <c r="J97" s="103">
        <f>J134</f>
        <v>0</v>
      </c>
      <c r="L97" s="100"/>
    </row>
    <row r="98" spans="2:12" s="8" customFormat="1" ht="24.95" customHeight="1">
      <c r="B98" s="100"/>
      <c r="D98" s="101" t="s">
        <v>156</v>
      </c>
      <c r="E98" s="102"/>
      <c r="F98" s="102"/>
      <c r="G98" s="102"/>
      <c r="H98" s="102"/>
      <c r="I98" s="102"/>
      <c r="J98" s="103">
        <f>J144</f>
        <v>0</v>
      </c>
      <c r="L98" s="100"/>
    </row>
    <row r="99" spans="2:12" s="8" customFormat="1" ht="24.95" customHeight="1">
      <c r="B99" s="100"/>
      <c r="D99" s="101" t="s">
        <v>157</v>
      </c>
      <c r="E99" s="102"/>
      <c r="F99" s="102"/>
      <c r="G99" s="102"/>
      <c r="H99" s="102"/>
      <c r="I99" s="102"/>
      <c r="J99" s="103">
        <f>J150</f>
        <v>0</v>
      </c>
      <c r="L99" s="100"/>
    </row>
    <row r="100" spans="2:12" s="8" customFormat="1" ht="24.95" customHeight="1">
      <c r="B100" s="100"/>
      <c r="D100" s="101" t="s">
        <v>158</v>
      </c>
      <c r="E100" s="102"/>
      <c r="F100" s="102"/>
      <c r="G100" s="102"/>
      <c r="H100" s="102"/>
      <c r="I100" s="102"/>
      <c r="J100" s="103">
        <f>J165</f>
        <v>0</v>
      </c>
      <c r="L100" s="100"/>
    </row>
    <row r="101" spans="2:12" s="8" customFormat="1" ht="24.95" customHeight="1">
      <c r="B101" s="100"/>
      <c r="D101" s="101" t="s">
        <v>159</v>
      </c>
      <c r="E101" s="102"/>
      <c r="F101" s="102"/>
      <c r="G101" s="102"/>
      <c r="H101" s="102"/>
      <c r="I101" s="102"/>
      <c r="J101" s="103">
        <f>J187</f>
        <v>0</v>
      </c>
      <c r="L101" s="100"/>
    </row>
    <row r="102" spans="2:12" s="8" customFormat="1" ht="24.95" customHeight="1">
      <c r="B102" s="100"/>
      <c r="D102" s="101" t="s">
        <v>160</v>
      </c>
      <c r="E102" s="102"/>
      <c r="F102" s="102"/>
      <c r="G102" s="102"/>
      <c r="H102" s="102"/>
      <c r="I102" s="102"/>
      <c r="J102" s="103">
        <f>J214</f>
        <v>0</v>
      </c>
      <c r="L102" s="100"/>
    </row>
    <row r="103" spans="2:12" s="8" customFormat="1" ht="24.95" customHeight="1">
      <c r="B103" s="100"/>
      <c r="D103" s="101" t="s">
        <v>161</v>
      </c>
      <c r="E103" s="102"/>
      <c r="F103" s="102"/>
      <c r="G103" s="102"/>
      <c r="H103" s="102"/>
      <c r="I103" s="102"/>
      <c r="J103" s="103">
        <f>J219</f>
        <v>0</v>
      </c>
      <c r="L103" s="100"/>
    </row>
    <row r="104" spans="2:12" s="8" customFormat="1" ht="24.95" customHeight="1">
      <c r="B104" s="100"/>
      <c r="D104" s="101" t="s">
        <v>162</v>
      </c>
      <c r="E104" s="102"/>
      <c r="F104" s="102"/>
      <c r="G104" s="102"/>
      <c r="H104" s="102"/>
      <c r="I104" s="102"/>
      <c r="J104" s="103">
        <f>J225</f>
        <v>0</v>
      </c>
      <c r="L104" s="100"/>
    </row>
    <row r="105" spans="2:12" s="8" customFormat="1" ht="24.95" customHeight="1">
      <c r="B105" s="100"/>
      <c r="D105" s="101" t="s">
        <v>163</v>
      </c>
      <c r="E105" s="102"/>
      <c r="F105" s="102"/>
      <c r="G105" s="102"/>
      <c r="H105" s="102"/>
      <c r="I105" s="102"/>
      <c r="J105" s="103">
        <f>J231</f>
        <v>0</v>
      </c>
      <c r="L105" s="100"/>
    </row>
    <row r="106" spans="2:12" s="8" customFormat="1" ht="24.95" customHeight="1">
      <c r="B106" s="100"/>
      <c r="D106" s="101" t="s">
        <v>164</v>
      </c>
      <c r="E106" s="102"/>
      <c r="F106" s="102"/>
      <c r="G106" s="102"/>
      <c r="H106" s="102"/>
      <c r="I106" s="102"/>
      <c r="J106" s="103">
        <f>J236</f>
        <v>0</v>
      </c>
      <c r="L106" s="100"/>
    </row>
    <row r="107" spans="2:12" s="8" customFormat="1" ht="24.95" customHeight="1">
      <c r="B107" s="100"/>
      <c r="D107" s="101" t="s">
        <v>165</v>
      </c>
      <c r="E107" s="102"/>
      <c r="F107" s="102"/>
      <c r="G107" s="102"/>
      <c r="H107" s="102"/>
      <c r="I107" s="102"/>
      <c r="J107" s="103">
        <f>J241</f>
        <v>0</v>
      </c>
      <c r="L107" s="100"/>
    </row>
    <row r="108" spans="2:12" s="8" customFormat="1" ht="24.95" customHeight="1">
      <c r="B108" s="100"/>
      <c r="D108" s="101" t="s">
        <v>166</v>
      </c>
      <c r="E108" s="102"/>
      <c r="F108" s="102"/>
      <c r="G108" s="102"/>
      <c r="H108" s="102"/>
      <c r="I108" s="102"/>
      <c r="J108" s="103">
        <f>J246</f>
        <v>0</v>
      </c>
      <c r="L108" s="100"/>
    </row>
    <row r="109" spans="2:12" s="8" customFormat="1" ht="24.95" customHeight="1">
      <c r="B109" s="100"/>
      <c r="D109" s="101" t="s">
        <v>167</v>
      </c>
      <c r="E109" s="102"/>
      <c r="F109" s="102"/>
      <c r="G109" s="102"/>
      <c r="H109" s="102"/>
      <c r="I109" s="102"/>
      <c r="J109" s="103">
        <f>J252</f>
        <v>0</v>
      </c>
      <c r="L109" s="100"/>
    </row>
    <row r="110" spans="2:12" s="8" customFormat="1" ht="24.95" customHeight="1">
      <c r="B110" s="100"/>
      <c r="D110" s="101" t="s">
        <v>168</v>
      </c>
      <c r="E110" s="102"/>
      <c r="F110" s="102"/>
      <c r="G110" s="102"/>
      <c r="H110" s="102"/>
      <c r="I110" s="102"/>
      <c r="J110" s="103">
        <f>J266</f>
        <v>0</v>
      </c>
      <c r="L110" s="100"/>
    </row>
    <row r="111" spans="2:12" s="8" customFormat="1" ht="24.95" customHeight="1">
      <c r="B111" s="100"/>
      <c r="D111" s="101" t="s">
        <v>169</v>
      </c>
      <c r="E111" s="102"/>
      <c r="F111" s="102"/>
      <c r="G111" s="102"/>
      <c r="H111" s="102"/>
      <c r="I111" s="102"/>
      <c r="J111" s="103">
        <f>J271</f>
        <v>0</v>
      </c>
      <c r="L111" s="100"/>
    </row>
    <row r="112" spans="2:12" s="8" customFormat="1" ht="24.95" customHeight="1">
      <c r="B112" s="100"/>
      <c r="D112" s="101" t="s">
        <v>170</v>
      </c>
      <c r="E112" s="102"/>
      <c r="F112" s="102"/>
      <c r="G112" s="102"/>
      <c r="H112" s="102"/>
      <c r="I112" s="102"/>
      <c r="J112" s="103">
        <f>J276</f>
        <v>0</v>
      </c>
      <c r="L112" s="100"/>
    </row>
    <row r="113" spans="2:12" s="8" customFormat="1" ht="24.95" customHeight="1">
      <c r="B113" s="100"/>
      <c r="D113" s="101" t="s">
        <v>171</v>
      </c>
      <c r="E113" s="102"/>
      <c r="F113" s="102"/>
      <c r="G113" s="102"/>
      <c r="H113" s="102"/>
      <c r="I113" s="102"/>
      <c r="J113" s="103">
        <f>J279</f>
        <v>0</v>
      </c>
      <c r="L113" s="100"/>
    </row>
    <row r="114" spans="2:12" s="1" customFormat="1" ht="21.75" customHeight="1">
      <c r="B114" s="28"/>
      <c r="L114" s="28"/>
    </row>
    <row r="115" spans="2:12" s="1" customFormat="1" ht="6.95" customHeight="1"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28"/>
    </row>
    <row r="119" spans="2:12" s="1" customFormat="1" ht="6.95" customHeight="1">
      <c r="B119" s="42"/>
      <c r="C119" s="43"/>
      <c r="D119" s="43"/>
      <c r="E119" s="43"/>
      <c r="F119" s="43"/>
      <c r="G119" s="43"/>
      <c r="H119" s="43"/>
      <c r="I119" s="43"/>
      <c r="J119" s="43"/>
      <c r="K119" s="43"/>
      <c r="L119" s="28"/>
    </row>
    <row r="120" spans="2:12" s="1" customFormat="1" ht="24.95" customHeight="1">
      <c r="B120" s="28"/>
      <c r="C120" s="17" t="s">
        <v>114</v>
      </c>
      <c r="L120" s="28"/>
    </row>
    <row r="121" spans="2:12" s="1" customFormat="1" ht="6.95" customHeight="1">
      <c r="B121" s="28"/>
      <c r="L121" s="28"/>
    </row>
    <row r="122" spans="2:12" s="1" customFormat="1" ht="12" customHeight="1">
      <c r="B122" s="28"/>
      <c r="C122" s="23" t="s">
        <v>15</v>
      </c>
      <c r="L122" s="28"/>
    </row>
    <row r="123" spans="2:12" s="1" customFormat="1" ht="16.5" customHeight="1">
      <c r="B123" s="28"/>
      <c r="E123" s="196" t="str">
        <f>E7</f>
        <v>Multikulturní klub ZŠ</v>
      </c>
      <c r="F123" s="197"/>
      <c r="G123" s="197"/>
      <c r="H123" s="197"/>
      <c r="L123" s="28"/>
    </row>
    <row r="124" spans="2:12" s="1" customFormat="1" ht="12" customHeight="1">
      <c r="B124" s="28"/>
      <c r="C124" s="23" t="s">
        <v>102</v>
      </c>
      <c r="L124" s="28"/>
    </row>
    <row r="125" spans="2:12" s="1" customFormat="1" ht="16.5" customHeight="1">
      <c r="B125" s="28"/>
      <c r="E125" s="158" t="str">
        <f>E9</f>
        <v>SO 001 - Multikulturní klub ZŠ, ZŠ Chvaletická, Praha 14</v>
      </c>
      <c r="F125" s="198"/>
      <c r="G125" s="198"/>
      <c r="H125" s="198"/>
      <c r="L125" s="28"/>
    </row>
    <row r="126" spans="2:12" s="1" customFormat="1" ht="6.95" customHeight="1">
      <c r="B126" s="28"/>
      <c r="L126" s="28"/>
    </row>
    <row r="127" spans="2:12" s="1" customFormat="1" ht="12" customHeight="1">
      <c r="B127" s="28"/>
      <c r="C127" s="23" t="s">
        <v>19</v>
      </c>
      <c r="F127" s="21" t="str">
        <f>F12</f>
        <v xml:space="preserve"> </v>
      </c>
      <c r="I127" s="23" t="s">
        <v>21</v>
      </c>
      <c r="J127" s="48" t="str">
        <f>IF(J12="","",J12)</f>
        <v>20. 12. 2023</v>
      </c>
      <c r="L127" s="28"/>
    </row>
    <row r="128" spans="2:12" s="1" customFormat="1" ht="6.95" customHeight="1">
      <c r="B128" s="28"/>
      <c r="L128" s="28"/>
    </row>
    <row r="129" spans="2:12" s="1" customFormat="1" ht="15.2" customHeight="1">
      <c r="B129" s="28"/>
      <c r="C129" s="23" t="s">
        <v>23</v>
      </c>
      <c r="F129" s="21" t="str">
        <f>E15</f>
        <v>Městská část Praha 14</v>
      </c>
      <c r="I129" s="23" t="s">
        <v>30</v>
      </c>
      <c r="J129" s="26" t="str">
        <f>E21</f>
        <v xml:space="preserve"> </v>
      </c>
      <c r="L129" s="28"/>
    </row>
    <row r="130" spans="2:12" s="1" customFormat="1" ht="15.2" customHeight="1">
      <c r="B130" s="28"/>
      <c r="C130" s="23" t="s">
        <v>28</v>
      </c>
      <c r="F130" s="21" t="str">
        <f>IF(E18="","",E18)</f>
        <v>Vyplň údaj</v>
      </c>
      <c r="I130" s="23" t="s">
        <v>33</v>
      </c>
      <c r="J130" s="26" t="str">
        <f>E24</f>
        <v xml:space="preserve"> </v>
      </c>
      <c r="L130" s="28"/>
    </row>
    <row r="131" spans="2:12" s="1" customFormat="1" ht="10.35" customHeight="1">
      <c r="B131" s="28"/>
      <c r="L131" s="28"/>
    </row>
    <row r="132" spans="2:20" s="10" customFormat="1" ht="29.25" customHeight="1">
      <c r="B132" s="108"/>
      <c r="C132" s="109" t="s">
        <v>115</v>
      </c>
      <c r="D132" s="110" t="s">
        <v>60</v>
      </c>
      <c r="E132" s="110" t="s">
        <v>56</v>
      </c>
      <c r="F132" s="110" t="s">
        <v>57</v>
      </c>
      <c r="G132" s="110" t="s">
        <v>116</v>
      </c>
      <c r="H132" s="110" t="s">
        <v>117</v>
      </c>
      <c r="I132" s="110" t="s">
        <v>118</v>
      </c>
      <c r="J132" s="111" t="s">
        <v>106</v>
      </c>
      <c r="K132" s="112" t="s">
        <v>119</v>
      </c>
      <c r="L132" s="108"/>
      <c r="M132" s="55" t="s">
        <v>1</v>
      </c>
      <c r="N132" s="56" t="s">
        <v>39</v>
      </c>
      <c r="O132" s="56" t="s">
        <v>120</v>
      </c>
      <c r="P132" s="56" t="s">
        <v>121</v>
      </c>
      <c r="Q132" s="56" t="s">
        <v>122</v>
      </c>
      <c r="R132" s="56" t="s">
        <v>123</v>
      </c>
      <c r="S132" s="56" t="s">
        <v>124</v>
      </c>
      <c r="T132" s="57" t="s">
        <v>125</v>
      </c>
    </row>
    <row r="133" spans="2:63" s="1" customFormat="1" ht="22.9" customHeight="1">
      <c r="B133" s="28"/>
      <c r="C133" s="60" t="s">
        <v>126</v>
      </c>
      <c r="J133" s="113">
        <f>BK133</f>
        <v>0</v>
      </c>
      <c r="L133" s="28"/>
      <c r="M133" s="58"/>
      <c r="N133" s="49"/>
      <c r="O133" s="49"/>
      <c r="P133" s="114">
        <f>P134+P144+P150+P165+P187+P214+P219+P225+P231+P236+P241+P246+P252+P266+P271+P276+P279</f>
        <v>0</v>
      </c>
      <c r="Q133" s="49"/>
      <c r="R133" s="114">
        <f>R134+R144+R150+R165+R187+R214+R219+R225+R231+R236+R241+R246+R252+R266+R271+R276+R279</f>
        <v>0</v>
      </c>
      <c r="S133" s="49"/>
      <c r="T133" s="115">
        <f>T134+T144+T150+T165+T187+T214+T219+T225+T231+T236+T241+T246+T252+T266+T271+T276+T279</f>
        <v>0</v>
      </c>
      <c r="AT133" s="13" t="s">
        <v>74</v>
      </c>
      <c r="AU133" s="13" t="s">
        <v>108</v>
      </c>
      <c r="BK133" s="116">
        <f>BK134+BK144+BK150+BK165+BK187+BK214+BK219+BK225+BK231+BK236+BK241+BK246+BK252+BK266+BK271+BK276+BK279</f>
        <v>0</v>
      </c>
    </row>
    <row r="134" spans="2:63" s="11" customFormat="1" ht="25.9" customHeight="1">
      <c r="B134" s="117"/>
      <c r="D134" s="118" t="s">
        <v>74</v>
      </c>
      <c r="E134" s="119" t="s">
        <v>172</v>
      </c>
      <c r="F134" s="119" t="s">
        <v>173</v>
      </c>
      <c r="I134" s="120"/>
      <c r="J134" s="121">
        <f>BK134</f>
        <v>0</v>
      </c>
      <c r="L134" s="117"/>
      <c r="M134" s="122"/>
      <c r="P134" s="123">
        <f>SUM(P135:P143)</f>
        <v>0</v>
      </c>
      <c r="R134" s="123">
        <f>SUM(R135:R143)</f>
        <v>0</v>
      </c>
      <c r="T134" s="124">
        <f>SUM(T135:T143)</f>
        <v>0</v>
      </c>
      <c r="AR134" s="118" t="s">
        <v>83</v>
      </c>
      <c r="AT134" s="125" t="s">
        <v>74</v>
      </c>
      <c r="AU134" s="125" t="s">
        <v>75</v>
      </c>
      <c r="AY134" s="118" t="s">
        <v>129</v>
      </c>
      <c r="BK134" s="126">
        <f>SUM(BK135:BK143)</f>
        <v>0</v>
      </c>
    </row>
    <row r="135" spans="2:65" s="1" customFormat="1" ht="24.2" customHeight="1">
      <c r="B135" s="28"/>
      <c r="C135" s="129" t="s">
        <v>83</v>
      </c>
      <c r="D135" s="129" t="s">
        <v>135</v>
      </c>
      <c r="E135" s="130" t="s">
        <v>174</v>
      </c>
      <c r="F135" s="131" t="s">
        <v>175</v>
      </c>
      <c r="G135" s="132" t="s">
        <v>176</v>
      </c>
      <c r="H135" s="133">
        <v>21</v>
      </c>
      <c r="I135" s="134"/>
      <c r="J135" s="133">
        <f aca="true" t="shared" si="0" ref="J135:J143">ROUND(I135*H135,3)</f>
        <v>0</v>
      </c>
      <c r="K135" s="135"/>
      <c r="L135" s="28"/>
      <c r="M135" s="136" t="s">
        <v>1</v>
      </c>
      <c r="N135" s="137" t="s">
        <v>40</v>
      </c>
      <c r="P135" s="138">
        <f aca="true" t="shared" si="1" ref="P135:P143">O135*H135</f>
        <v>0</v>
      </c>
      <c r="Q135" s="138">
        <v>0</v>
      </c>
      <c r="R135" s="138">
        <f aca="true" t="shared" si="2" ref="R135:R143">Q135*H135</f>
        <v>0</v>
      </c>
      <c r="S135" s="138">
        <v>0</v>
      </c>
      <c r="T135" s="139">
        <f aca="true" t="shared" si="3" ref="T135:T143">S135*H135</f>
        <v>0</v>
      </c>
      <c r="AR135" s="140" t="s">
        <v>177</v>
      </c>
      <c r="AT135" s="140" t="s">
        <v>135</v>
      </c>
      <c r="AU135" s="140" t="s">
        <v>83</v>
      </c>
      <c r="AY135" s="13" t="s">
        <v>129</v>
      </c>
      <c r="BE135" s="141">
        <f aca="true" t="shared" si="4" ref="BE135:BE143">IF(N135="základní",J135,0)</f>
        <v>0</v>
      </c>
      <c r="BF135" s="141">
        <f aca="true" t="shared" si="5" ref="BF135:BF143">IF(N135="snížená",J135,0)</f>
        <v>0</v>
      </c>
      <c r="BG135" s="141">
        <f aca="true" t="shared" si="6" ref="BG135:BG143">IF(N135="zákl. přenesená",J135,0)</f>
        <v>0</v>
      </c>
      <c r="BH135" s="141">
        <f aca="true" t="shared" si="7" ref="BH135:BH143">IF(N135="sníž. přenesená",J135,0)</f>
        <v>0</v>
      </c>
      <c r="BI135" s="141">
        <f aca="true" t="shared" si="8" ref="BI135:BI143">IF(N135="nulová",J135,0)</f>
        <v>0</v>
      </c>
      <c r="BJ135" s="13" t="s">
        <v>83</v>
      </c>
      <c r="BK135" s="142">
        <f aca="true" t="shared" si="9" ref="BK135:BK143">ROUND(I135*H135,3)</f>
        <v>0</v>
      </c>
      <c r="BL135" s="13" t="s">
        <v>177</v>
      </c>
      <c r="BM135" s="140" t="s">
        <v>85</v>
      </c>
    </row>
    <row r="136" spans="2:65" s="1" customFormat="1" ht="21.75" customHeight="1">
      <c r="B136" s="28"/>
      <c r="C136" s="129" t="s">
        <v>85</v>
      </c>
      <c r="D136" s="129" t="s">
        <v>135</v>
      </c>
      <c r="E136" s="130" t="s">
        <v>178</v>
      </c>
      <c r="F136" s="131" t="s">
        <v>179</v>
      </c>
      <c r="G136" s="132" t="s">
        <v>180</v>
      </c>
      <c r="H136" s="133">
        <v>34.769</v>
      </c>
      <c r="I136" s="134"/>
      <c r="J136" s="133">
        <f t="shared" si="0"/>
        <v>0</v>
      </c>
      <c r="K136" s="135"/>
      <c r="L136" s="28"/>
      <c r="M136" s="136" t="s">
        <v>1</v>
      </c>
      <c r="N136" s="137" t="s">
        <v>40</v>
      </c>
      <c r="P136" s="138">
        <f t="shared" si="1"/>
        <v>0</v>
      </c>
      <c r="Q136" s="138">
        <v>0</v>
      </c>
      <c r="R136" s="138">
        <f t="shared" si="2"/>
        <v>0</v>
      </c>
      <c r="S136" s="138">
        <v>0</v>
      </c>
      <c r="T136" s="139">
        <f t="shared" si="3"/>
        <v>0</v>
      </c>
      <c r="AR136" s="140" t="s">
        <v>177</v>
      </c>
      <c r="AT136" s="140" t="s">
        <v>135</v>
      </c>
      <c r="AU136" s="140" t="s">
        <v>83</v>
      </c>
      <c r="AY136" s="13" t="s">
        <v>129</v>
      </c>
      <c r="BE136" s="141">
        <f t="shared" si="4"/>
        <v>0</v>
      </c>
      <c r="BF136" s="141">
        <f t="shared" si="5"/>
        <v>0</v>
      </c>
      <c r="BG136" s="141">
        <f t="shared" si="6"/>
        <v>0</v>
      </c>
      <c r="BH136" s="141">
        <f t="shared" si="7"/>
        <v>0</v>
      </c>
      <c r="BI136" s="141">
        <f t="shared" si="8"/>
        <v>0</v>
      </c>
      <c r="BJ136" s="13" t="s">
        <v>83</v>
      </c>
      <c r="BK136" s="142">
        <f t="shared" si="9"/>
        <v>0</v>
      </c>
      <c r="BL136" s="13" t="s">
        <v>177</v>
      </c>
      <c r="BM136" s="140" t="s">
        <v>177</v>
      </c>
    </row>
    <row r="137" spans="2:65" s="1" customFormat="1" ht="24.2" customHeight="1">
      <c r="B137" s="28"/>
      <c r="C137" s="129" t="s">
        <v>181</v>
      </c>
      <c r="D137" s="129" t="s">
        <v>135</v>
      </c>
      <c r="E137" s="130" t="s">
        <v>182</v>
      </c>
      <c r="F137" s="131" t="s">
        <v>183</v>
      </c>
      <c r="G137" s="132" t="s">
        <v>180</v>
      </c>
      <c r="H137" s="133">
        <v>34.769</v>
      </c>
      <c r="I137" s="134"/>
      <c r="J137" s="133">
        <f t="shared" si="0"/>
        <v>0</v>
      </c>
      <c r="K137" s="135"/>
      <c r="L137" s="28"/>
      <c r="M137" s="136" t="s">
        <v>1</v>
      </c>
      <c r="N137" s="137" t="s">
        <v>40</v>
      </c>
      <c r="P137" s="138">
        <f t="shared" si="1"/>
        <v>0</v>
      </c>
      <c r="Q137" s="138">
        <v>0</v>
      </c>
      <c r="R137" s="138">
        <f t="shared" si="2"/>
        <v>0</v>
      </c>
      <c r="S137" s="138">
        <v>0</v>
      </c>
      <c r="T137" s="139">
        <f t="shared" si="3"/>
        <v>0</v>
      </c>
      <c r="AR137" s="140" t="s">
        <v>177</v>
      </c>
      <c r="AT137" s="140" t="s">
        <v>135</v>
      </c>
      <c r="AU137" s="140" t="s">
        <v>83</v>
      </c>
      <c r="AY137" s="13" t="s">
        <v>129</v>
      </c>
      <c r="BE137" s="141">
        <f t="shared" si="4"/>
        <v>0</v>
      </c>
      <c r="BF137" s="141">
        <f t="shared" si="5"/>
        <v>0</v>
      </c>
      <c r="BG137" s="141">
        <f t="shared" si="6"/>
        <v>0</v>
      </c>
      <c r="BH137" s="141">
        <f t="shared" si="7"/>
        <v>0</v>
      </c>
      <c r="BI137" s="141">
        <f t="shared" si="8"/>
        <v>0</v>
      </c>
      <c r="BJ137" s="13" t="s">
        <v>83</v>
      </c>
      <c r="BK137" s="142">
        <f t="shared" si="9"/>
        <v>0</v>
      </c>
      <c r="BL137" s="13" t="s">
        <v>177</v>
      </c>
      <c r="BM137" s="140" t="s">
        <v>140</v>
      </c>
    </row>
    <row r="138" spans="2:65" s="1" customFormat="1" ht="24.2" customHeight="1">
      <c r="B138" s="28"/>
      <c r="C138" s="129" t="s">
        <v>177</v>
      </c>
      <c r="D138" s="129" t="s">
        <v>135</v>
      </c>
      <c r="E138" s="130" t="s">
        <v>184</v>
      </c>
      <c r="F138" s="131" t="s">
        <v>185</v>
      </c>
      <c r="G138" s="132" t="s">
        <v>180</v>
      </c>
      <c r="H138" s="133">
        <v>34.769</v>
      </c>
      <c r="I138" s="134"/>
      <c r="J138" s="133">
        <f t="shared" si="0"/>
        <v>0</v>
      </c>
      <c r="K138" s="135"/>
      <c r="L138" s="28"/>
      <c r="M138" s="136" t="s">
        <v>1</v>
      </c>
      <c r="N138" s="137" t="s">
        <v>40</v>
      </c>
      <c r="P138" s="138">
        <f t="shared" si="1"/>
        <v>0</v>
      </c>
      <c r="Q138" s="138">
        <v>0</v>
      </c>
      <c r="R138" s="138">
        <f t="shared" si="2"/>
        <v>0</v>
      </c>
      <c r="S138" s="138">
        <v>0</v>
      </c>
      <c r="T138" s="139">
        <f t="shared" si="3"/>
        <v>0</v>
      </c>
      <c r="AR138" s="140" t="s">
        <v>177</v>
      </c>
      <c r="AT138" s="140" t="s">
        <v>135</v>
      </c>
      <c r="AU138" s="140" t="s">
        <v>83</v>
      </c>
      <c r="AY138" s="13" t="s">
        <v>129</v>
      </c>
      <c r="BE138" s="141">
        <f t="shared" si="4"/>
        <v>0</v>
      </c>
      <c r="BF138" s="141">
        <f t="shared" si="5"/>
        <v>0</v>
      </c>
      <c r="BG138" s="141">
        <f t="shared" si="6"/>
        <v>0</v>
      </c>
      <c r="BH138" s="141">
        <f t="shared" si="7"/>
        <v>0</v>
      </c>
      <c r="BI138" s="141">
        <f t="shared" si="8"/>
        <v>0</v>
      </c>
      <c r="BJ138" s="13" t="s">
        <v>83</v>
      </c>
      <c r="BK138" s="142">
        <f t="shared" si="9"/>
        <v>0</v>
      </c>
      <c r="BL138" s="13" t="s">
        <v>177</v>
      </c>
      <c r="BM138" s="140" t="s">
        <v>146</v>
      </c>
    </row>
    <row r="139" spans="2:65" s="1" customFormat="1" ht="24.2" customHeight="1">
      <c r="B139" s="28"/>
      <c r="C139" s="129" t="s">
        <v>132</v>
      </c>
      <c r="D139" s="129" t="s">
        <v>135</v>
      </c>
      <c r="E139" s="130" t="s">
        <v>186</v>
      </c>
      <c r="F139" s="131" t="s">
        <v>187</v>
      </c>
      <c r="G139" s="132" t="s">
        <v>180</v>
      </c>
      <c r="H139" s="133">
        <v>6.986</v>
      </c>
      <c r="I139" s="134"/>
      <c r="J139" s="133">
        <f t="shared" si="0"/>
        <v>0</v>
      </c>
      <c r="K139" s="135"/>
      <c r="L139" s="28"/>
      <c r="M139" s="136" t="s">
        <v>1</v>
      </c>
      <c r="N139" s="137" t="s">
        <v>40</v>
      </c>
      <c r="P139" s="138">
        <f t="shared" si="1"/>
        <v>0</v>
      </c>
      <c r="Q139" s="138">
        <v>0</v>
      </c>
      <c r="R139" s="138">
        <f t="shared" si="2"/>
        <v>0</v>
      </c>
      <c r="S139" s="138">
        <v>0</v>
      </c>
      <c r="T139" s="139">
        <f t="shared" si="3"/>
        <v>0</v>
      </c>
      <c r="AR139" s="140" t="s">
        <v>177</v>
      </c>
      <c r="AT139" s="140" t="s">
        <v>135</v>
      </c>
      <c r="AU139" s="140" t="s">
        <v>83</v>
      </c>
      <c r="AY139" s="13" t="s">
        <v>129</v>
      </c>
      <c r="BE139" s="141">
        <f t="shared" si="4"/>
        <v>0</v>
      </c>
      <c r="BF139" s="141">
        <f t="shared" si="5"/>
        <v>0</v>
      </c>
      <c r="BG139" s="141">
        <f t="shared" si="6"/>
        <v>0</v>
      </c>
      <c r="BH139" s="141">
        <f t="shared" si="7"/>
        <v>0</v>
      </c>
      <c r="BI139" s="141">
        <f t="shared" si="8"/>
        <v>0</v>
      </c>
      <c r="BJ139" s="13" t="s">
        <v>83</v>
      </c>
      <c r="BK139" s="142">
        <f t="shared" si="9"/>
        <v>0</v>
      </c>
      <c r="BL139" s="13" t="s">
        <v>177</v>
      </c>
      <c r="BM139" s="140" t="s">
        <v>188</v>
      </c>
    </row>
    <row r="140" spans="2:65" s="1" customFormat="1" ht="16.5" customHeight="1">
      <c r="B140" s="28"/>
      <c r="C140" s="129" t="s">
        <v>140</v>
      </c>
      <c r="D140" s="129" t="s">
        <v>135</v>
      </c>
      <c r="E140" s="130" t="s">
        <v>189</v>
      </c>
      <c r="F140" s="131" t="s">
        <v>190</v>
      </c>
      <c r="G140" s="132" t="s">
        <v>191</v>
      </c>
      <c r="H140" s="133">
        <v>12.575</v>
      </c>
      <c r="I140" s="134"/>
      <c r="J140" s="133">
        <f t="shared" si="0"/>
        <v>0</v>
      </c>
      <c r="K140" s="135"/>
      <c r="L140" s="28"/>
      <c r="M140" s="136" t="s">
        <v>1</v>
      </c>
      <c r="N140" s="137" t="s">
        <v>40</v>
      </c>
      <c r="P140" s="138">
        <f t="shared" si="1"/>
        <v>0</v>
      </c>
      <c r="Q140" s="138">
        <v>0</v>
      </c>
      <c r="R140" s="138">
        <f t="shared" si="2"/>
        <v>0</v>
      </c>
      <c r="S140" s="138">
        <v>0</v>
      </c>
      <c r="T140" s="139">
        <f t="shared" si="3"/>
        <v>0</v>
      </c>
      <c r="AR140" s="140" t="s">
        <v>177</v>
      </c>
      <c r="AT140" s="140" t="s">
        <v>135</v>
      </c>
      <c r="AU140" s="140" t="s">
        <v>83</v>
      </c>
      <c r="AY140" s="13" t="s">
        <v>129</v>
      </c>
      <c r="BE140" s="141">
        <f t="shared" si="4"/>
        <v>0</v>
      </c>
      <c r="BF140" s="141">
        <f t="shared" si="5"/>
        <v>0</v>
      </c>
      <c r="BG140" s="141">
        <f t="shared" si="6"/>
        <v>0</v>
      </c>
      <c r="BH140" s="141">
        <f t="shared" si="7"/>
        <v>0</v>
      </c>
      <c r="BI140" s="141">
        <f t="shared" si="8"/>
        <v>0</v>
      </c>
      <c r="BJ140" s="13" t="s">
        <v>83</v>
      </c>
      <c r="BK140" s="142">
        <f t="shared" si="9"/>
        <v>0</v>
      </c>
      <c r="BL140" s="13" t="s">
        <v>177</v>
      </c>
      <c r="BM140" s="140" t="s">
        <v>192</v>
      </c>
    </row>
    <row r="141" spans="2:65" s="1" customFormat="1" ht="16.5" customHeight="1">
      <c r="B141" s="28"/>
      <c r="C141" s="129" t="s">
        <v>151</v>
      </c>
      <c r="D141" s="129" t="s">
        <v>135</v>
      </c>
      <c r="E141" s="130" t="s">
        <v>193</v>
      </c>
      <c r="F141" s="131" t="s">
        <v>194</v>
      </c>
      <c r="G141" s="132" t="s">
        <v>180</v>
      </c>
      <c r="H141" s="133">
        <v>34.769</v>
      </c>
      <c r="I141" s="134"/>
      <c r="J141" s="133">
        <f t="shared" si="0"/>
        <v>0</v>
      </c>
      <c r="K141" s="135"/>
      <c r="L141" s="28"/>
      <c r="M141" s="136" t="s">
        <v>1</v>
      </c>
      <c r="N141" s="137" t="s">
        <v>40</v>
      </c>
      <c r="P141" s="138">
        <f t="shared" si="1"/>
        <v>0</v>
      </c>
      <c r="Q141" s="138">
        <v>0</v>
      </c>
      <c r="R141" s="138">
        <f t="shared" si="2"/>
        <v>0</v>
      </c>
      <c r="S141" s="138">
        <v>0</v>
      </c>
      <c r="T141" s="139">
        <f t="shared" si="3"/>
        <v>0</v>
      </c>
      <c r="AR141" s="140" t="s">
        <v>177</v>
      </c>
      <c r="AT141" s="140" t="s">
        <v>135</v>
      </c>
      <c r="AU141" s="140" t="s">
        <v>83</v>
      </c>
      <c r="AY141" s="13" t="s">
        <v>129</v>
      </c>
      <c r="BE141" s="141">
        <f t="shared" si="4"/>
        <v>0</v>
      </c>
      <c r="BF141" s="141">
        <f t="shared" si="5"/>
        <v>0</v>
      </c>
      <c r="BG141" s="141">
        <f t="shared" si="6"/>
        <v>0</v>
      </c>
      <c r="BH141" s="141">
        <f t="shared" si="7"/>
        <v>0</v>
      </c>
      <c r="BI141" s="141">
        <f t="shared" si="8"/>
        <v>0</v>
      </c>
      <c r="BJ141" s="13" t="s">
        <v>83</v>
      </c>
      <c r="BK141" s="142">
        <f t="shared" si="9"/>
        <v>0</v>
      </c>
      <c r="BL141" s="13" t="s">
        <v>177</v>
      </c>
      <c r="BM141" s="140" t="s">
        <v>195</v>
      </c>
    </row>
    <row r="142" spans="2:65" s="1" customFormat="1" ht="16.5" customHeight="1">
      <c r="B142" s="28"/>
      <c r="C142" s="129" t="s">
        <v>146</v>
      </c>
      <c r="D142" s="129" t="s">
        <v>135</v>
      </c>
      <c r="E142" s="130" t="s">
        <v>196</v>
      </c>
      <c r="F142" s="131" t="s">
        <v>197</v>
      </c>
      <c r="G142" s="132" t="s">
        <v>176</v>
      </c>
      <c r="H142" s="133">
        <v>83.63</v>
      </c>
      <c r="I142" s="134"/>
      <c r="J142" s="133">
        <f t="shared" si="0"/>
        <v>0</v>
      </c>
      <c r="K142" s="135"/>
      <c r="L142" s="28"/>
      <c r="M142" s="136" t="s">
        <v>1</v>
      </c>
      <c r="N142" s="137" t="s">
        <v>40</v>
      </c>
      <c r="P142" s="138">
        <f t="shared" si="1"/>
        <v>0</v>
      </c>
      <c r="Q142" s="138">
        <v>0</v>
      </c>
      <c r="R142" s="138">
        <f t="shared" si="2"/>
        <v>0</v>
      </c>
      <c r="S142" s="138">
        <v>0</v>
      </c>
      <c r="T142" s="139">
        <f t="shared" si="3"/>
        <v>0</v>
      </c>
      <c r="AR142" s="140" t="s">
        <v>177</v>
      </c>
      <c r="AT142" s="140" t="s">
        <v>135</v>
      </c>
      <c r="AU142" s="140" t="s">
        <v>83</v>
      </c>
      <c r="AY142" s="13" t="s">
        <v>129</v>
      </c>
      <c r="BE142" s="141">
        <f t="shared" si="4"/>
        <v>0</v>
      </c>
      <c r="BF142" s="141">
        <f t="shared" si="5"/>
        <v>0</v>
      </c>
      <c r="BG142" s="141">
        <f t="shared" si="6"/>
        <v>0</v>
      </c>
      <c r="BH142" s="141">
        <f t="shared" si="7"/>
        <v>0</v>
      </c>
      <c r="BI142" s="141">
        <f t="shared" si="8"/>
        <v>0</v>
      </c>
      <c r="BJ142" s="13" t="s">
        <v>83</v>
      </c>
      <c r="BK142" s="142">
        <f t="shared" si="9"/>
        <v>0</v>
      </c>
      <c r="BL142" s="13" t="s">
        <v>177</v>
      </c>
      <c r="BM142" s="140" t="s">
        <v>198</v>
      </c>
    </row>
    <row r="143" spans="2:65" s="1" customFormat="1" ht="24.2" customHeight="1">
      <c r="B143" s="28"/>
      <c r="C143" s="129" t="s">
        <v>199</v>
      </c>
      <c r="D143" s="129" t="s">
        <v>135</v>
      </c>
      <c r="E143" s="130" t="s">
        <v>200</v>
      </c>
      <c r="F143" s="131" t="s">
        <v>201</v>
      </c>
      <c r="G143" s="132" t="s">
        <v>191</v>
      </c>
      <c r="H143" s="133">
        <v>55.629</v>
      </c>
      <c r="I143" s="134"/>
      <c r="J143" s="133">
        <f t="shared" si="0"/>
        <v>0</v>
      </c>
      <c r="K143" s="135"/>
      <c r="L143" s="28"/>
      <c r="M143" s="136" t="s">
        <v>1</v>
      </c>
      <c r="N143" s="137" t="s">
        <v>40</v>
      </c>
      <c r="P143" s="138">
        <f t="shared" si="1"/>
        <v>0</v>
      </c>
      <c r="Q143" s="138">
        <v>0</v>
      </c>
      <c r="R143" s="138">
        <f t="shared" si="2"/>
        <v>0</v>
      </c>
      <c r="S143" s="138">
        <v>0</v>
      </c>
      <c r="T143" s="139">
        <f t="shared" si="3"/>
        <v>0</v>
      </c>
      <c r="AR143" s="140" t="s">
        <v>177</v>
      </c>
      <c r="AT143" s="140" t="s">
        <v>135</v>
      </c>
      <c r="AU143" s="140" t="s">
        <v>83</v>
      </c>
      <c r="AY143" s="13" t="s">
        <v>129</v>
      </c>
      <c r="BE143" s="141">
        <f t="shared" si="4"/>
        <v>0</v>
      </c>
      <c r="BF143" s="141">
        <f t="shared" si="5"/>
        <v>0</v>
      </c>
      <c r="BG143" s="141">
        <f t="shared" si="6"/>
        <v>0</v>
      </c>
      <c r="BH143" s="141">
        <f t="shared" si="7"/>
        <v>0</v>
      </c>
      <c r="BI143" s="141">
        <f t="shared" si="8"/>
        <v>0</v>
      </c>
      <c r="BJ143" s="13" t="s">
        <v>83</v>
      </c>
      <c r="BK143" s="142">
        <f t="shared" si="9"/>
        <v>0</v>
      </c>
      <c r="BL143" s="13" t="s">
        <v>177</v>
      </c>
      <c r="BM143" s="140" t="s">
        <v>202</v>
      </c>
    </row>
    <row r="144" spans="2:63" s="11" customFormat="1" ht="25.9" customHeight="1">
      <c r="B144" s="117"/>
      <c r="D144" s="118" t="s">
        <v>74</v>
      </c>
      <c r="E144" s="119" t="s">
        <v>203</v>
      </c>
      <c r="F144" s="119" t="s">
        <v>204</v>
      </c>
      <c r="I144" s="120"/>
      <c r="J144" s="121">
        <f>BK144</f>
        <v>0</v>
      </c>
      <c r="L144" s="117"/>
      <c r="M144" s="122"/>
      <c r="P144" s="123">
        <f>SUM(P145:P149)</f>
        <v>0</v>
      </c>
      <c r="R144" s="123">
        <f>SUM(R145:R149)</f>
        <v>0</v>
      </c>
      <c r="T144" s="124">
        <f>SUM(T145:T149)</f>
        <v>0</v>
      </c>
      <c r="AR144" s="118" t="s">
        <v>83</v>
      </c>
      <c r="AT144" s="125" t="s">
        <v>74</v>
      </c>
      <c r="AU144" s="125" t="s">
        <v>75</v>
      </c>
      <c r="AY144" s="118" t="s">
        <v>129</v>
      </c>
      <c r="BK144" s="126">
        <f>SUM(BK145:BK149)</f>
        <v>0</v>
      </c>
    </row>
    <row r="145" spans="2:65" s="1" customFormat="1" ht="16.5" customHeight="1">
      <c r="B145" s="28"/>
      <c r="C145" s="129" t="s">
        <v>188</v>
      </c>
      <c r="D145" s="129" t="s">
        <v>135</v>
      </c>
      <c r="E145" s="130" t="s">
        <v>205</v>
      </c>
      <c r="F145" s="131" t="s">
        <v>206</v>
      </c>
      <c r="G145" s="132" t="s">
        <v>180</v>
      </c>
      <c r="H145" s="133">
        <v>0.975</v>
      </c>
      <c r="I145" s="134"/>
      <c r="J145" s="133">
        <f>ROUND(I145*H145,3)</f>
        <v>0</v>
      </c>
      <c r="K145" s="135"/>
      <c r="L145" s="28"/>
      <c r="M145" s="136" t="s">
        <v>1</v>
      </c>
      <c r="N145" s="137" t="s">
        <v>40</v>
      </c>
      <c r="P145" s="138">
        <f>O145*H145</f>
        <v>0</v>
      </c>
      <c r="Q145" s="138">
        <v>0</v>
      </c>
      <c r="R145" s="138">
        <f>Q145*H145</f>
        <v>0</v>
      </c>
      <c r="S145" s="138">
        <v>0</v>
      </c>
      <c r="T145" s="139">
        <f>S145*H145</f>
        <v>0</v>
      </c>
      <c r="AR145" s="140" t="s">
        <v>177</v>
      </c>
      <c r="AT145" s="140" t="s">
        <v>135</v>
      </c>
      <c r="AU145" s="140" t="s">
        <v>83</v>
      </c>
      <c r="AY145" s="13" t="s">
        <v>129</v>
      </c>
      <c r="BE145" s="141">
        <f>IF(N145="základní",J145,0)</f>
        <v>0</v>
      </c>
      <c r="BF145" s="141">
        <f>IF(N145="snížená",J145,0)</f>
        <v>0</v>
      </c>
      <c r="BG145" s="141">
        <f>IF(N145="zákl. přenesená",J145,0)</f>
        <v>0</v>
      </c>
      <c r="BH145" s="141">
        <f>IF(N145="sníž. přenesená",J145,0)</f>
        <v>0</v>
      </c>
      <c r="BI145" s="141">
        <f>IF(N145="nulová",J145,0)</f>
        <v>0</v>
      </c>
      <c r="BJ145" s="13" t="s">
        <v>83</v>
      </c>
      <c r="BK145" s="142">
        <f>ROUND(I145*H145,3)</f>
        <v>0</v>
      </c>
      <c r="BL145" s="13" t="s">
        <v>177</v>
      </c>
      <c r="BM145" s="140" t="s">
        <v>207</v>
      </c>
    </row>
    <row r="146" spans="2:65" s="1" customFormat="1" ht="16.5" customHeight="1">
      <c r="B146" s="28"/>
      <c r="C146" s="129" t="s">
        <v>208</v>
      </c>
      <c r="D146" s="129" t="s">
        <v>135</v>
      </c>
      <c r="E146" s="130" t="s">
        <v>209</v>
      </c>
      <c r="F146" s="131" t="s">
        <v>210</v>
      </c>
      <c r="G146" s="132" t="s">
        <v>176</v>
      </c>
      <c r="H146" s="133">
        <v>2.34</v>
      </c>
      <c r="I146" s="134"/>
      <c r="J146" s="133">
        <f>ROUND(I146*H146,3)</f>
        <v>0</v>
      </c>
      <c r="K146" s="135"/>
      <c r="L146" s="28"/>
      <c r="M146" s="136" t="s">
        <v>1</v>
      </c>
      <c r="N146" s="137" t="s">
        <v>40</v>
      </c>
      <c r="P146" s="138">
        <f>O146*H146</f>
        <v>0</v>
      </c>
      <c r="Q146" s="138">
        <v>0</v>
      </c>
      <c r="R146" s="138">
        <f>Q146*H146</f>
        <v>0</v>
      </c>
      <c r="S146" s="138">
        <v>0</v>
      </c>
      <c r="T146" s="139">
        <f>S146*H146</f>
        <v>0</v>
      </c>
      <c r="AR146" s="140" t="s">
        <v>177</v>
      </c>
      <c r="AT146" s="140" t="s">
        <v>135</v>
      </c>
      <c r="AU146" s="140" t="s">
        <v>83</v>
      </c>
      <c r="AY146" s="13" t="s">
        <v>129</v>
      </c>
      <c r="BE146" s="141">
        <f>IF(N146="základní",J146,0)</f>
        <v>0</v>
      </c>
      <c r="BF146" s="141">
        <f>IF(N146="snížená",J146,0)</f>
        <v>0</v>
      </c>
      <c r="BG146" s="141">
        <f>IF(N146="zákl. přenesená",J146,0)</f>
        <v>0</v>
      </c>
      <c r="BH146" s="141">
        <f>IF(N146="sníž. přenesená",J146,0)</f>
        <v>0</v>
      </c>
      <c r="BI146" s="141">
        <f>IF(N146="nulová",J146,0)</f>
        <v>0</v>
      </c>
      <c r="BJ146" s="13" t="s">
        <v>83</v>
      </c>
      <c r="BK146" s="142">
        <f>ROUND(I146*H146,3)</f>
        <v>0</v>
      </c>
      <c r="BL146" s="13" t="s">
        <v>177</v>
      </c>
      <c r="BM146" s="140" t="s">
        <v>211</v>
      </c>
    </row>
    <row r="147" spans="2:65" s="1" customFormat="1" ht="16.5" customHeight="1">
      <c r="B147" s="28"/>
      <c r="C147" s="129" t="s">
        <v>192</v>
      </c>
      <c r="D147" s="129" t="s">
        <v>135</v>
      </c>
      <c r="E147" s="130" t="s">
        <v>212</v>
      </c>
      <c r="F147" s="131" t="s">
        <v>213</v>
      </c>
      <c r="G147" s="132" t="s">
        <v>176</v>
      </c>
      <c r="H147" s="133">
        <v>2.34</v>
      </c>
      <c r="I147" s="134"/>
      <c r="J147" s="133">
        <f>ROUND(I147*H147,3)</f>
        <v>0</v>
      </c>
      <c r="K147" s="135"/>
      <c r="L147" s="28"/>
      <c r="M147" s="136" t="s">
        <v>1</v>
      </c>
      <c r="N147" s="137" t="s">
        <v>40</v>
      </c>
      <c r="P147" s="138">
        <f>O147*H147</f>
        <v>0</v>
      </c>
      <c r="Q147" s="138">
        <v>0</v>
      </c>
      <c r="R147" s="138">
        <f>Q147*H147</f>
        <v>0</v>
      </c>
      <c r="S147" s="138">
        <v>0</v>
      </c>
      <c r="T147" s="139">
        <f>S147*H147</f>
        <v>0</v>
      </c>
      <c r="AR147" s="140" t="s">
        <v>177</v>
      </c>
      <c r="AT147" s="140" t="s">
        <v>135</v>
      </c>
      <c r="AU147" s="140" t="s">
        <v>83</v>
      </c>
      <c r="AY147" s="13" t="s">
        <v>129</v>
      </c>
      <c r="BE147" s="141">
        <f>IF(N147="základní",J147,0)</f>
        <v>0</v>
      </c>
      <c r="BF147" s="141">
        <f>IF(N147="snížená",J147,0)</f>
        <v>0</v>
      </c>
      <c r="BG147" s="141">
        <f>IF(N147="zákl. přenesená",J147,0)</f>
        <v>0</v>
      </c>
      <c r="BH147" s="141">
        <f>IF(N147="sníž. přenesená",J147,0)</f>
        <v>0</v>
      </c>
      <c r="BI147" s="141">
        <f>IF(N147="nulová",J147,0)</f>
        <v>0</v>
      </c>
      <c r="BJ147" s="13" t="s">
        <v>83</v>
      </c>
      <c r="BK147" s="142">
        <f>ROUND(I147*H147,3)</f>
        <v>0</v>
      </c>
      <c r="BL147" s="13" t="s">
        <v>177</v>
      </c>
      <c r="BM147" s="140" t="s">
        <v>214</v>
      </c>
    </row>
    <row r="148" spans="2:65" s="1" customFormat="1" ht="33" customHeight="1">
      <c r="B148" s="28"/>
      <c r="C148" s="129" t="s">
        <v>215</v>
      </c>
      <c r="D148" s="129" t="s">
        <v>135</v>
      </c>
      <c r="E148" s="130" t="s">
        <v>216</v>
      </c>
      <c r="F148" s="131" t="s">
        <v>217</v>
      </c>
      <c r="G148" s="132" t="s">
        <v>176</v>
      </c>
      <c r="H148" s="133">
        <v>2.25</v>
      </c>
      <c r="I148" s="134"/>
      <c r="J148" s="133">
        <f>ROUND(I148*H148,3)</f>
        <v>0</v>
      </c>
      <c r="K148" s="135"/>
      <c r="L148" s="28"/>
      <c r="M148" s="136" t="s">
        <v>1</v>
      </c>
      <c r="N148" s="137" t="s">
        <v>40</v>
      </c>
      <c r="P148" s="138">
        <f>O148*H148</f>
        <v>0</v>
      </c>
      <c r="Q148" s="138">
        <v>0</v>
      </c>
      <c r="R148" s="138">
        <f>Q148*H148</f>
        <v>0</v>
      </c>
      <c r="S148" s="138">
        <v>0</v>
      </c>
      <c r="T148" s="139">
        <f>S148*H148</f>
        <v>0</v>
      </c>
      <c r="AR148" s="140" t="s">
        <v>177</v>
      </c>
      <c r="AT148" s="140" t="s">
        <v>135</v>
      </c>
      <c r="AU148" s="140" t="s">
        <v>83</v>
      </c>
      <c r="AY148" s="13" t="s">
        <v>129</v>
      </c>
      <c r="BE148" s="141">
        <f>IF(N148="základní",J148,0)</f>
        <v>0</v>
      </c>
      <c r="BF148" s="141">
        <f>IF(N148="snížená",J148,0)</f>
        <v>0</v>
      </c>
      <c r="BG148" s="141">
        <f>IF(N148="zákl. přenesená",J148,0)</f>
        <v>0</v>
      </c>
      <c r="BH148" s="141">
        <f>IF(N148="sníž. přenesená",J148,0)</f>
        <v>0</v>
      </c>
      <c r="BI148" s="141">
        <f>IF(N148="nulová",J148,0)</f>
        <v>0</v>
      </c>
      <c r="BJ148" s="13" t="s">
        <v>83</v>
      </c>
      <c r="BK148" s="142">
        <f>ROUND(I148*H148,3)</f>
        <v>0</v>
      </c>
      <c r="BL148" s="13" t="s">
        <v>177</v>
      </c>
      <c r="BM148" s="140" t="s">
        <v>218</v>
      </c>
    </row>
    <row r="149" spans="2:65" s="1" customFormat="1" ht="24.2" customHeight="1">
      <c r="B149" s="28"/>
      <c r="C149" s="129" t="s">
        <v>195</v>
      </c>
      <c r="D149" s="129" t="s">
        <v>135</v>
      </c>
      <c r="E149" s="130" t="s">
        <v>219</v>
      </c>
      <c r="F149" s="131" t="s">
        <v>220</v>
      </c>
      <c r="G149" s="132" t="s">
        <v>191</v>
      </c>
      <c r="H149" s="133">
        <v>0.045</v>
      </c>
      <c r="I149" s="134"/>
      <c r="J149" s="133">
        <f>ROUND(I149*H149,3)</f>
        <v>0</v>
      </c>
      <c r="K149" s="135"/>
      <c r="L149" s="28"/>
      <c r="M149" s="136" t="s">
        <v>1</v>
      </c>
      <c r="N149" s="137" t="s">
        <v>40</v>
      </c>
      <c r="P149" s="138">
        <f>O149*H149</f>
        <v>0</v>
      </c>
      <c r="Q149" s="138">
        <v>0</v>
      </c>
      <c r="R149" s="138">
        <f>Q149*H149</f>
        <v>0</v>
      </c>
      <c r="S149" s="138">
        <v>0</v>
      </c>
      <c r="T149" s="139">
        <f>S149*H149</f>
        <v>0</v>
      </c>
      <c r="AR149" s="140" t="s">
        <v>177</v>
      </c>
      <c r="AT149" s="140" t="s">
        <v>135</v>
      </c>
      <c r="AU149" s="140" t="s">
        <v>83</v>
      </c>
      <c r="AY149" s="13" t="s">
        <v>129</v>
      </c>
      <c r="BE149" s="141">
        <f>IF(N149="základní",J149,0)</f>
        <v>0</v>
      </c>
      <c r="BF149" s="141">
        <f>IF(N149="snížená",J149,0)</f>
        <v>0</v>
      </c>
      <c r="BG149" s="141">
        <f>IF(N149="zákl. přenesená",J149,0)</f>
        <v>0</v>
      </c>
      <c r="BH149" s="141">
        <f>IF(N149="sníž. přenesená",J149,0)</f>
        <v>0</v>
      </c>
      <c r="BI149" s="141">
        <f>IF(N149="nulová",J149,0)</f>
        <v>0</v>
      </c>
      <c r="BJ149" s="13" t="s">
        <v>83</v>
      </c>
      <c r="BK149" s="142">
        <f>ROUND(I149*H149,3)</f>
        <v>0</v>
      </c>
      <c r="BL149" s="13" t="s">
        <v>177</v>
      </c>
      <c r="BM149" s="140" t="s">
        <v>221</v>
      </c>
    </row>
    <row r="150" spans="2:63" s="11" customFormat="1" ht="25.9" customHeight="1">
      <c r="B150" s="117"/>
      <c r="D150" s="118" t="s">
        <v>74</v>
      </c>
      <c r="E150" s="119" t="s">
        <v>222</v>
      </c>
      <c r="F150" s="119" t="s">
        <v>223</v>
      </c>
      <c r="I150" s="120"/>
      <c r="J150" s="121">
        <f>BK150</f>
        <v>0</v>
      </c>
      <c r="L150" s="117"/>
      <c r="M150" s="122"/>
      <c r="P150" s="123">
        <f>SUM(P151:P164)</f>
        <v>0</v>
      </c>
      <c r="R150" s="123">
        <f>SUM(R151:R164)</f>
        <v>0</v>
      </c>
      <c r="T150" s="124">
        <f>SUM(T151:T164)</f>
        <v>0</v>
      </c>
      <c r="AR150" s="118" t="s">
        <v>83</v>
      </c>
      <c r="AT150" s="125" t="s">
        <v>74</v>
      </c>
      <c r="AU150" s="125" t="s">
        <v>75</v>
      </c>
      <c r="AY150" s="118" t="s">
        <v>129</v>
      </c>
      <c r="BK150" s="126">
        <f>SUM(BK151:BK164)</f>
        <v>0</v>
      </c>
    </row>
    <row r="151" spans="2:65" s="1" customFormat="1" ht="33" customHeight="1">
      <c r="B151" s="28"/>
      <c r="C151" s="129" t="s">
        <v>8</v>
      </c>
      <c r="D151" s="129" t="s">
        <v>135</v>
      </c>
      <c r="E151" s="130" t="s">
        <v>224</v>
      </c>
      <c r="F151" s="131" t="s">
        <v>225</v>
      </c>
      <c r="G151" s="132" t="s">
        <v>180</v>
      </c>
      <c r="H151" s="133">
        <v>3.646</v>
      </c>
      <c r="I151" s="134"/>
      <c r="J151" s="133">
        <f aca="true" t="shared" si="10" ref="J151:J164">ROUND(I151*H151,3)</f>
        <v>0</v>
      </c>
      <c r="K151" s="135"/>
      <c r="L151" s="28"/>
      <c r="M151" s="136" t="s">
        <v>1</v>
      </c>
      <c r="N151" s="137" t="s">
        <v>40</v>
      </c>
      <c r="P151" s="138">
        <f aca="true" t="shared" si="11" ref="P151:P164">O151*H151</f>
        <v>0</v>
      </c>
      <c r="Q151" s="138">
        <v>0</v>
      </c>
      <c r="R151" s="138">
        <f aca="true" t="shared" si="12" ref="R151:R164">Q151*H151</f>
        <v>0</v>
      </c>
      <c r="S151" s="138">
        <v>0</v>
      </c>
      <c r="T151" s="139">
        <f aca="true" t="shared" si="13" ref="T151:T164">S151*H151</f>
        <v>0</v>
      </c>
      <c r="AR151" s="140" t="s">
        <v>177</v>
      </c>
      <c r="AT151" s="140" t="s">
        <v>135</v>
      </c>
      <c r="AU151" s="140" t="s">
        <v>83</v>
      </c>
      <c r="AY151" s="13" t="s">
        <v>129</v>
      </c>
      <c r="BE151" s="141">
        <f aca="true" t="shared" si="14" ref="BE151:BE164">IF(N151="základní",J151,0)</f>
        <v>0</v>
      </c>
      <c r="BF151" s="141">
        <f aca="true" t="shared" si="15" ref="BF151:BF164">IF(N151="snížená",J151,0)</f>
        <v>0</v>
      </c>
      <c r="BG151" s="141">
        <f aca="true" t="shared" si="16" ref="BG151:BG164">IF(N151="zákl. přenesená",J151,0)</f>
        <v>0</v>
      </c>
      <c r="BH151" s="141">
        <f aca="true" t="shared" si="17" ref="BH151:BH164">IF(N151="sníž. přenesená",J151,0)</f>
        <v>0</v>
      </c>
      <c r="BI151" s="141">
        <f aca="true" t="shared" si="18" ref="BI151:BI164">IF(N151="nulová",J151,0)</f>
        <v>0</v>
      </c>
      <c r="BJ151" s="13" t="s">
        <v>83</v>
      </c>
      <c r="BK151" s="142">
        <f aca="true" t="shared" si="19" ref="BK151:BK164">ROUND(I151*H151,3)</f>
        <v>0</v>
      </c>
      <c r="BL151" s="13" t="s">
        <v>177</v>
      </c>
      <c r="BM151" s="140" t="s">
        <v>226</v>
      </c>
    </row>
    <row r="152" spans="2:65" s="1" customFormat="1" ht="33" customHeight="1">
      <c r="B152" s="28"/>
      <c r="C152" s="129" t="s">
        <v>198</v>
      </c>
      <c r="D152" s="129" t="s">
        <v>135</v>
      </c>
      <c r="E152" s="130" t="s">
        <v>227</v>
      </c>
      <c r="F152" s="131" t="s">
        <v>228</v>
      </c>
      <c r="G152" s="132" t="s">
        <v>180</v>
      </c>
      <c r="H152" s="133">
        <v>25.545</v>
      </c>
      <c r="I152" s="134"/>
      <c r="J152" s="133">
        <f t="shared" si="10"/>
        <v>0</v>
      </c>
      <c r="K152" s="135"/>
      <c r="L152" s="28"/>
      <c r="M152" s="136" t="s">
        <v>1</v>
      </c>
      <c r="N152" s="137" t="s">
        <v>40</v>
      </c>
      <c r="P152" s="138">
        <f t="shared" si="11"/>
        <v>0</v>
      </c>
      <c r="Q152" s="138">
        <v>0</v>
      </c>
      <c r="R152" s="138">
        <f t="shared" si="12"/>
        <v>0</v>
      </c>
      <c r="S152" s="138">
        <v>0</v>
      </c>
      <c r="T152" s="139">
        <f t="shared" si="13"/>
        <v>0</v>
      </c>
      <c r="AR152" s="140" t="s">
        <v>177</v>
      </c>
      <c r="AT152" s="140" t="s">
        <v>135</v>
      </c>
      <c r="AU152" s="140" t="s">
        <v>83</v>
      </c>
      <c r="AY152" s="13" t="s">
        <v>129</v>
      </c>
      <c r="BE152" s="141">
        <f t="shared" si="14"/>
        <v>0</v>
      </c>
      <c r="BF152" s="141">
        <f t="shared" si="15"/>
        <v>0</v>
      </c>
      <c r="BG152" s="141">
        <f t="shared" si="16"/>
        <v>0</v>
      </c>
      <c r="BH152" s="141">
        <f t="shared" si="17"/>
        <v>0</v>
      </c>
      <c r="BI152" s="141">
        <f t="shared" si="18"/>
        <v>0</v>
      </c>
      <c r="BJ152" s="13" t="s">
        <v>83</v>
      </c>
      <c r="BK152" s="142">
        <f t="shared" si="19"/>
        <v>0</v>
      </c>
      <c r="BL152" s="13" t="s">
        <v>177</v>
      </c>
      <c r="BM152" s="140" t="s">
        <v>229</v>
      </c>
    </row>
    <row r="153" spans="2:65" s="1" customFormat="1" ht="21.75" customHeight="1">
      <c r="B153" s="28"/>
      <c r="C153" s="129" t="s">
        <v>230</v>
      </c>
      <c r="D153" s="129" t="s">
        <v>135</v>
      </c>
      <c r="E153" s="130" t="s">
        <v>231</v>
      </c>
      <c r="F153" s="131" t="s">
        <v>232</v>
      </c>
      <c r="G153" s="132" t="s">
        <v>180</v>
      </c>
      <c r="H153" s="133">
        <v>2.456</v>
      </c>
      <c r="I153" s="134"/>
      <c r="J153" s="133">
        <f t="shared" si="10"/>
        <v>0</v>
      </c>
      <c r="K153" s="135"/>
      <c r="L153" s="28"/>
      <c r="M153" s="136" t="s">
        <v>1</v>
      </c>
      <c r="N153" s="137" t="s">
        <v>40</v>
      </c>
      <c r="P153" s="138">
        <f t="shared" si="11"/>
        <v>0</v>
      </c>
      <c r="Q153" s="138">
        <v>0</v>
      </c>
      <c r="R153" s="138">
        <f t="shared" si="12"/>
        <v>0</v>
      </c>
      <c r="S153" s="138">
        <v>0</v>
      </c>
      <c r="T153" s="139">
        <f t="shared" si="13"/>
        <v>0</v>
      </c>
      <c r="AR153" s="140" t="s">
        <v>177</v>
      </c>
      <c r="AT153" s="140" t="s">
        <v>135</v>
      </c>
      <c r="AU153" s="140" t="s">
        <v>83</v>
      </c>
      <c r="AY153" s="13" t="s">
        <v>129</v>
      </c>
      <c r="BE153" s="141">
        <f t="shared" si="14"/>
        <v>0</v>
      </c>
      <c r="BF153" s="141">
        <f t="shared" si="15"/>
        <v>0</v>
      </c>
      <c r="BG153" s="141">
        <f t="shared" si="16"/>
        <v>0</v>
      </c>
      <c r="BH153" s="141">
        <f t="shared" si="17"/>
        <v>0</v>
      </c>
      <c r="BI153" s="141">
        <f t="shared" si="18"/>
        <v>0</v>
      </c>
      <c r="BJ153" s="13" t="s">
        <v>83</v>
      </c>
      <c r="BK153" s="142">
        <f t="shared" si="19"/>
        <v>0</v>
      </c>
      <c r="BL153" s="13" t="s">
        <v>177</v>
      </c>
      <c r="BM153" s="140" t="s">
        <v>233</v>
      </c>
    </row>
    <row r="154" spans="2:65" s="1" customFormat="1" ht="16.5" customHeight="1">
      <c r="B154" s="28"/>
      <c r="C154" s="129" t="s">
        <v>202</v>
      </c>
      <c r="D154" s="129" t="s">
        <v>135</v>
      </c>
      <c r="E154" s="130" t="s">
        <v>234</v>
      </c>
      <c r="F154" s="131" t="s">
        <v>235</v>
      </c>
      <c r="G154" s="132" t="s">
        <v>176</v>
      </c>
      <c r="H154" s="133">
        <v>26.849</v>
      </c>
      <c r="I154" s="134"/>
      <c r="J154" s="133">
        <f t="shared" si="10"/>
        <v>0</v>
      </c>
      <c r="K154" s="135"/>
      <c r="L154" s="28"/>
      <c r="M154" s="136" t="s">
        <v>1</v>
      </c>
      <c r="N154" s="137" t="s">
        <v>40</v>
      </c>
      <c r="P154" s="138">
        <f t="shared" si="11"/>
        <v>0</v>
      </c>
      <c r="Q154" s="138">
        <v>0</v>
      </c>
      <c r="R154" s="138">
        <f t="shared" si="12"/>
        <v>0</v>
      </c>
      <c r="S154" s="138">
        <v>0</v>
      </c>
      <c r="T154" s="139">
        <f t="shared" si="13"/>
        <v>0</v>
      </c>
      <c r="AR154" s="140" t="s">
        <v>177</v>
      </c>
      <c r="AT154" s="140" t="s">
        <v>135</v>
      </c>
      <c r="AU154" s="140" t="s">
        <v>83</v>
      </c>
      <c r="AY154" s="13" t="s">
        <v>129</v>
      </c>
      <c r="BE154" s="141">
        <f t="shared" si="14"/>
        <v>0</v>
      </c>
      <c r="BF154" s="141">
        <f t="shared" si="15"/>
        <v>0</v>
      </c>
      <c r="BG154" s="141">
        <f t="shared" si="16"/>
        <v>0</v>
      </c>
      <c r="BH154" s="141">
        <f t="shared" si="17"/>
        <v>0</v>
      </c>
      <c r="BI154" s="141">
        <f t="shared" si="18"/>
        <v>0</v>
      </c>
      <c r="BJ154" s="13" t="s">
        <v>83</v>
      </c>
      <c r="BK154" s="142">
        <f t="shared" si="19"/>
        <v>0</v>
      </c>
      <c r="BL154" s="13" t="s">
        <v>177</v>
      </c>
      <c r="BM154" s="140" t="s">
        <v>236</v>
      </c>
    </row>
    <row r="155" spans="2:65" s="1" customFormat="1" ht="16.5" customHeight="1">
      <c r="B155" s="28"/>
      <c r="C155" s="129" t="s">
        <v>237</v>
      </c>
      <c r="D155" s="129" t="s">
        <v>135</v>
      </c>
      <c r="E155" s="130" t="s">
        <v>238</v>
      </c>
      <c r="F155" s="131" t="s">
        <v>239</v>
      </c>
      <c r="G155" s="132" t="s">
        <v>176</v>
      </c>
      <c r="H155" s="133">
        <v>26.849</v>
      </c>
      <c r="I155" s="134"/>
      <c r="J155" s="133">
        <f t="shared" si="10"/>
        <v>0</v>
      </c>
      <c r="K155" s="135"/>
      <c r="L155" s="28"/>
      <c r="M155" s="136" t="s">
        <v>1</v>
      </c>
      <c r="N155" s="137" t="s">
        <v>40</v>
      </c>
      <c r="P155" s="138">
        <f t="shared" si="11"/>
        <v>0</v>
      </c>
      <c r="Q155" s="138">
        <v>0</v>
      </c>
      <c r="R155" s="138">
        <f t="shared" si="12"/>
        <v>0</v>
      </c>
      <c r="S155" s="138">
        <v>0</v>
      </c>
      <c r="T155" s="139">
        <f t="shared" si="13"/>
        <v>0</v>
      </c>
      <c r="AR155" s="140" t="s">
        <v>177</v>
      </c>
      <c r="AT155" s="140" t="s">
        <v>135</v>
      </c>
      <c r="AU155" s="140" t="s">
        <v>83</v>
      </c>
      <c r="AY155" s="13" t="s">
        <v>129</v>
      </c>
      <c r="BE155" s="141">
        <f t="shared" si="14"/>
        <v>0</v>
      </c>
      <c r="BF155" s="141">
        <f t="shared" si="15"/>
        <v>0</v>
      </c>
      <c r="BG155" s="141">
        <f t="shared" si="16"/>
        <v>0</v>
      </c>
      <c r="BH155" s="141">
        <f t="shared" si="17"/>
        <v>0</v>
      </c>
      <c r="BI155" s="141">
        <f t="shared" si="18"/>
        <v>0</v>
      </c>
      <c r="BJ155" s="13" t="s">
        <v>83</v>
      </c>
      <c r="BK155" s="142">
        <f t="shared" si="19"/>
        <v>0</v>
      </c>
      <c r="BL155" s="13" t="s">
        <v>177</v>
      </c>
      <c r="BM155" s="140" t="s">
        <v>240</v>
      </c>
    </row>
    <row r="156" spans="2:65" s="1" customFormat="1" ht="16.5" customHeight="1">
      <c r="B156" s="28"/>
      <c r="C156" s="129" t="s">
        <v>207</v>
      </c>
      <c r="D156" s="129" t="s">
        <v>135</v>
      </c>
      <c r="E156" s="130" t="s">
        <v>241</v>
      </c>
      <c r="F156" s="131" t="s">
        <v>242</v>
      </c>
      <c r="G156" s="132" t="s">
        <v>191</v>
      </c>
      <c r="H156" s="133">
        <v>0.319</v>
      </c>
      <c r="I156" s="134"/>
      <c r="J156" s="133">
        <f t="shared" si="10"/>
        <v>0</v>
      </c>
      <c r="K156" s="135"/>
      <c r="L156" s="28"/>
      <c r="M156" s="136" t="s">
        <v>1</v>
      </c>
      <c r="N156" s="137" t="s">
        <v>40</v>
      </c>
      <c r="P156" s="138">
        <f t="shared" si="11"/>
        <v>0</v>
      </c>
      <c r="Q156" s="138">
        <v>0</v>
      </c>
      <c r="R156" s="138">
        <f t="shared" si="12"/>
        <v>0</v>
      </c>
      <c r="S156" s="138">
        <v>0</v>
      </c>
      <c r="T156" s="139">
        <f t="shared" si="13"/>
        <v>0</v>
      </c>
      <c r="AR156" s="140" t="s">
        <v>177</v>
      </c>
      <c r="AT156" s="140" t="s">
        <v>135</v>
      </c>
      <c r="AU156" s="140" t="s">
        <v>83</v>
      </c>
      <c r="AY156" s="13" t="s">
        <v>129</v>
      </c>
      <c r="BE156" s="141">
        <f t="shared" si="14"/>
        <v>0</v>
      </c>
      <c r="BF156" s="141">
        <f t="shared" si="15"/>
        <v>0</v>
      </c>
      <c r="BG156" s="141">
        <f t="shared" si="16"/>
        <v>0</v>
      </c>
      <c r="BH156" s="141">
        <f t="shared" si="17"/>
        <v>0</v>
      </c>
      <c r="BI156" s="141">
        <f t="shared" si="18"/>
        <v>0</v>
      </c>
      <c r="BJ156" s="13" t="s">
        <v>83</v>
      </c>
      <c r="BK156" s="142">
        <f t="shared" si="19"/>
        <v>0</v>
      </c>
      <c r="BL156" s="13" t="s">
        <v>177</v>
      </c>
      <c r="BM156" s="140" t="s">
        <v>243</v>
      </c>
    </row>
    <row r="157" spans="2:65" s="1" customFormat="1" ht="24.2" customHeight="1">
      <c r="B157" s="28"/>
      <c r="C157" s="129" t="s">
        <v>7</v>
      </c>
      <c r="D157" s="129" t="s">
        <v>135</v>
      </c>
      <c r="E157" s="130" t="s">
        <v>244</v>
      </c>
      <c r="F157" s="131" t="s">
        <v>245</v>
      </c>
      <c r="G157" s="132" t="s">
        <v>246</v>
      </c>
      <c r="H157" s="133">
        <v>1</v>
      </c>
      <c r="I157" s="134"/>
      <c r="J157" s="133">
        <f t="shared" si="10"/>
        <v>0</v>
      </c>
      <c r="K157" s="135"/>
      <c r="L157" s="28"/>
      <c r="M157" s="136" t="s">
        <v>1</v>
      </c>
      <c r="N157" s="137" t="s">
        <v>40</v>
      </c>
      <c r="P157" s="138">
        <f t="shared" si="11"/>
        <v>0</v>
      </c>
      <c r="Q157" s="138">
        <v>0</v>
      </c>
      <c r="R157" s="138">
        <f t="shared" si="12"/>
        <v>0</v>
      </c>
      <c r="S157" s="138">
        <v>0</v>
      </c>
      <c r="T157" s="139">
        <f t="shared" si="13"/>
        <v>0</v>
      </c>
      <c r="AR157" s="140" t="s">
        <v>177</v>
      </c>
      <c r="AT157" s="140" t="s">
        <v>135</v>
      </c>
      <c r="AU157" s="140" t="s">
        <v>83</v>
      </c>
      <c r="AY157" s="13" t="s">
        <v>129</v>
      </c>
      <c r="BE157" s="141">
        <f t="shared" si="14"/>
        <v>0</v>
      </c>
      <c r="BF157" s="141">
        <f t="shared" si="15"/>
        <v>0</v>
      </c>
      <c r="BG157" s="141">
        <f t="shared" si="16"/>
        <v>0</v>
      </c>
      <c r="BH157" s="141">
        <f t="shared" si="17"/>
        <v>0</v>
      </c>
      <c r="BI157" s="141">
        <f t="shared" si="18"/>
        <v>0</v>
      </c>
      <c r="BJ157" s="13" t="s">
        <v>83</v>
      </c>
      <c r="BK157" s="142">
        <f t="shared" si="19"/>
        <v>0</v>
      </c>
      <c r="BL157" s="13" t="s">
        <v>177</v>
      </c>
      <c r="BM157" s="140" t="s">
        <v>247</v>
      </c>
    </row>
    <row r="158" spans="2:65" s="1" customFormat="1" ht="24.2" customHeight="1">
      <c r="B158" s="28"/>
      <c r="C158" s="129" t="s">
        <v>211</v>
      </c>
      <c r="D158" s="129" t="s">
        <v>135</v>
      </c>
      <c r="E158" s="130" t="s">
        <v>248</v>
      </c>
      <c r="F158" s="131" t="s">
        <v>249</v>
      </c>
      <c r="G158" s="132" t="s">
        <v>250</v>
      </c>
      <c r="H158" s="133">
        <v>10.125</v>
      </c>
      <c r="I158" s="134"/>
      <c r="J158" s="133">
        <f t="shared" si="10"/>
        <v>0</v>
      </c>
      <c r="K158" s="135"/>
      <c r="L158" s="28"/>
      <c r="M158" s="136" t="s">
        <v>1</v>
      </c>
      <c r="N158" s="137" t="s">
        <v>40</v>
      </c>
      <c r="P158" s="138">
        <f t="shared" si="11"/>
        <v>0</v>
      </c>
      <c r="Q158" s="138">
        <v>0</v>
      </c>
      <c r="R158" s="138">
        <f t="shared" si="12"/>
        <v>0</v>
      </c>
      <c r="S158" s="138">
        <v>0</v>
      </c>
      <c r="T158" s="139">
        <f t="shared" si="13"/>
        <v>0</v>
      </c>
      <c r="AR158" s="140" t="s">
        <v>177</v>
      </c>
      <c r="AT158" s="140" t="s">
        <v>135</v>
      </c>
      <c r="AU158" s="140" t="s">
        <v>83</v>
      </c>
      <c r="AY158" s="13" t="s">
        <v>129</v>
      </c>
      <c r="BE158" s="141">
        <f t="shared" si="14"/>
        <v>0</v>
      </c>
      <c r="BF158" s="141">
        <f t="shared" si="15"/>
        <v>0</v>
      </c>
      <c r="BG158" s="141">
        <f t="shared" si="16"/>
        <v>0</v>
      </c>
      <c r="BH158" s="141">
        <f t="shared" si="17"/>
        <v>0</v>
      </c>
      <c r="BI158" s="141">
        <f t="shared" si="18"/>
        <v>0</v>
      </c>
      <c r="BJ158" s="13" t="s">
        <v>83</v>
      </c>
      <c r="BK158" s="142">
        <f t="shared" si="19"/>
        <v>0</v>
      </c>
      <c r="BL158" s="13" t="s">
        <v>177</v>
      </c>
      <c r="BM158" s="140" t="s">
        <v>251</v>
      </c>
    </row>
    <row r="159" spans="2:65" s="1" customFormat="1" ht="21.75" customHeight="1">
      <c r="B159" s="28"/>
      <c r="C159" s="129" t="s">
        <v>252</v>
      </c>
      <c r="D159" s="129" t="s">
        <v>135</v>
      </c>
      <c r="E159" s="130" t="s">
        <v>253</v>
      </c>
      <c r="F159" s="131" t="s">
        <v>254</v>
      </c>
      <c r="G159" s="132" t="s">
        <v>246</v>
      </c>
      <c r="H159" s="133">
        <v>38.76</v>
      </c>
      <c r="I159" s="134"/>
      <c r="J159" s="133">
        <f t="shared" si="10"/>
        <v>0</v>
      </c>
      <c r="K159" s="135"/>
      <c r="L159" s="28"/>
      <c r="M159" s="136" t="s">
        <v>1</v>
      </c>
      <c r="N159" s="137" t="s">
        <v>40</v>
      </c>
      <c r="P159" s="138">
        <f t="shared" si="11"/>
        <v>0</v>
      </c>
      <c r="Q159" s="138">
        <v>0</v>
      </c>
      <c r="R159" s="138">
        <f t="shared" si="12"/>
        <v>0</v>
      </c>
      <c r="S159" s="138">
        <v>0</v>
      </c>
      <c r="T159" s="139">
        <f t="shared" si="13"/>
        <v>0</v>
      </c>
      <c r="AR159" s="140" t="s">
        <v>177</v>
      </c>
      <c r="AT159" s="140" t="s">
        <v>135</v>
      </c>
      <c r="AU159" s="140" t="s">
        <v>83</v>
      </c>
      <c r="AY159" s="13" t="s">
        <v>129</v>
      </c>
      <c r="BE159" s="141">
        <f t="shared" si="14"/>
        <v>0</v>
      </c>
      <c r="BF159" s="141">
        <f t="shared" si="15"/>
        <v>0</v>
      </c>
      <c r="BG159" s="141">
        <f t="shared" si="16"/>
        <v>0</v>
      </c>
      <c r="BH159" s="141">
        <f t="shared" si="17"/>
        <v>0</v>
      </c>
      <c r="BI159" s="141">
        <f t="shared" si="18"/>
        <v>0</v>
      </c>
      <c r="BJ159" s="13" t="s">
        <v>83</v>
      </c>
      <c r="BK159" s="142">
        <f t="shared" si="19"/>
        <v>0</v>
      </c>
      <c r="BL159" s="13" t="s">
        <v>177</v>
      </c>
      <c r="BM159" s="140" t="s">
        <v>255</v>
      </c>
    </row>
    <row r="160" spans="2:65" s="1" customFormat="1" ht="21.75" customHeight="1">
      <c r="B160" s="28"/>
      <c r="C160" s="129" t="s">
        <v>214</v>
      </c>
      <c r="D160" s="129" t="s">
        <v>135</v>
      </c>
      <c r="E160" s="130" t="s">
        <v>256</v>
      </c>
      <c r="F160" s="131" t="s">
        <v>257</v>
      </c>
      <c r="G160" s="132" t="s">
        <v>246</v>
      </c>
      <c r="H160" s="133">
        <v>19.38</v>
      </c>
      <c r="I160" s="134"/>
      <c r="J160" s="133">
        <f t="shared" si="10"/>
        <v>0</v>
      </c>
      <c r="K160" s="135"/>
      <c r="L160" s="28"/>
      <c r="M160" s="136" t="s">
        <v>1</v>
      </c>
      <c r="N160" s="137" t="s">
        <v>40</v>
      </c>
      <c r="P160" s="138">
        <f t="shared" si="11"/>
        <v>0</v>
      </c>
      <c r="Q160" s="138">
        <v>0</v>
      </c>
      <c r="R160" s="138">
        <f t="shared" si="12"/>
        <v>0</v>
      </c>
      <c r="S160" s="138">
        <v>0</v>
      </c>
      <c r="T160" s="139">
        <f t="shared" si="13"/>
        <v>0</v>
      </c>
      <c r="AR160" s="140" t="s">
        <v>177</v>
      </c>
      <c r="AT160" s="140" t="s">
        <v>135</v>
      </c>
      <c r="AU160" s="140" t="s">
        <v>83</v>
      </c>
      <c r="AY160" s="13" t="s">
        <v>129</v>
      </c>
      <c r="BE160" s="141">
        <f t="shared" si="14"/>
        <v>0</v>
      </c>
      <c r="BF160" s="141">
        <f t="shared" si="15"/>
        <v>0</v>
      </c>
      <c r="BG160" s="141">
        <f t="shared" si="16"/>
        <v>0</v>
      </c>
      <c r="BH160" s="141">
        <f t="shared" si="17"/>
        <v>0</v>
      </c>
      <c r="BI160" s="141">
        <f t="shared" si="18"/>
        <v>0</v>
      </c>
      <c r="BJ160" s="13" t="s">
        <v>83</v>
      </c>
      <c r="BK160" s="142">
        <f t="shared" si="19"/>
        <v>0</v>
      </c>
      <c r="BL160" s="13" t="s">
        <v>177</v>
      </c>
      <c r="BM160" s="140" t="s">
        <v>258</v>
      </c>
    </row>
    <row r="161" spans="2:65" s="1" customFormat="1" ht="16.5" customHeight="1">
      <c r="B161" s="28"/>
      <c r="C161" s="129" t="s">
        <v>259</v>
      </c>
      <c r="D161" s="129" t="s">
        <v>135</v>
      </c>
      <c r="E161" s="130" t="s">
        <v>260</v>
      </c>
      <c r="F161" s="131" t="s">
        <v>261</v>
      </c>
      <c r="G161" s="132" t="s">
        <v>250</v>
      </c>
      <c r="H161" s="133">
        <v>3.9</v>
      </c>
      <c r="I161" s="134"/>
      <c r="J161" s="133">
        <f t="shared" si="10"/>
        <v>0</v>
      </c>
      <c r="K161" s="135"/>
      <c r="L161" s="28"/>
      <c r="M161" s="136" t="s">
        <v>1</v>
      </c>
      <c r="N161" s="137" t="s">
        <v>40</v>
      </c>
      <c r="P161" s="138">
        <f t="shared" si="11"/>
        <v>0</v>
      </c>
      <c r="Q161" s="138">
        <v>0</v>
      </c>
      <c r="R161" s="138">
        <f t="shared" si="12"/>
        <v>0</v>
      </c>
      <c r="S161" s="138">
        <v>0</v>
      </c>
      <c r="T161" s="139">
        <f t="shared" si="13"/>
        <v>0</v>
      </c>
      <c r="AR161" s="140" t="s">
        <v>177</v>
      </c>
      <c r="AT161" s="140" t="s">
        <v>135</v>
      </c>
      <c r="AU161" s="140" t="s">
        <v>83</v>
      </c>
      <c r="AY161" s="13" t="s">
        <v>129</v>
      </c>
      <c r="BE161" s="141">
        <f t="shared" si="14"/>
        <v>0</v>
      </c>
      <c r="BF161" s="141">
        <f t="shared" si="15"/>
        <v>0</v>
      </c>
      <c r="BG161" s="141">
        <f t="shared" si="16"/>
        <v>0</v>
      </c>
      <c r="BH161" s="141">
        <f t="shared" si="17"/>
        <v>0</v>
      </c>
      <c r="BI161" s="141">
        <f t="shared" si="18"/>
        <v>0</v>
      </c>
      <c r="BJ161" s="13" t="s">
        <v>83</v>
      </c>
      <c r="BK161" s="142">
        <f t="shared" si="19"/>
        <v>0</v>
      </c>
      <c r="BL161" s="13" t="s">
        <v>177</v>
      </c>
      <c r="BM161" s="140" t="s">
        <v>262</v>
      </c>
    </row>
    <row r="162" spans="2:65" s="1" customFormat="1" ht="16.5" customHeight="1">
      <c r="B162" s="28"/>
      <c r="C162" s="129" t="s">
        <v>218</v>
      </c>
      <c r="D162" s="129" t="s">
        <v>135</v>
      </c>
      <c r="E162" s="130" t="s">
        <v>263</v>
      </c>
      <c r="F162" s="131" t="s">
        <v>264</v>
      </c>
      <c r="G162" s="132" t="s">
        <v>180</v>
      </c>
      <c r="H162" s="133">
        <v>0.152</v>
      </c>
      <c r="I162" s="134"/>
      <c r="J162" s="133">
        <f t="shared" si="10"/>
        <v>0</v>
      </c>
      <c r="K162" s="135"/>
      <c r="L162" s="28"/>
      <c r="M162" s="136" t="s">
        <v>1</v>
      </c>
      <c r="N162" s="137" t="s">
        <v>40</v>
      </c>
      <c r="P162" s="138">
        <f t="shared" si="11"/>
        <v>0</v>
      </c>
      <c r="Q162" s="138">
        <v>0</v>
      </c>
      <c r="R162" s="138">
        <f t="shared" si="12"/>
        <v>0</v>
      </c>
      <c r="S162" s="138">
        <v>0</v>
      </c>
      <c r="T162" s="139">
        <f t="shared" si="13"/>
        <v>0</v>
      </c>
      <c r="AR162" s="140" t="s">
        <v>177</v>
      </c>
      <c r="AT162" s="140" t="s">
        <v>135</v>
      </c>
      <c r="AU162" s="140" t="s">
        <v>83</v>
      </c>
      <c r="AY162" s="13" t="s">
        <v>129</v>
      </c>
      <c r="BE162" s="141">
        <f t="shared" si="14"/>
        <v>0</v>
      </c>
      <c r="BF162" s="141">
        <f t="shared" si="15"/>
        <v>0</v>
      </c>
      <c r="BG162" s="141">
        <f t="shared" si="16"/>
        <v>0</v>
      </c>
      <c r="BH162" s="141">
        <f t="shared" si="17"/>
        <v>0</v>
      </c>
      <c r="BI162" s="141">
        <f t="shared" si="18"/>
        <v>0</v>
      </c>
      <c r="BJ162" s="13" t="s">
        <v>83</v>
      </c>
      <c r="BK162" s="142">
        <f t="shared" si="19"/>
        <v>0</v>
      </c>
      <c r="BL162" s="13" t="s">
        <v>177</v>
      </c>
      <c r="BM162" s="140" t="s">
        <v>265</v>
      </c>
    </row>
    <row r="163" spans="2:65" s="1" customFormat="1" ht="24.2" customHeight="1">
      <c r="B163" s="28"/>
      <c r="C163" s="129" t="s">
        <v>266</v>
      </c>
      <c r="D163" s="129" t="s">
        <v>135</v>
      </c>
      <c r="E163" s="130" t="s">
        <v>267</v>
      </c>
      <c r="F163" s="131" t="s">
        <v>268</v>
      </c>
      <c r="G163" s="132" t="s">
        <v>191</v>
      </c>
      <c r="H163" s="133">
        <v>0.038</v>
      </c>
      <c r="I163" s="134"/>
      <c r="J163" s="133">
        <f t="shared" si="10"/>
        <v>0</v>
      </c>
      <c r="K163" s="135"/>
      <c r="L163" s="28"/>
      <c r="M163" s="136" t="s">
        <v>1</v>
      </c>
      <c r="N163" s="137" t="s">
        <v>40</v>
      </c>
      <c r="P163" s="138">
        <f t="shared" si="11"/>
        <v>0</v>
      </c>
      <c r="Q163" s="138">
        <v>0</v>
      </c>
      <c r="R163" s="138">
        <f t="shared" si="12"/>
        <v>0</v>
      </c>
      <c r="S163" s="138">
        <v>0</v>
      </c>
      <c r="T163" s="139">
        <f t="shared" si="13"/>
        <v>0</v>
      </c>
      <c r="AR163" s="140" t="s">
        <v>177</v>
      </c>
      <c r="AT163" s="140" t="s">
        <v>135</v>
      </c>
      <c r="AU163" s="140" t="s">
        <v>83</v>
      </c>
      <c r="AY163" s="13" t="s">
        <v>129</v>
      </c>
      <c r="BE163" s="141">
        <f t="shared" si="14"/>
        <v>0</v>
      </c>
      <c r="BF163" s="141">
        <f t="shared" si="15"/>
        <v>0</v>
      </c>
      <c r="BG163" s="141">
        <f t="shared" si="16"/>
        <v>0</v>
      </c>
      <c r="BH163" s="141">
        <f t="shared" si="17"/>
        <v>0</v>
      </c>
      <c r="BI163" s="141">
        <f t="shared" si="18"/>
        <v>0</v>
      </c>
      <c r="BJ163" s="13" t="s">
        <v>83</v>
      </c>
      <c r="BK163" s="142">
        <f t="shared" si="19"/>
        <v>0</v>
      </c>
      <c r="BL163" s="13" t="s">
        <v>177</v>
      </c>
      <c r="BM163" s="140" t="s">
        <v>269</v>
      </c>
    </row>
    <row r="164" spans="2:65" s="1" customFormat="1" ht="24.2" customHeight="1">
      <c r="B164" s="28"/>
      <c r="C164" s="129" t="s">
        <v>221</v>
      </c>
      <c r="D164" s="129" t="s">
        <v>135</v>
      </c>
      <c r="E164" s="130" t="s">
        <v>270</v>
      </c>
      <c r="F164" s="131" t="s">
        <v>271</v>
      </c>
      <c r="G164" s="132" t="s">
        <v>191</v>
      </c>
      <c r="H164" s="133">
        <v>0.071</v>
      </c>
      <c r="I164" s="134"/>
      <c r="J164" s="133">
        <f t="shared" si="10"/>
        <v>0</v>
      </c>
      <c r="K164" s="135"/>
      <c r="L164" s="28"/>
      <c r="M164" s="136" t="s">
        <v>1</v>
      </c>
      <c r="N164" s="137" t="s">
        <v>40</v>
      </c>
      <c r="P164" s="138">
        <f t="shared" si="11"/>
        <v>0</v>
      </c>
      <c r="Q164" s="138">
        <v>0</v>
      </c>
      <c r="R164" s="138">
        <f t="shared" si="12"/>
        <v>0</v>
      </c>
      <c r="S164" s="138">
        <v>0</v>
      </c>
      <c r="T164" s="139">
        <f t="shared" si="13"/>
        <v>0</v>
      </c>
      <c r="AR164" s="140" t="s">
        <v>177</v>
      </c>
      <c r="AT164" s="140" t="s">
        <v>135</v>
      </c>
      <c r="AU164" s="140" t="s">
        <v>83</v>
      </c>
      <c r="AY164" s="13" t="s">
        <v>129</v>
      </c>
      <c r="BE164" s="141">
        <f t="shared" si="14"/>
        <v>0</v>
      </c>
      <c r="BF164" s="141">
        <f t="shared" si="15"/>
        <v>0</v>
      </c>
      <c r="BG164" s="141">
        <f t="shared" si="16"/>
        <v>0</v>
      </c>
      <c r="BH164" s="141">
        <f t="shared" si="17"/>
        <v>0</v>
      </c>
      <c r="BI164" s="141">
        <f t="shared" si="18"/>
        <v>0</v>
      </c>
      <c r="BJ164" s="13" t="s">
        <v>83</v>
      </c>
      <c r="BK164" s="142">
        <f t="shared" si="19"/>
        <v>0</v>
      </c>
      <c r="BL164" s="13" t="s">
        <v>177</v>
      </c>
      <c r="BM164" s="140" t="s">
        <v>272</v>
      </c>
    </row>
    <row r="165" spans="2:63" s="11" customFormat="1" ht="25.9" customHeight="1">
      <c r="B165" s="117"/>
      <c r="D165" s="118" t="s">
        <v>74</v>
      </c>
      <c r="E165" s="119" t="s">
        <v>273</v>
      </c>
      <c r="F165" s="119" t="s">
        <v>274</v>
      </c>
      <c r="I165" s="120"/>
      <c r="J165" s="121">
        <f>BK165</f>
        <v>0</v>
      </c>
      <c r="L165" s="117"/>
      <c r="M165" s="122"/>
      <c r="P165" s="123">
        <f>SUM(P166:P186)</f>
        <v>0</v>
      </c>
      <c r="R165" s="123">
        <f>SUM(R166:R186)</f>
        <v>0</v>
      </c>
      <c r="T165" s="124">
        <f>SUM(T166:T186)</f>
        <v>0</v>
      </c>
      <c r="AR165" s="118" t="s">
        <v>83</v>
      </c>
      <c r="AT165" s="125" t="s">
        <v>74</v>
      </c>
      <c r="AU165" s="125" t="s">
        <v>75</v>
      </c>
      <c r="AY165" s="118" t="s">
        <v>129</v>
      </c>
      <c r="BK165" s="126">
        <f>SUM(BK166:BK186)</f>
        <v>0</v>
      </c>
    </row>
    <row r="166" spans="2:65" s="1" customFormat="1" ht="24.2" customHeight="1">
      <c r="B166" s="28"/>
      <c r="C166" s="129" t="s">
        <v>275</v>
      </c>
      <c r="D166" s="129" t="s">
        <v>135</v>
      </c>
      <c r="E166" s="130" t="s">
        <v>276</v>
      </c>
      <c r="F166" s="131" t="s">
        <v>277</v>
      </c>
      <c r="G166" s="132" t="s">
        <v>176</v>
      </c>
      <c r="H166" s="133">
        <v>62.63</v>
      </c>
      <c r="I166" s="134"/>
      <c r="J166" s="133">
        <f aca="true" t="shared" si="20" ref="J166:J186">ROUND(I166*H166,3)</f>
        <v>0</v>
      </c>
      <c r="K166" s="135"/>
      <c r="L166" s="28"/>
      <c r="M166" s="136" t="s">
        <v>1</v>
      </c>
      <c r="N166" s="137" t="s">
        <v>40</v>
      </c>
      <c r="P166" s="138">
        <f aca="true" t="shared" si="21" ref="P166:P186">O166*H166</f>
        <v>0</v>
      </c>
      <c r="Q166" s="138">
        <v>0</v>
      </c>
      <c r="R166" s="138">
        <f aca="true" t="shared" si="22" ref="R166:R186">Q166*H166</f>
        <v>0</v>
      </c>
      <c r="S166" s="138">
        <v>0</v>
      </c>
      <c r="T166" s="139">
        <f aca="true" t="shared" si="23" ref="T166:T186">S166*H166</f>
        <v>0</v>
      </c>
      <c r="AR166" s="140" t="s">
        <v>177</v>
      </c>
      <c r="AT166" s="140" t="s">
        <v>135</v>
      </c>
      <c r="AU166" s="140" t="s">
        <v>83</v>
      </c>
      <c r="AY166" s="13" t="s">
        <v>129</v>
      </c>
      <c r="BE166" s="141">
        <f aca="true" t="shared" si="24" ref="BE166:BE186">IF(N166="základní",J166,0)</f>
        <v>0</v>
      </c>
      <c r="BF166" s="141">
        <f aca="true" t="shared" si="25" ref="BF166:BF186">IF(N166="snížená",J166,0)</f>
        <v>0</v>
      </c>
      <c r="BG166" s="141">
        <f aca="true" t="shared" si="26" ref="BG166:BG186">IF(N166="zákl. přenesená",J166,0)</f>
        <v>0</v>
      </c>
      <c r="BH166" s="141">
        <f aca="true" t="shared" si="27" ref="BH166:BH186">IF(N166="sníž. přenesená",J166,0)</f>
        <v>0</v>
      </c>
      <c r="BI166" s="141">
        <f aca="true" t="shared" si="28" ref="BI166:BI186">IF(N166="nulová",J166,0)</f>
        <v>0</v>
      </c>
      <c r="BJ166" s="13" t="s">
        <v>83</v>
      </c>
      <c r="BK166" s="142">
        <f aca="true" t="shared" si="29" ref="BK166:BK186">ROUND(I166*H166,3)</f>
        <v>0</v>
      </c>
      <c r="BL166" s="13" t="s">
        <v>177</v>
      </c>
      <c r="BM166" s="140" t="s">
        <v>278</v>
      </c>
    </row>
    <row r="167" spans="2:65" s="1" customFormat="1" ht="24.2" customHeight="1">
      <c r="B167" s="28"/>
      <c r="C167" s="129" t="s">
        <v>226</v>
      </c>
      <c r="D167" s="129" t="s">
        <v>135</v>
      </c>
      <c r="E167" s="130" t="s">
        <v>279</v>
      </c>
      <c r="F167" s="131" t="s">
        <v>280</v>
      </c>
      <c r="G167" s="132" t="s">
        <v>176</v>
      </c>
      <c r="H167" s="133">
        <v>62.63</v>
      </c>
      <c r="I167" s="134"/>
      <c r="J167" s="133">
        <f t="shared" si="20"/>
        <v>0</v>
      </c>
      <c r="K167" s="135"/>
      <c r="L167" s="28"/>
      <c r="M167" s="136" t="s">
        <v>1</v>
      </c>
      <c r="N167" s="137" t="s">
        <v>40</v>
      </c>
      <c r="P167" s="138">
        <f t="shared" si="21"/>
        <v>0</v>
      </c>
      <c r="Q167" s="138">
        <v>0</v>
      </c>
      <c r="R167" s="138">
        <f t="shared" si="22"/>
        <v>0</v>
      </c>
      <c r="S167" s="138">
        <v>0</v>
      </c>
      <c r="T167" s="139">
        <f t="shared" si="23"/>
        <v>0</v>
      </c>
      <c r="AR167" s="140" t="s">
        <v>177</v>
      </c>
      <c r="AT167" s="140" t="s">
        <v>135</v>
      </c>
      <c r="AU167" s="140" t="s">
        <v>83</v>
      </c>
      <c r="AY167" s="13" t="s">
        <v>129</v>
      </c>
      <c r="BE167" s="141">
        <f t="shared" si="24"/>
        <v>0</v>
      </c>
      <c r="BF167" s="141">
        <f t="shared" si="25"/>
        <v>0</v>
      </c>
      <c r="BG167" s="141">
        <f t="shared" si="26"/>
        <v>0</v>
      </c>
      <c r="BH167" s="141">
        <f t="shared" si="27"/>
        <v>0</v>
      </c>
      <c r="BI167" s="141">
        <f t="shared" si="28"/>
        <v>0</v>
      </c>
      <c r="BJ167" s="13" t="s">
        <v>83</v>
      </c>
      <c r="BK167" s="142">
        <f t="shared" si="29"/>
        <v>0</v>
      </c>
      <c r="BL167" s="13" t="s">
        <v>177</v>
      </c>
      <c r="BM167" s="140" t="s">
        <v>281</v>
      </c>
    </row>
    <row r="168" spans="2:65" s="1" customFormat="1" ht="24.2" customHeight="1">
      <c r="B168" s="28"/>
      <c r="C168" s="129" t="s">
        <v>282</v>
      </c>
      <c r="D168" s="129" t="s">
        <v>135</v>
      </c>
      <c r="E168" s="130" t="s">
        <v>283</v>
      </c>
      <c r="F168" s="131" t="s">
        <v>284</v>
      </c>
      <c r="G168" s="132" t="s">
        <v>176</v>
      </c>
      <c r="H168" s="133">
        <v>145.039</v>
      </c>
      <c r="I168" s="134"/>
      <c r="J168" s="133">
        <f t="shared" si="20"/>
        <v>0</v>
      </c>
      <c r="K168" s="135"/>
      <c r="L168" s="28"/>
      <c r="M168" s="136" t="s">
        <v>1</v>
      </c>
      <c r="N168" s="137" t="s">
        <v>40</v>
      </c>
      <c r="P168" s="138">
        <f t="shared" si="21"/>
        <v>0</v>
      </c>
      <c r="Q168" s="138">
        <v>0</v>
      </c>
      <c r="R168" s="138">
        <f t="shared" si="22"/>
        <v>0</v>
      </c>
      <c r="S168" s="138">
        <v>0</v>
      </c>
      <c r="T168" s="139">
        <f t="shared" si="23"/>
        <v>0</v>
      </c>
      <c r="AR168" s="140" t="s">
        <v>177</v>
      </c>
      <c r="AT168" s="140" t="s">
        <v>135</v>
      </c>
      <c r="AU168" s="140" t="s">
        <v>83</v>
      </c>
      <c r="AY168" s="13" t="s">
        <v>129</v>
      </c>
      <c r="BE168" s="141">
        <f t="shared" si="24"/>
        <v>0</v>
      </c>
      <c r="BF168" s="141">
        <f t="shared" si="25"/>
        <v>0</v>
      </c>
      <c r="BG168" s="141">
        <f t="shared" si="26"/>
        <v>0</v>
      </c>
      <c r="BH168" s="141">
        <f t="shared" si="27"/>
        <v>0</v>
      </c>
      <c r="BI168" s="141">
        <f t="shared" si="28"/>
        <v>0</v>
      </c>
      <c r="BJ168" s="13" t="s">
        <v>83</v>
      </c>
      <c r="BK168" s="142">
        <f t="shared" si="29"/>
        <v>0</v>
      </c>
      <c r="BL168" s="13" t="s">
        <v>177</v>
      </c>
      <c r="BM168" s="140" t="s">
        <v>285</v>
      </c>
    </row>
    <row r="169" spans="2:65" s="1" customFormat="1" ht="24.2" customHeight="1">
      <c r="B169" s="28"/>
      <c r="C169" s="129" t="s">
        <v>229</v>
      </c>
      <c r="D169" s="129" t="s">
        <v>135</v>
      </c>
      <c r="E169" s="130" t="s">
        <v>286</v>
      </c>
      <c r="F169" s="131" t="s">
        <v>287</v>
      </c>
      <c r="G169" s="132" t="s">
        <v>176</v>
      </c>
      <c r="H169" s="133">
        <v>145.039</v>
      </c>
      <c r="I169" s="134"/>
      <c r="J169" s="133">
        <f t="shared" si="20"/>
        <v>0</v>
      </c>
      <c r="K169" s="135"/>
      <c r="L169" s="28"/>
      <c r="M169" s="136" t="s">
        <v>1</v>
      </c>
      <c r="N169" s="137" t="s">
        <v>40</v>
      </c>
      <c r="P169" s="138">
        <f t="shared" si="21"/>
        <v>0</v>
      </c>
      <c r="Q169" s="138">
        <v>0</v>
      </c>
      <c r="R169" s="138">
        <f t="shared" si="22"/>
        <v>0</v>
      </c>
      <c r="S169" s="138">
        <v>0</v>
      </c>
      <c r="T169" s="139">
        <f t="shared" si="23"/>
        <v>0</v>
      </c>
      <c r="AR169" s="140" t="s">
        <v>177</v>
      </c>
      <c r="AT169" s="140" t="s">
        <v>135</v>
      </c>
      <c r="AU169" s="140" t="s">
        <v>83</v>
      </c>
      <c r="AY169" s="13" t="s">
        <v>129</v>
      </c>
      <c r="BE169" s="141">
        <f t="shared" si="24"/>
        <v>0</v>
      </c>
      <c r="BF169" s="141">
        <f t="shared" si="25"/>
        <v>0</v>
      </c>
      <c r="BG169" s="141">
        <f t="shared" si="26"/>
        <v>0</v>
      </c>
      <c r="BH169" s="141">
        <f t="shared" si="27"/>
        <v>0</v>
      </c>
      <c r="BI169" s="141">
        <f t="shared" si="28"/>
        <v>0</v>
      </c>
      <c r="BJ169" s="13" t="s">
        <v>83</v>
      </c>
      <c r="BK169" s="142">
        <f t="shared" si="29"/>
        <v>0</v>
      </c>
      <c r="BL169" s="13" t="s">
        <v>177</v>
      </c>
      <c r="BM169" s="140" t="s">
        <v>288</v>
      </c>
    </row>
    <row r="170" spans="2:65" s="1" customFormat="1" ht="24.2" customHeight="1">
      <c r="B170" s="28"/>
      <c r="C170" s="129" t="s">
        <v>289</v>
      </c>
      <c r="D170" s="129" t="s">
        <v>135</v>
      </c>
      <c r="E170" s="130" t="s">
        <v>290</v>
      </c>
      <c r="F170" s="131" t="s">
        <v>291</v>
      </c>
      <c r="G170" s="132" t="s">
        <v>246</v>
      </c>
      <c r="H170" s="133">
        <v>6</v>
      </c>
      <c r="I170" s="134"/>
      <c r="J170" s="133">
        <f t="shared" si="20"/>
        <v>0</v>
      </c>
      <c r="K170" s="135"/>
      <c r="L170" s="28"/>
      <c r="M170" s="136" t="s">
        <v>1</v>
      </c>
      <c r="N170" s="137" t="s">
        <v>40</v>
      </c>
      <c r="P170" s="138">
        <f t="shared" si="21"/>
        <v>0</v>
      </c>
      <c r="Q170" s="138">
        <v>0</v>
      </c>
      <c r="R170" s="138">
        <f t="shared" si="22"/>
        <v>0</v>
      </c>
      <c r="S170" s="138">
        <v>0</v>
      </c>
      <c r="T170" s="139">
        <f t="shared" si="23"/>
        <v>0</v>
      </c>
      <c r="AR170" s="140" t="s">
        <v>177</v>
      </c>
      <c r="AT170" s="140" t="s">
        <v>135</v>
      </c>
      <c r="AU170" s="140" t="s">
        <v>83</v>
      </c>
      <c r="AY170" s="13" t="s">
        <v>129</v>
      </c>
      <c r="BE170" s="141">
        <f t="shared" si="24"/>
        <v>0</v>
      </c>
      <c r="BF170" s="141">
        <f t="shared" si="25"/>
        <v>0</v>
      </c>
      <c r="BG170" s="141">
        <f t="shared" si="26"/>
        <v>0</v>
      </c>
      <c r="BH170" s="141">
        <f t="shared" si="27"/>
        <v>0</v>
      </c>
      <c r="BI170" s="141">
        <f t="shared" si="28"/>
        <v>0</v>
      </c>
      <c r="BJ170" s="13" t="s">
        <v>83</v>
      </c>
      <c r="BK170" s="142">
        <f t="shared" si="29"/>
        <v>0</v>
      </c>
      <c r="BL170" s="13" t="s">
        <v>177</v>
      </c>
      <c r="BM170" s="140" t="s">
        <v>292</v>
      </c>
    </row>
    <row r="171" spans="2:65" s="1" customFormat="1" ht="24.2" customHeight="1">
      <c r="B171" s="28"/>
      <c r="C171" s="129" t="s">
        <v>233</v>
      </c>
      <c r="D171" s="129" t="s">
        <v>135</v>
      </c>
      <c r="E171" s="130" t="s">
        <v>293</v>
      </c>
      <c r="F171" s="131" t="s">
        <v>294</v>
      </c>
      <c r="G171" s="132" t="s">
        <v>176</v>
      </c>
      <c r="H171" s="133">
        <v>5.636</v>
      </c>
      <c r="I171" s="134"/>
      <c r="J171" s="133">
        <f t="shared" si="20"/>
        <v>0</v>
      </c>
      <c r="K171" s="135"/>
      <c r="L171" s="28"/>
      <c r="M171" s="136" t="s">
        <v>1</v>
      </c>
      <c r="N171" s="137" t="s">
        <v>40</v>
      </c>
      <c r="P171" s="138">
        <f t="shared" si="21"/>
        <v>0</v>
      </c>
      <c r="Q171" s="138">
        <v>0</v>
      </c>
      <c r="R171" s="138">
        <f t="shared" si="22"/>
        <v>0</v>
      </c>
      <c r="S171" s="138">
        <v>0</v>
      </c>
      <c r="T171" s="139">
        <f t="shared" si="23"/>
        <v>0</v>
      </c>
      <c r="AR171" s="140" t="s">
        <v>177</v>
      </c>
      <c r="AT171" s="140" t="s">
        <v>135</v>
      </c>
      <c r="AU171" s="140" t="s">
        <v>83</v>
      </c>
      <c r="AY171" s="13" t="s">
        <v>129</v>
      </c>
      <c r="BE171" s="141">
        <f t="shared" si="24"/>
        <v>0</v>
      </c>
      <c r="BF171" s="141">
        <f t="shared" si="25"/>
        <v>0</v>
      </c>
      <c r="BG171" s="141">
        <f t="shared" si="26"/>
        <v>0</v>
      </c>
      <c r="BH171" s="141">
        <f t="shared" si="27"/>
        <v>0</v>
      </c>
      <c r="BI171" s="141">
        <f t="shared" si="28"/>
        <v>0</v>
      </c>
      <c r="BJ171" s="13" t="s">
        <v>83</v>
      </c>
      <c r="BK171" s="142">
        <f t="shared" si="29"/>
        <v>0</v>
      </c>
      <c r="BL171" s="13" t="s">
        <v>177</v>
      </c>
      <c r="BM171" s="140" t="s">
        <v>295</v>
      </c>
    </row>
    <row r="172" spans="2:65" s="1" customFormat="1" ht="24.2" customHeight="1">
      <c r="B172" s="28"/>
      <c r="C172" s="129" t="s">
        <v>296</v>
      </c>
      <c r="D172" s="129" t="s">
        <v>135</v>
      </c>
      <c r="E172" s="130" t="s">
        <v>297</v>
      </c>
      <c r="F172" s="131" t="s">
        <v>298</v>
      </c>
      <c r="G172" s="132" t="s">
        <v>176</v>
      </c>
      <c r="H172" s="133">
        <v>5.636</v>
      </c>
      <c r="I172" s="134"/>
      <c r="J172" s="133">
        <f t="shared" si="20"/>
        <v>0</v>
      </c>
      <c r="K172" s="135"/>
      <c r="L172" s="28"/>
      <c r="M172" s="136" t="s">
        <v>1</v>
      </c>
      <c r="N172" s="137" t="s">
        <v>40</v>
      </c>
      <c r="P172" s="138">
        <f t="shared" si="21"/>
        <v>0</v>
      </c>
      <c r="Q172" s="138">
        <v>0</v>
      </c>
      <c r="R172" s="138">
        <f t="shared" si="22"/>
        <v>0</v>
      </c>
      <c r="S172" s="138">
        <v>0</v>
      </c>
      <c r="T172" s="139">
        <f t="shared" si="23"/>
        <v>0</v>
      </c>
      <c r="AR172" s="140" t="s">
        <v>177</v>
      </c>
      <c r="AT172" s="140" t="s">
        <v>135</v>
      </c>
      <c r="AU172" s="140" t="s">
        <v>83</v>
      </c>
      <c r="AY172" s="13" t="s">
        <v>129</v>
      </c>
      <c r="BE172" s="141">
        <f t="shared" si="24"/>
        <v>0</v>
      </c>
      <c r="BF172" s="141">
        <f t="shared" si="25"/>
        <v>0</v>
      </c>
      <c r="BG172" s="141">
        <f t="shared" si="26"/>
        <v>0</v>
      </c>
      <c r="BH172" s="141">
        <f t="shared" si="27"/>
        <v>0</v>
      </c>
      <c r="BI172" s="141">
        <f t="shared" si="28"/>
        <v>0</v>
      </c>
      <c r="BJ172" s="13" t="s">
        <v>83</v>
      </c>
      <c r="BK172" s="142">
        <f t="shared" si="29"/>
        <v>0</v>
      </c>
      <c r="BL172" s="13" t="s">
        <v>177</v>
      </c>
      <c r="BM172" s="140" t="s">
        <v>299</v>
      </c>
    </row>
    <row r="173" spans="2:65" s="1" customFormat="1" ht="33" customHeight="1">
      <c r="B173" s="28"/>
      <c r="C173" s="129" t="s">
        <v>236</v>
      </c>
      <c r="D173" s="129" t="s">
        <v>135</v>
      </c>
      <c r="E173" s="130" t="s">
        <v>300</v>
      </c>
      <c r="F173" s="131" t="s">
        <v>301</v>
      </c>
      <c r="G173" s="132" t="s">
        <v>180</v>
      </c>
      <c r="H173" s="133">
        <v>4.866</v>
      </c>
      <c r="I173" s="134"/>
      <c r="J173" s="133">
        <f t="shared" si="20"/>
        <v>0</v>
      </c>
      <c r="K173" s="135"/>
      <c r="L173" s="28"/>
      <c r="M173" s="136" t="s">
        <v>1</v>
      </c>
      <c r="N173" s="137" t="s">
        <v>40</v>
      </c>
      <c r="P173" s="138">
        <f t="shared" si="21"/>
        <v>0</v>
      </c>
      <c r="Q173" s="138">
        <v>0</v>
      </c>
      <c r="R173" s="138">
        <f t="shared" si="22"/>
        <v>0</v>
      </c>
      <c r="S173" s="138">
        <v>0</v>
      </c>
      <c r="T173" s="139">
        <f t="shared" si="23"/>
        <v>0</v>
      </c>
      <c r="AR173" s="140" t="s">
        <v>177</v>
      </c>
      <c r="AT173" s="140" t="s">
        <v>135</v>
      </c>
      <c r="AU173" s="140" t="s">
        <v>83</v>
      </c>
      <c r="AY173" s="13" t="s">
        <v>129</v>
      </c>
      <c r="BE173" s="141">
        <f t="shared" si="24"/>
        <v>0</v>
      </c>
      <c r="BF173" s="141">
        <f t="shared" si="25"/>
        <v>0</v>
      </c>
      <c r="BG173" s="141">
        <f t="shared" si="26"/>
        <v>0</v>
      </c>
      <c r="BH173" s="141">
        <f t="shared" si="27"/>
        <v>0</v>
      </c>
      <c r="BI173" s="141">
        <f t="shared" si="28"/>
        <v>0</v>
      </c>
      <c r="BJ173" s="13" t="s">
        <v>83</v>
      </c>
      <c r="BK173" s="142">
        <f t="shared" si="29"/>
        <v>0</v>
      </c>
      <c r="BL173" s="13" t="s">
        <v>177</v>
      </c>
      <c r="BM173" s="140" t="s">
        <v>302</v>
      </c>
    </row>
    <row r="174" spans="2:65" s="1" customFormat="1" ht="33" customHeight="1">
      <c r="B174" s="28"/>
      <c r="C174" s="129" t="s">
        <v>303</v>
      </c>
      <c r="D174" s="129" t="s">
        <v>135</v>
      </c>
      <c r="E174" s="130" t="s">
        <v>304</v>
      </c>
      <c r="F174" s="131" t="s">
        <v>305</v>
      </c>
      <c r="G174" s="132" t="s">
        <v>180</v>
      </c>
      <c r="H174" s="133">
        <v>9.395</v>
      </c>
      <c r="I174" s="134"/>
      <c r="J174" s="133">
        <f t="shared" si="20"/>
        <v>0</v>
      </c>
      <c r="K174" s="135"/>
      <c r="L174" s="28"/>
      <c r="M174" s="136" t="s">
        <v>1</v>
      </c>
      <c r="N174" s="137" t="s">
        <v>40</v>
      </c>
      <c r="P174" s="138">
        <f t="shared" si="21"/>
        <v>0</v>
      </c>
      <c r="Q174" s="138">
        <v>0</v>
      </c>
      <c r="R174" s="138">
        <f t="shared" si="22"/>
        <v>0</v>
      </c>
      <c r="S174" s="138">
        <v>0</v>
      </c>
      <c r="T174" s="139">
        <f t="shared" si="23"/>
        <v>0</v>
      </c>
      <c r="AR174" s="140" t="s">
        <v>177</v>
      </c>
      <c r="AT174" s="140" t="s">
        <v>135</v>
      </c>
      <c r="AU174" s="140" t="s">
        <v>83</v>
      </c>
      <c r="AY174" s="13" t="s">
        <v>129</v>
      </c>
      <c r="BE174" s="141">
        <f t="shared" si="24"/>
        <v>0</v>
      </c>
      <c r="BF174" s="141">
        <f t="shared" si="25"/>
        <v>0</v>
      </c>
      <c r="BG174" s="141">
        <f t="shared" si="26"/>
        <v>0</v>
      </c>
      <c r="BH174" s="141">
        <f t="shared" si="27"/>
        <v>0</v>
      </c>
      <c r="BI174" s="141">
        <f t="shared" si="28"/>
        <v>0</v>
      </c>
      <c r="BJ174" s="13" t="s">
        <v>83</v>
      </c>
      <c r="BK174" s="142">
        <f t="shared" si="29"/>
        <v>0</v>
      </c>
      <c r="BL174" s="13" t="s">
        <v>177</v>
      </c>
      <c r="BM174" s="140" t="s">
        <v>306</v>
      </c>
    </row>
    <row r="175" spans="2:65" s="1" customFormat="1" ht="33" customHeight="1">
      <c r="B175" s="28"/>
      <c r="C175" s="129" t="s">
        <v>240</v>
      </c>
      <c r="D175" s="129" t="s">
        <v>135</v>
      </c>
      <c r="E175" s="130" t="s">
        <v>307</v>
      </c>
      <c r="F175" s="131" t="s">
        <v>308</v>
      </c>
      <c r="G175" s="132" t="s">
        <v>180</v>
      </c>
      <c r="H175" s="133">
        <v>9.672</v>
      </c>
      <c r="I175" s="134"/>
      <c r="J175" s="133">
        <f t="shared" si="20"/>
        <v>0</v>
      </c>
      <c r="K175" s="135"/>
      <c r="L175" s="28"/>
      <c r="M175" s="136" t="s">
        <v>1</v>
      </c>
      <c r="N175" s="137" t="s">
        <v>40</v>
      </c>
      <c r="P175" s="138">
        <f t="shared" si="21"/>
        <v>0</v>
      </c>
      <c r="Q175" s="138">
        <v>0</v>
      </c>
      <c r="R175" s="138">
        <f t="shared" si="22"/>
        <v>0</v>
      </c>
      <c r="S175" s="138">
        <v>0</v>
      </c>
      <c r="T175" s="139">
        <f t="shared" si="23"/>
        <v>0</v>
      </c>
      <c r="AR175" s="140" t="s">
        <v>177</v>
      </c>
      <c r="AT175" s="140" t="s">
        <v>135</v>
      </c>
      <c r="AU175" s="140" t="s">
        <v>83</v>
      </c>
      <c r="AY175" s="13" t="s">
        <v>129</v>
      </c>
      <c r="BE175" s="141">
        <f t="shared" si="24"/>
        <v>0</v>
      </c>
      <c r="BF175" s="141">
        <f t="shared" si="25"/>
        <v>0</v>
      </c>
      <c r="BG175" s="141">
        <f t="shared" si="26"/>
        <v>0</v>
      </c>
      <c r="BH175" s="141">
        <f t="shared" si="27"/>
        <v>0</v>
      </c>
      <c r="BI175" s="141">
        <f t="shared" si="28"/>
        <v>0</v>
      </c>
      <c r="BJ175" s="13" t="s">
        <v>83</v>
      </c>
      <c r="BK175" s="142">
        <f t="shared" si="29"/>
        <v>0</v>
      </c>
      <c r="BL175" s="13" t="s">
        <v>177</v>
      </c>
      <c r="BM175" s="140" t="s">
        <v>309</v>
      </c>
    </row>
    <row r="176" spans="2:65" s="1" customFormat="1" ht="24.2" customHeight="1">
      <c r="B176" s="28"/>
      <c r="C176" s="129" t="s">
        <v>310</v>
      </c>
      <c r="D176" s="129" t="s">
        <v>135</v>
      </c>
      <c r="E176" s="130" t="s">
        <v>311</v>
      </c>
      <c r="F176" s="131" t="s">
        <v>312</v>
      </c>
      <c r="G176" s="132" t="s">
        <v>180</v>
      </c>
      <c r="H176" s="133">
        <v>9.395</v>
      </c>
      <c r="I176" s="134"/>
      <c r="J176" s="133">
        <f t="shared" si="20"/>
        <v>0</v>
      </c>
      <c r="K176" s="135"/>
      <c r="L176" s="28"/>
      <c r="M176" s="136" t="s">
        <v>1</v>
      </c>
      <c r="N176" s="137" t="s">
        <v>40</v>
      </c>
      <c r="P176" s="138">
        <f t="shared" si="21"/>
        <v>0</v>
      </c>
      <c r="Q176" s="138">
        <v>0</v>
      </c>
      <c r="R176" s="138">
        <f t="shared" si="22"/>
        <v>0</v>
      </c>
      <c r="S176" s="138">
        <v>0</v>
      </c>
      <c r="T176" s="139">
        <f t="shared" si="23"/>
        <v>0</v>
      </c>
      <c r="AR176" s="140" t="s">
        <v>177</v>
      </c>
      <c r="AT176" s="140" t="s">
        <v>135</v>
      </c>
      <c r="AU176" s="140" t="s">
        <v>83</v>
      </c>
      <c r="AY176" s="13" t="s">
        <v>129</v>
      </c>
      <c r="BE176" s="141">
        <f t="shared" si="24"/>
        <v>0</v>
      </c>
      <c r="BF176" s="141">
        <f t="shared" si="25"/>
        <v>0</v>
      </c>
      <c r="BG176" s="141">
        <f t="shared" si="26"/>
        <v>0</v>
      </c>
      <c r="BH176" s="141">
        <f t="shared" si="27"/>
        <v>0</v>
      </c>
      <c r="BI176" s="141">
        <f t="shared" si="28"/>
        <v>0</v>
      </c>
      <c r="BJ176" s="13" t="s">
        <v>83</v>
      </c>
      <c r="BK176" s="142">
        <f t="shared" si="29"/>
        <v>0</v>
      </c>
      <c r="BL176" s="13" t="s">
        <v>177</v>
      </c>
      <c r="BM176" s="140" t="s">
        <v>313</v>
      </c>
    </row>
    <row r="177" spans="2:65" s="1" customFormat="1" ht="33" customHeight="1">
      <c r="B177" s="28"/>
      <c r="C177" s="129" t="s">
        <v>243</v>
      </c>
      <c r="D177" s="129" t="s">
        <v>135</v>
      </c>
      <c r="E177" s="130" t="s">
        <v>314</v>
      </c>
      <c r="F177" s="131" t="s">
        <v>315</v>
      </c>
      <c r="G177" s="132" t="s">
        <v>180</v>
      </c>
      <c r="H177" s="133">
        <v>4.866</v>
      </c>
      <c r="I177" s="134"/>
      <c r="J177" s="133">
        <f t="shared" si="20"/>
        <v>0</v>
      </c>
      <c r="K177" s="135"/>
      <c r="L177" s="28"/>
      <c r="M177" s="136" t="s">
        <v>1</v>
      </c>
      <c r="N177" s="137" t="s">
        <v>40</v>
      </c>
      <c r="P177" s="138">
        <f t="shared" si="21"/>
        <v>0</v>
      </c>
      <c r="Q177" s="138">
        <v>0</v>
      </c>
      <c r="R177" s="138">
        <f t="shared" si="22"/>
        <v>0</v>
      </c>
      <c r="S177" s="138">
        <v>0</v>
      </c>
      <c r="T177" s="139">
        <f t="shared" si="23"/>
        <v>0</v>
      </c>
      <c r="AR177" s="140" t="s">
        <v>177</v>
      </c>
      <c r="AT177" s="140" t="s">
        <v>135</v>
      </c>
      <c r="AU177" s="140" t="s">
        <v>83</v>
      </c>
      <c r="AY177" s="13" t="s">
        <v>129</v>
      </c>
      <c r="BE177" s="141">
        <f t="shared" si="24"/>
        <v>0</v>
      </c>
      <c r="BF177" s="141">
        <f t="shared" si="25"/>
        <v>0</v>
      </c>
      <c r="BG177" s="141">
        <f t="shared" si="26"/>
        <v>0</v>
      </c>
      <c r="BH177" s="141">
        <f t="shared" si="27"/>
        <v>0</v>
      </c>
      <c r="BI177" s="141">
        <f t="shared" si="28"/>
        <v>0</v>
      </c>
      <c r="BJ177" s="13" t="s">
        <v>83</v>
      </c>
      <c r="BK177" s="142">
        <f t="shared" si="29"/>
        <v>0</v>
      </c>
      <c r="BL177" s="13" t="s">
        <v>177</v>
      </c>
      <c r="BM177" s="140" t="s">
        <v>316</v>
      </c>
    </row>
    <row r="178" spans="2:65" s="1" customFormat="1" ht="33" customHeight="1">
      <c r="B178" s="28"/>
      <c r="C178" s="129" t="s">
        <v>317</v>
      </c>
      <c r="D178" s="129" t="s">
        <v>135</v>
      </c>
      <c r="E178" s="130" t="s">
        <v>318</v>
      </c>
      <c r="F178" s="131" t="s">
        <v>319</v>
      </c>
      <c r="G178" s="132" t="s">
        <v>180</v>
      </c>
      <c r="H178" s="133">
        <v>18.789</v>
      </c>
      <c r="I178" s="134"/>
      <c r="J178" s="133">
        <f t="shared" si="20"/>
        <v>0</v>
      </c>
      <c r="K178" s="135"/>
      <c r="L178" s="28"/>
      <c r="M178" s="136" t="s">
        <v>1</v>
      </c>
      <c r="N178" s="137" t="s">
        <v>40</v>
      </c>
      <c r="P178" s="138">
        <f t="shared" si="21"/>
        <v>0</v>
      </c>
      <c r="Q178" s="138">
        <v>0</v>
      </c>
      <c r="R178" s="138">
        <f t="shared" si="22"/>
        <v>0</v>
      </c>
      <c r="S178" s="138">
        <v>0</v>
      </c>
      <c r="T178" s="139">
        <f t="shared" si="23"/>
        <v>0</v>
      </c>
      <c r="AR178" s="140" t="s">
        <v>177</v>
      </c>
      <c r="AT178" s="140" t="s">
        <v>135</v>
      </c>
      <c r="AU178" s="140" t="s">
        <v>83</v>
      </c>
      <c r="AY178" s="13" t="s">
        <v>129</v>
      </c>
      <c r="BE178" s="141">
        <f t="shared" si="24"/>
        <v>0</v>
      </c>
      <c r="BF178" s="141">
        <f t="shared" si="25"/>
        <v>0</v>
      </c>
      <c r="BG178" s="141">
        <f t="shared" si="26"/>
        <v>0</v>
      </c>
      <c r="BH178" s="141">
        <f t="shared" si="27"/>
        <v>0</v>
      </c>
      <c r="BI178" s="141">
        <f t="shared" si="28"/>
        <v>0</v>
      </c>
      <c r="BJ178" s="13" t="s">
        <v>83</v>
      </c>
      <c r="BK178" s="142">
        <f t="shared" si="29"/>
        <v>0</v>
      </c>
      <c r="BL178" s="13" t="s">
        <v>177</v>
      </c>
      <c r="BM178" s="140" t="s">
        <v>320</v>
      </c>
    </row>
    <row r="179" spans="2:65" s="1" customFormat="1" ht="16.5" customHeight="1">
      <c r="B179" s="28"/>
      <c r="C179" s="129" t="s">
        <v>247</v>
      </c>
      <c r="D179" s="129" t="s">
        <v>135</v>
      </c>
      <c r="E179" s="130" t="s">
        <v>321</v>
      </c>
      <c r="F179" s="131" t="s">
        <v>322</v>
      </c>
      <c r="G179" s="132" t="s">
        <v>176</v>
      </c>
      <c r="H179" s="133">
        <v>13.767</v>
      </c>
      <c r="I179" s="134"/>
      <c r="J179" s="133">
        <f t="shared" si="20"/>
        <v>0</v>
      </c>
      <c r="K179" s="135"/>
      <c r="L179" s="28"/>
      <c r="M179" s="136" t="s">
        <v>1</v>
      </c>
      <c r="N179" s="137" t="s">
        <v>40</v>
      </c>
      <c r="P179" s="138">
        <f t="shared" si="21"/>
        <v>0</v>
      </c>
      <c r="Q179" s="138">
        <v>0</v>
      </c>
      <c r="R179" s="138">
        <f t="shared" si="22"/>
        <v>0</v>
      </c>
      <c r="S179" s="138">
        <v>0</v>
      </c>
      <c r="T179" s="139">
        <f t="shared" si="23"/>
        <v>0</v>
      </c>
      <c r="AR179" s="140" t="s">
        <v>177</v>
      </c>
      <c r="AT179" s="140" t="s">
        <v>135</v>
      </c>
      <c r="AU179" s="140" t="s">
        <v>83</v>
      </c>
      <c r="AY179" s="13" t="s">
        <v>129</v>
      </c>
      <c r="BE179" s="141">
        <f t="shared" si="24"/>
        <v>0</v>
      </c>
      <c r="BF179" s="141">
        <f t="shared" si="25"/>
        <v>0</v>
      </c>
      <c r="BG179" s="141">
        <f t="shared" si="26"/>
        <v>0</v>
      </c>
      <c r="BH179" s="141">
        <f t="shared" si="27"/>
        <v>0</v>
      </c>
      <c r="BI179" s="141">
        <f t="shared" si="28"/>
        <v>0</v>
      </c>
      <c r="BJ179" s="13" t="s">
        <v>83</v>
      </c>
      <c r="BK179" s="142">
        <f t="shared" si="29"/>
        <v>0</v>
      </c>
      <c r="BL179" s="13" t="s">
        <v>177</v>
      </c>
      <c r="BM179" s="140" t="s">
        <v>323</v>
      </c>
    </row>
    <row r="180" spans="2:65" s="1" customFormat="1" ht="16.5" customHeight="1">
      <c r="B180" s="28"/>
      <c r="C180" s="129" t="s">
        <v>324</v>
      </c>
      <c r="D180" s="129" t="s">
        <v>135</v>
      </c>
      <c r="E180" s="130" t="s">
        <v>325</v>
      </c>
      <c r="F180" s="131" t="s">
        <v>326</v>
      </c>
      <c r="G180" s="132" t="s">
        <v>176</v>
      </c>
      <c r="H180" s="133">
        <v>13.767</v>
      </c>
      <c r="I180" s="134"/>
      <c r="J180" s="133">
        <f t="shared" si="20"/>
        <v>0</v>
      </c>
      <c r="K180" s="135"/>
      <c r="L180" s="28"/>
      <c r="M180" s="136" t="s">
        <v>1</v>
      </c>
      <c r="N180" s="137" t="s">
        <v>40</v>
      </c>
      <c r="P180" s="138">
        <f t="shared" si="21"/>
        <v>0</v>
      </c>
      <c r="Q180" s="138">
        <v>0</v>
      </c>
      <c r="R180" s="138">
        <f t="shared" si="22"/>
        <v>0</v>
      </c>
      <c r="S180" s="138">
        <v>0</v>
      </c>
      <c r="T180" s="139">
        <f t="shared" si="23"/>
        <v>0</v>
      </c>
      <c r="AR180" s="140" t="s">
        <v>177</v>
      </c>
      <c r="AT180" s="140" t="s">
        <v>135</v>
      </c>
      <c r="AU180" s="140" t="s">
        <v>83</v>
      </c>
      <c r="AY180" s="13" t="s">
        <v>129</v>
      </c>
      <c r="BE180" s="141">
        <f t="shared" si="24"/>
        <v>0</v>
      </c>
      <c r="BF180" s="141">
        <f t="shared" si="25"/>
        <v>0</v>
      </c>
      <c r="BG180" s="141">
        <f t="shared" si="26"/>
        <v>0</v>
      </c>
      <c r="BH180" s="141">
        <f t="shared" si="27"/>
        <v>0</v>
      </c>
      <c r="BI180" s="141">
        <f t="shared" si="28"/>
        <v>0</v>
      </c>
      <c r="BJ180" s="13" t="s">
        <v>83</v>
      </c>
      <c r="BK180" s="142">
        <f t="shared" si="29"/>
        <v>0</v>
      </c>
      <c r="BL180" s="13" t="s">
        <v>177</v>
      </c>
      <c r="BM180" s="140" t="s">
        <v>327</v>
      </c>
    </row>
    <row r="181" spans="2:65" s="1" customFormat="1" ht="16.5" customHeight="1">
      <c r="B181" s="28"/>
      <c r="C181" s="129" t="s">
        <v>251</v>
      </c>
      <c r="D181" s="129" t="s">
        <v>135</v>
      </c>
      <c r="E181" s="130" t="s">
        <v>328</v>
      </c>
      <c r="F181" s="131" t="s">
        <v>329</v>
      </c>
      <c r="G181" s="132" t="s">
        <v>191</v>
      </c>
      <c r="H181" s="133">
        <v>0.616</v>
      </c>
      <c r="I181" s="134"/>
      <c r="J181" s="133">
        <f t="shared" si="20"/>
        <v>0</v>
      </c>
      <c r="K181" s="135"/>
      <c r="L181" s="28"/>
      <c r="M181" s="136" t="s">
        <v>1</v>
      </c>
      <c r="N181" s="137" t="s">
        <v>40</v>
      </c>
      <c r="P181" s="138">
        <f t="shared" si="21"/>
        <v>0</v>
      </c>
      <c r="Q181" s="138">
        <v>0</v>
      </c>
      <c r="R181" s="138">
        <f t="shared" si="22"/>
        <v>0</v>
      </c>
      <c r="S181" s="138">
        <v>0</v>
      </c>
      <c r="T181" s="139">
        <f t="shared" si="23"/>
        <v>0</v>
      </c>
      <c r="AR181" s="140" t="s">
        <v>177</v>
      </c>
      <c r="AT181" s="140" t="s">
        <v>135</v>
      </c>
      <c r="AU181" s="140" t="s">
        <v>83</v>
      </c>
      <c r="AY181" s="13" t="s">
        <v>129</v>
      </c>
      <c r="BE181" s="141">
        <f t="shared" si="24"/>
        <v>0</v>
      </c>
      <c r="BF181" s="141">
        <f t="shared" si="25"/>
        <v>0</v>
      </c>
      <c r="BG181" s="141">
        <f t="shared" si="26"/>
        <v>0</v>
      </c>
      <c r="BH181" s="141">
        <f t="shared" si="27"/>
        <v>0</v>
      </c>
      <c r="BI181" s="141">
        <f t="shared" si="28"/>
        <v>0</v>
      </c>
      <c r="BJ181" s="13" t="s">
        <v>83</v>
      </c>
      <c r="BK181" s="142">
        <f t="shared" si="29"/>
        <v>0</v>
      </c>
      <c r="BL181" s="13" t="s">
        <v>177</v>
      </c>
      <c r="BM181" s="140" t="s">
        <v>330</v>
      </c>
    </row>
    <row r="182" spans="2:65" s="1" customFormat="1" ht="16.5" customHeight="1">
      <c r="B182" s="28"/>
      <c r="C182" s="129" t="s">
        <v>331</v>
      </c>
      <c r="D182" s="129" t="s">
        <v>135</v>
      </c>
      <c r="E182" s="130" t="s">
        <v>332</v>
      </c>
      <c r="F182" s="131" t="s">
        <v>333</v>
      </c>
      <c r="G182" s="132" t="s">
        <v>176</v>
      </c>
      <c r="H182" s="133">
        <v>139.028</v>
      </c>
      <c r="I182" s="134"/>
      <c r="J182" s="133">
        <f t="shared" si="20"/>
        <v>0</v>
      </c>
      <c r="K182" s="135"/>
      <c r="L182" s="28"/>
      <c r="M182" s="136" t="s">
        <v>1</v>
      </c>
      <c r="N182" s="137" t="s">
        <v>40</v>
      </c>
      <c r="P182" s="138">
        <f t="shared" si="21"/>
        <v>0</v>
      </c>
      <c r="Q182" s="138">
        <v>0</v>
      </c>
      <c r="R182" s="138">
        <f t="shared" si="22"/>
        <v>0</v>
      </c>
      <c r="S182" s="138">
        <v>0</v>
      </c>
      <c r="T182" s="139">
        <f t="shared" si="23"/>
        <v>0</v>
      </c>
      <c r="AR182" s="140" t="s">
        <v>177</v>
      </c>
      <c r="AT182" s="140" t="s">
        <v>135</v>
      </c>
      <c r="AU182" s="140" t="s">
        <v>83</v>
      </c>
      <c r="AY182" s="13" t="s">
        <v>129</v>
      </c>
      <c r="BE182" s="141">
        <f t="shared" si="24"/>
        <v>0</v>
      </c>
      <c r="BF182" s="141">
        <f t="shared" si="25"/>
        <v>0</v>
      </c>
      <c r="BG182" s="141">
        <f t="shared" si="26"/>
        <v>0</v>
      </c>
      <c r="BH182" s="141">
        <f t="shared" si="27"/>
        <v>0</v>
      </c>
      <c r="BI182" s="141">
        <f t="shared" si="28"/>
        <v>0</v>
      </c>
      <c r="BJ182" s="13" t="s">
        <v>83</v>
      </c>
      <c r="BK182" s="142">
        <f t="shared" si="29"/>
        <v>0</v>
      </c>
      <c r="BL182" s="13" t="s">
        <v>177</v>
      </c>
      <c r="BM182" s="140" t="s">
        <v>334</v>
      </c>
    </row>
    <row r="183" spans="2:65" s="1" customFormat="1" ht="24.2" customHeight="1">
      <c r="B183" s="28"/>
      <c r="C183" s="129" t="s">
        <v>255</v>
      </c>
      <c r="D183" s="129" t="s">
        <v>135</v>
      </c>
      <c r="E183" s="130" t="s">
        <v>335</v>
      </c>
      <c r="F183" s="131" t="s">
        <v>336</v>
      </c>
      <c r="G183" s="132" t="s">
        <v>180</v>
      </c>
      <c r="H183" s="133">
        <v>9.395</v>
      </c>
      <c r="I183" s="134"/>
      <c r="J183" s="133">
        <f t="shared" si="20"/>
        <v>0</v>
      </c>
      <c r="K183" s="135"/>
      <c r="L183" s="28"/>
      <c r="M183" s="136" t="s">
        <v>1</v>
      </c>
      <c r="N183" s="137" t="s">
        <v>40</v>
      </c>
      <c r="P183" s="138">
        <f t="shared" si="21"/>
        <v>0</v>
      </c>
      <c r="Q183" s="138">
        <v>0</v>
      </c>
      <c r="R183" s="138">
        <f t="shared" si="22"/>
        <v>0</v>
      </c>
      <c r="S183" s="138">
        <v>0</v>
      </c>
      <c r="T183" s="139">
        <f t="shared" si="23"/>
        <v>0</v>
      </c>
      <c r="AR183" s="140" t="s">
        <v>177</v>
      </c>
      <c r="AT183" s="140" t="s">
        <v>135</v>
      </c>
      <c r="AU183" s="140" t="s">
        <v>83</v>
      </c>
      <c r="AY183" s="13" t="s">
        <v>129</v>
      </c>
      <c r="BE183" s="141">
        <f t="shared" si="24"/>
        <v>0</v>
      </c>
      <c r="BF183" s="141">
        <f t="shared" si="25"/>
        <v>0</v>
      </c>
      <c r="BG183" s="141">
        <f t="shared" si="26"/>
        <v>0</v>
      </c>
      <c r="BH183" s="141">
        <f t="shared" si="27"/>
        <v>0</v>
      </c>
      <c r="BI183" s="141">
        <f t="shared" si="28"/>
        <v>0</v>
      </c>
      <c r="BJ183" s="13" t="s">
        <v>83</v>
      </c>
      <c r="BK183" s="142">
        <f t="shared" si="29"/>
        <v>0</v>
      </c>
      <c r="BL183" s="13" t="s">
        <v>177</v>
      </c>
      <c r="BM183" s="140" t="s">
        <v>337</v>
      </c>
    </row>
    <row r="184" spans="2:65" s="1" customFormat="1" ht="33" customHeight="1">
      <c r="B184" s="28"/>
      <c r="C184" s="129" t="s">
        <v>338</v>
      </c>
      <c r="D184" s="129" t="s">
        <v>135</v>
      </c>
      <c r="E184" s="130" t="s">
        <v>339</v>
      </c>
      <c r="F184" s="131" t="s">
        <v>340</v>
      </c>
      <c r="G184" s="132" t="s">
        <v>176</v>
      </c>
      <c r="H184" s="133">
        <v>21</v>
      </c>
      <c r="I184" s="134"/>
      <c r="J184" s="133">
        <f t="shared" si="20"/>
        <v>0</v>
      </c>
      <c r="K184" s="135"/>
      <c r="L184" s="28"/>
      <c r="M184" s="136" t="s">
        <v>1</v>
      </c>
      <c r="N184" s="137" t="s">
        <v>40</v>
      </c>
      <c r="P184" s="138">
        <f t="shared" si="21"/>
        <v>0</v>
      </c>
      <c r="Q184" s="138">
        <v>0</v>
      </c>
      <c r="R184" s="138">
        <f t="shared" si="22"/>
        <v>0</v>
      </c>
      <c r="S184" s="138">
        <v>0</v>
      </c>
      <c r="T184" s="139">
        <f t="shared" si="23"/>
        <v>0</v>
      </c>
      <c r="AR184" s="140" t="s">
        <v>177</v>
      </c>
      <c r="AT184" s="140" t="s">
        <v>135</v>
      </c>
      <c r="AU184" s="140" t="s">
        <v>83</v>
      </c>
      <c r="AY184" s="13" t="s">
        <v>129</v>
      </c>
      <c r="BE184" s="141">
        <f t="shared" si="24"/>
        <v>0</v>
      </c>
      <c r="BF184" s="141">
        <f t="shared" si="25"/>
        <v>0</v>
      </c>
      <c r="BG184" s="141">
        <f t="shared" si="26"/>
        <v>0</v>
      </c>
      <c r="BH184" s="141">
        <f t="shared" si="27"/>
        <v>0</v>
      </c>
      <c r="BI184" s="141">
        <f t="shared" si="28"/>
        <v>0</v>
      </c>
      <c r="BJ184" s="13" t="s">
        <v>83</v>
      </c>
      <c r="BK184" s="142">
        <f t="shared" si="29"/>
        <v>0</v>
      </c>
      <c r="BL184" s="13" t="s">
        <v>177</v>
      </c>
      <c r="BM184" s="140" t="s">
        <v>341</v>
      </c>
    </row>
    <row r="185" spans="2:65" s="1" customFormat="1" ht="16.5" customHeight="1">
      <c r="B185" s="28"/>
      <c r="C185" s="129" t="s">
        <v>258</v>
      </c>
      <c r="D185" s="129" t="s">
        <v>135</v>
      </c>
      <c r="E185" s="130" t="s">
        <v>342</v>
      </c>
      <c r="F185" s="131" t="s">
        <v>343</v>
      </c>
      <c r="G185" s="132" t="s">
        <v>176</v>
      </c>
      <c r="H185" s="133">
        <v>2.536</v>
      </c>
      <c r="I185" s="134"/>
      <c r="J185" s="133">
        <f t="shared" si="20"/>
        <v>0</v>
      </c>
      <c r="K185" s="135"/>
      <c r="L185" s="28"/>
      <c r="M185" s="136" t="s">
        <v>1</v>
      </c>
      <c r="N185" s="137" t="s">
        <v>40</v>
      </c>
      <c r="P185" s="138">
        <f t="shared" si="21"/>
        <v>0</v>
      </c>
      <c r="Q185" s="138">
        <v>0</v>
      </c>
      <c r="R185" s="138">
        <f t="shared" si="22"/>
        <v>0</v>
      </c>
      <c r="S185" s="138">
        <v>0</v>
      </c>
      <c r="T185" s="139">
        <f t="shared" si="23"/>
        <v>0</v>
      </c>
      <c r="AR185" s="140" t="s">
        <v>177</v>
      </c>
      <c r="AT185" s="140" t="s">
        <v>135</v>
      </c>
      <c r="AU185" s="140" t="s">
        <v>83</v>
      </c>
      <c r="AY185" s="13" t="s">
        <v>129</v>
      </c>
      <c r="BE185" s="141">
        <f t="shared" si="24"/>
        <v>0</v>
      </c>
      <c r="BF185" s="141">
        <f t="shared" si="25"/>
        <v>0</v>
      </c>
      <c r="BG185" s="141">
        <f t="shared" si="26"/>
        <v>0</v>
      </c>
      <c r="BH185" s="141">
        <f t="shared" si="27"/>
        <v>0</v>
      </c>
      <c r="BI185" s="141">
        <f t="shared" si="28"/>
        <v>0</v>
      </c>
      <c r="BJ185" s="13" t="s">
        <v>83</v>
      </c>
      <c r="BK185" s="142">
        <f t="shared" si="29"/>
        <v>0</v>
      </c>
      <c r="BL185" s="13" t="s">
        <v>177</v>
      </c>
      <c r="BM185" s="140" t="s">
        <v>344</v>
      </c>
    </row>
    <row r="186" spans="2:65" s="1" customFormat="1" ht="24.2" customHeight="1">
      <c r="B186" s="28"/>
      <c r="C186" s="129" t="s">
        <v>345</v>
      </c>
      <c r="D186" s="129" t="s">
        <v>135</v>
      </c>
      <c r="E186" s="130" t="s">
        <v>346</v>
      </c>
      <c r="F186" s="131" t="s">
        <v>347</v>
      </c>
      <c r="G186" s="132" t="s">
        <v>176</v>
      </c>
      <c r="H186" s="133">
        <v>126</v>
      </c>
      <c r="I186" s="134"/>
      <c r="J186" s="133">
        <f t="shared" si="20"/>
        <v>0</v>
      </c>
      <c r="K186" s="135"/>
      <c r="L186" s="28"/>
      <c r="M186" s="136" t="s">
        <v>1</v>
      </c>
      <c r="N186" s="137" t="s">
        <v>40</v>
      </c>
      <c r="P186" s="138">
        <f t="shared" si="21"/>
        <v>0</v>
      </c>
      <c r="Q186" s="138">
        <v>0</v>
      </c>
      <c r="R186" s="138">
        <f t="shared" si="22"/>
        <v>0</v>
      </c>
      <c r="S186" s="138">
        <v>0</v>
      </c>
      <c r="T186" s="139">
        <f t="shared" si="23"/>
        <v>0</v>
      </c>
      <c r="AR186" s="140" t="s">
        <v>177</v>
      </c>
      <c r="AT186" s="140" t="s">
        <v>135</v>
      </c>
      <c r="AU186" s="140" t="s">
        <v>83</v>
      </c>
      <c r="AY186" s="13" t="s">
        <v>129</v>
      </c>
      <c r="BE186" s="141">
        <f t="shared" si="24"/>
        <v>0</v>
      </c>
      <c r="BF186" s="141">
        <f t="shared" si="25"/>
        <v>0</v>
      </c>
      <c r="BG186" s="141">
        <f t="shared" si="26"/>
        <v>0</v>
      </c>
      <c r="BH186" s="141">
        <f t="shared" si="27"/>
        <v>0</v>
      </c>
      <c r="BI186" s="141">
        <f t="shared" si="28"/>
        <v>0</v>
      </c>
      <c r="BJ186" s="13" t="s">
        <v>83</v>
      </c>
      <c r="BK186" s="142">
        <f t="shared" si="29"/>
        <v>0</v>
      </c>
      <c r="BL186" s="13" t="s">
        <v>177</v>
      </c>
      <c r="BM186" s="140" t="s">
        <v>348</v>
      </c>
    </row>
    <row r="187" spans="2:63" s="11" customFormat="1" ht="25.9" customHeight="1">
      <c r="B187" s="117"/>
      <c r="D187" s="118" t="s">
        <v>74</v>
      </c>
      <c r="E187" s="119" t="s">
        <v>349</v>
      </c>
      <c r="F187" s="119" t="s">
        <v>350</v>
      </c>
      <c r="I187" s="120"/>
      <c r="J187" s="121">
        <f>BK187</f>
        <v>0</v>
      </c>
      <c r="L187" s="117"/>
      <c r="M187" s="122"/>
      <c r="P187" s="123">
        <f>SUM(P188:P213)</f>
        <v>0</v>
      </c>
      <c r="R187" s="123">
        <f>SUM(R188:R213)</f>
        <v>0</v>
      </c>
      <c r="T187" s="124">
        <f>SUM(T188:T213)</f>
        <v>0</v>
      </c>
      <c r="AR187" s="118" t="s">
        <v>83</v>
      </c>
      <c r="AT187" s="125" t="s">
        <v>74</v>
      </c>
      <c r="AU187" s="125" t="s">
        <v>75</v>
      </c>
      <c r="AY187" s="118" t="s">
        <v>129</v>
      </c>
      <c r="BK187" s="126">
        <f>SUM(BK188:BK213)</f>
        <v>0</v>
      </c>
    </row>
    <row r="188" spans="2:65" s="1" customFormat="1" ht="33" customHeight="1">
      <c r="B188" s="28"/>
      <c r="C188" s="129" t="s">
        <v>262</v>
      </c>
      <c r="D188" s="129" t="s">
        <v>135</v>
      </c>
      <c r="E188" s="130" t="s">
        <v>351</v>
      </c>
      <c r="F188" s="131" t="s">
        <v>352</v>
      </c>
      <c r="G188" s="132" t="s">
        <v>250</v>
      </c>
      <c r="H188" s="133">
        <v>3.375</v>
      </c>
      <c r="I188" s="134"/>
      <c r="J188" s="133">
        <f aca="true" t="shared" si="30" ref="J188:J213">ROUND(I188*H188,3)</f>
        <v>0</v>
      </c>
      <c r="K188" s="135"/>
      <c r="L188" s="28"/>
      <c r="M188" s="136" t="s">
        <v>1</v>
      </c>
      <c r="N188" s="137" t="s">
        <v>40</v>
      </c>
      <c r="P188" s="138">
        <f aca="true" t="shared" si="31" ref="P188:P213">O188*H188</f>
        <v>0</v>
      </c>
      <c r="Q188" s="138">
        <v>0</v>
      </c>
      <c r="R188" s="138">
        <f aca="true" t="shared" si="32" ref="R188:R213">Q188*H188</f>
        <v>0</v>
      </c>
      <c r="S188" s="138">
        <v>0</v>
      </c>
      <c r="T188" s="139">
        <f aca="true" t="shared" si="33" ref="T188:T213">S188*H188</f>
        <v>0</v>
      </c>
      <c r="AR188" s="140" t="s">
        <v>177</v>
      </c>
      <c r="AT188" s="140" t="s">
        <v>135</v>
      </c>
      <c r="AU188" s="140" t="s">
        <v>83</v>
      </c>
      <c r="AY188" s="13" t="s">
        <v>129</v>
      </c>
      <c r="BE188" s="141">
        <f aca="true" t="shared" si="34" ref="BE188:BE213">IF(N188="základní",J188,0)</f>
        <v>0</v>
      </c>
      <c r="BF188" s="141">
        <f aca="true" t="shared" si="35" ref="BF188:BF213">IF(N188="snížená",J188,0)</f>
        <v>0</v>
      </c>
      <c r="BG188" s="141">
        <f aca="true" t="shared" si="36" ref="BG188:BG213">IF(N188="zákl. přenesená",J188,0)</f>
        <v>0</v>
      </c>
      <c r="BH188" s="141">
        <f aca="true" t="shared" si="37" ref="BH188:BH213">IF(N188="sníž. přenesená",J188,0)</f>
        <v>0</v>
      </c>
      <c r="BI188" s="141">
        <f aca="true" t="shared" si="38" ref="BI188:BI213">IF(N188="nulová",J188,0)</f>
        <v>0</v>
      </c>
      <c r="BJ188" s="13" t="s">
        <v>83</v>
      </c>
      <c r="BK188" s="142">
        <f aca="true" t="shared" si="39" ref="BK188:BK213">ROUND(I188*H188,3)</f>
        <v>0</v>
      </c>
      <c r="BL188" s="13" t="s">
        <v>177</v>
      </c>
      <c r="BM188" s="140" t="s">
        <v>353</v>
      </c>
    </row>
    <row r="189" spans="2:65" s="1" customFormat="1" ht="24.2" customHeight="1">
      <c r="B189" s="28"/>
      <c r="C189" s="129" t="s">
        <v>354</v>
      </c>
      <c r="D189" s="129" t="s">
        <v>135</v>
      </c>
      <c r="E189" s="130" t="s">
        <v>355</v>
      </c>
      <c r="F189" s="131" t="s">
        <v>356</v>
      </c>
      <c r="G189" s="132" t="s">
        <v>250</v>
      </c>
      <c r="H189" s="133">
        <v>7.8</v>
      </c>
      <c r="I189" s="134"/>
      <c r="J189" s="133">
        <f t="shared" si="30"/>
        <v>0</v>
      </c>
      <c r="K189" s="135"/>
      <c r="L189" s="28"/>
      <c r="M189" s="136" t="s">
        <v>1</v>
      </c>
      <c r="N189" s="137" t="s">
        <v>40</v>
      </c>
      <c r="P189" s="138">
        <f t="shared" si="31"/>
        <v>0</v>
      </c>
      <c r="Q189" s="138">
        <v>0</v>
      </c>
      <c r="R189" s="138">
        <f t="shared" si="32"/>
        <v>0</v>
      </c>
      <c r="S189" s="138">
        <v>0</v>
      </c>
      <c r="T189" s="139">
        <f t="shared" si="33"/>
        <v>0</v>
      </c>
      <c r="AR189" s="140" t="s">
        <v>177</v>
      </c>
      <c r="AT189" s="140" t="s">
        <v>135</v>
      </c>
      <c r="AU189" s="140" t="s">
        <v>83</v>
      </c>
      <c r="AY189" s="13" t="s">
        <v>129</v>
      </c>
      <c r="BE189" s="141">
        <f t="shared" si="34"/>
        <v>0</v>
      </c>
      <c r="BF189" s="141">
        <f t="shared" si="35"/>
        <v>0</v>
      </c>
      <c r="BG189" s="141">
        <f t="shared" si="36"/>
        <v>0</v>
      </c>
      <c r="BH189" s="141">
        <f t="shared" si="37"/>
        <v>0</v>
      </c>
      <c r="BI189" s="141">
        <f t="shared" si="38"/>
        <v>0</v>
      </c>
      <c r="BJ189" s="13" t="s">
        <v>83</v>
      </c>
      <c r="BK189" s="142">
        <f t="shared" si="39"/>
        <v>0</v>
      </c>
      <c r="BL189" s="13" t="s">
        <v>177</v>
      </c>
      <c r="BM189" s="140" t="s">
        <v>357</v>
      </c>
    </row>
    <row r="190" spans="2:65" s="1" customFormat="1" ht="24.2" customHeight="1">
      <c r="B190" s="28"/>
      <c r="C190" s="129" t="s">
        <v>265</v>
      </c>
      <c r="D190" s="129" t="s">
        <v>135</v>
      </c>
      <c r="E190" s="130" t="s">
        <v>358</v>
      </c>
      <c r="F190" s="131" t="s">
        <v>359</v>
      </c>
      <c r="G190" s="132" t="s">
        <v>246</v>
      </c>
      <c r="H190" s="133">
        <v>4.08</v>
      </c>
      <c r="I190" s="134"/>
      <c r="J190" s="133">
        <f t="shared" si="30"/>
        <v>0</v>
      </c>
      <c r="K190" s="135"/>
      <c r="L190" s="28"/>
      <c r="M190" s="136" t="s">
        <v>1</v>
      </c>
      <c r="N190" s="137" t="s">
        <v>40</v>
      </c>
      <c r="P190" s="138">
        <f t="shared" si="31"/>
        <v>0</v>
      </c>
      <c r="Q190" s="138">
        <v>0</v>
      </c>
      <c r="R190" s="138">
        <f t="shared" si="32"/>
        <v>0</v>
      </c>
      <c r="S190" s="138">
        <v>0</v>
      </c>
      <c r="T190" s="139">
        <f t="shared" si="33"/>
        <v>0</v>
      </c>
      <c r="AR190" s="140" t="s">
        <v>177</v>
      </c>
      <c r="AT190" s="140" t="s">
        <v>135</v>
      </c>
      <c r="AU190" s="140" t="s">
        <v>83</v>
      </c>
      <c r="AY190" s="13" t="s">
        <v>129</v>
      </c>
      <c r="BE190" s="141">
        <f t="shared" si="34"/>
        <v>0</v>
      </c>
      <c r="BF190" s="141">
        <f t="shared" si="35"/>
        <v>0</v>
      </c>
      <c r="BG190" s="141">
        <f t="shared" si="36"/>
        <v>0</v>
      </c>
      <c r="BH190" s="141">
        <f t="shared" si="37"/>
        <v>0</v>
      </c>
      <c r="BI190" s="141">
        <f t="shared" si="38"/>
        <v>0</v>
      </c>
      <c r="BJ190" s="13" t="s">
        <v>83</v>
      </c>
      <c r="BK190" s="142">
        <f t="shared" si="39"/>
        <v>0</v>
      </c>
      <c r="BL190" s="13" t="s">
        <v>177</v>
      </c>
      <c r="BM190" s="140" t="s">
        <v>360</v>
      </c>
    </row>
    <row r="191" spans="2:65" s="1" customFormat="1" ht="33" customHeight="1">
      <c r="B191" s="28"/>
      <c r="C191" s="129" t="s">
        <v>361</v>
      </c>
      <c r="D191" s="129" t="s">
        <v>135</v>
      </c>
      <c r="E191" s="130" t="s">
        <v>362</v>
      </c>
      <c r="F191" s="131" t="s">
        <v>363</v>
      </c>
      <c r="G191" s="132" t="s">
        <v>176</v>
      </c>
      <c r="H191" s="133">
        <v>62.63</v>
      </c>
      <c r="I191" s="134"/>
      <c r="J191" s="133">
        <f t="shared" si="30"/>
        <v>0</v>
      </c>
      <c r="K191" s="135"/>
      <c r="L191" s="28"/>
      <c r="M191" s="136" t="s">
        <v>1</v>
      </c>
      <c r="N191" s="137" t="s">
        <v>40</v>
      </c>
      <c r="P191" s="138">
        <f t="shared" si="31"/>
        <v>0</v>
      </c>
      <c r="Q191" s="138">
        <v>0</v>
      </c>
      <c r="R191" s="138">
        <f t="shared" si="32"/>
        <v>0</v>
      </c>
      <c r="S191" s="138">
        <v>0</v>
      </c>
      <c r="T191" s="139">
        <f t="shared" si="33"/>
        <v>0</v>
      </c>
      <c r="AR191" s="140" t="s">
        <v>177</v>
      </c>
      <c r="AT191" s="140" t="s">
        <v>135</v>
      </c>
      <c r="AU191" s="140" t="s">
        <v>83</v>
      </c>
      <c r="AY191" s="13" t="s">
        <v>129</v>
      </c>
      <c r="BE191" s="141">
        <f t="shared" si="34"/>
        <v>0</v>
      </c>
      <c r="BF191" s="141">
        <f t="shared" si="35"/>
        <v>0</v>
      </c>
      <c r="BG191" s="141">
        <f t="shared" si="36"/>
        <v>0</v>
      </c>
      <c r="BH191" s="141">
        <f t="shared" si="37"/>
        <v>0</v>
      </c>
      <c r="BI191" s="141">
        <f t="shared" si="38"/>
        <v>0</v>
      </c>
      <c r="BJ191" s="13" t="s">
        <v>83</v>
      </c>
      <c r="BK191" s="142">
        <f t="shared" si="39"/>
        <v>0</v>
      </c>
      <c r="BL191" s="13" t="s">
        <v>177</v>
      </c>
      <c r="BM191" s="140" t="s">
        <v>364</v>
      </c>
    </row>
    <row r="192" spans="2:65" s="1" customFormat="1" ht="37.9" customHeight="1">
      <c r="B192" s="28"/>
      <c r="C192" s="129" t="s">
        <v>269</v>
      </c>
      <c r="D192" s="129" t="s">
        <v>135</v>
      </c>
      <c r="E192" s="130" t="s">
        <v>365</v>
      </c>
      <c r="F192" s="131" t="s">
        <v>366</v>
      </c>
      <c r="G192" s="132" t="s">
        <v>176</v>
      </c>
      <c r="H192" s="133">
        <v>35.152</v>
      </c>
      <c r="I192" s="134"/>
      <c r="J192" s="133">
        <f t="shared" si="30"/>
        <v>0</v>
      </c>
      <c r="K192" s="135"/>
      <c r="L192" s="28"/>
      <c r="M192" s="136" t="s">
        <v>1</v>
      </c>
      <c r="N192" s="137" t="s">
        <v>40</v>
      </c>
      <c r="P192" s="138">
        <f t="shared" si="31"/>
        <v>0</v>
      </c>
      <c r="Q192" s="138">
        <v>0</v>
      </c>
      <c r="R192" s="138">
        <f t="shared" si="32"/>
        <v>0</v>
      </c>
      <c r="S192" s="138">
        <v>0</v>
      </c>
      <c r="T192" s="139">
        <f t="shared" si="33"/>
        <v>0</v>
      </c>
      <c r="AR192" s="140" t="s">
        <v>177</v>
      </c>
      <c r="AT192" s="140" t="s">
        <v>135</v>
      </c>
      <c r="AU192" s="140" t="s">
        <v>83</v>
      </c>
      <c r="AY192" s="13" t="s">
        <v>129</v>
      </c>
      <c r="BE192" s="141">
        <f t="shared" si="34"/>
        <v>0</v>
      </c>
      <c r="BF192" s="141">
        <f t="shared" si="35"/>
        <v>0</v>
      </c>
      <c r="BG192" s="141">
        <f t="shared" si="36"/>
        <v>0</v>
      </c>
      <c r="BH192" s="141">
        <f t="shared" si="37"/>
        <v>0</v>
      </c>
      <c r="BI192" s="141">
        <f t="shared" si="38"/>
        <v>0</v>
      </c>
      <c r="BJ192" s="13" t="s">
        <v>83</v>
      </c>
      <c r="BK192" s="142">
        <f t="shared" si="39"/>
        <v>0</v>
      </c>
      <c r="BL192" s="13" t="s">
        <v>177</v>
      </c>
      <c r="BM192" s="140" t="s">
        <v>367</v>
      </c>
    </row>
    <row r="193" spans="2:65" s="1" customFormat="1" ht="24.2" customHeight="1">
      <c r="B193" s="28"/>
      <c r="C193" s="129" t="s">
        <v>368</v>
      </c>
      <c r="D193" s="129" t="s">
        <v>135</v>
      </c>
      <c r="E193" s="130" t="s">
        <v>369</v>
      </c>
      <c r="F193" s="131" t="s">
        <v>370</v>
      </c>
      <c r="G193" s="132" t="s">
        <v>176</v>
      </c>
      <c r="H193" s="133">
        <v>2.02</v>
      </c>
      <c r="I193" s="134"/>
      <c r="J193" s="133">
        <f t="shared" si="30"/>
        <v>0</v>
      </c>
      <c r="K193" s="135"/>
      <c r="L193" s="28"/>
      <c r="M193" s="136" t="s">
        <v>1</v>
      </c>
      <c r="N193" s="137" t="s">
        <v>40</v>
      </c>
      <c r="P193" s="138">
        <f t="shared" si="31"/>
        <v>0</v>
      </c>
      <c r="Q193" s="138">
        <v>0</v>
      </c>
      <c r="R193" s="138">
        <f t="shared" si="32"/>
        <v>0</v>
      </c>
      <c r="S193" s="138">
        <v>0</v>
      </c>
      <c r="T193" s="139">
        <f t="shared" si="33"/>
        <v>0</v>
      </c>
      <c r="AR193" s="140" t="s">
        <v>177</v>
      </c>
      <c r="AT193" s="140" t="s">
        <v>135</v>
      </c>
      <c r="AU193" s="140" t="s">
        <v>83</v>
      </c>
      <c r="AY193" s="13" t="s">
        <v>129</v>
      </c>
      <c r="BE193" s="141">
        <f t="shared" si="34"/>
        <v>0</v>
      </c>
      <c r="BF193" s="141">
        <f t="shared" si="35"/>
        <v>0</v>
      </c>
      <c r="BG193" s="141">
        <f t="shared" si="36"/>
        <v>0</v>
      </c>
      <c r="BH193" s="141">
        <f t="shared" si="37"/>
        <v>0</v>
      </c>
      <c r="BI193" s="141">
        <f t="shared" si="38"/>
        <v>0</v>
      </c>
      <c r="BJ193" s="13" t="s">
        <v>83</v>
      </c>
      <c r="BK193" s="142">
        <f t="shared" si="39"/>
        <v>0</v>
      </c>
      <c r="BL193" s="13" t="s">
        <v>177</v>
      </c>
      <c r="BM193" s="140" t="s">
        <v>371</v>
      </c>
    </row>
    <row r="194" spans="2:65" s="1" customFormat="1" ht="33" customHeight="1">
      <c r="B194" s="28"/>
      <c r="C194" s="129" t="s">
        <v>272</v>
      </c>
      <c r="D194" s="129" t="s">
        <v>135</v>
      </c>
      <c r="E194" s="130" t="s">
        <v>372</v>
      </c>
      <c r="F194" s="131" t="s">
        <v>373</v>
      </c>
      <c r="G194" s="132" t="s">
        <v>176</v>
      </c>
      <c r="H194" s="133">
        <v>1054.56</v>
      </c>
      <c r="I194" s="134"/>
      <c r="J194" s="133">
        <f t="shared" si="30"/>
        <v>0</v>
      </c>
      <c r="K194" s="135"/>
      <c r="L194" s="28"/>
      <c r="M194" s="136" t="s">
        <v>1</v>
      </c>
      <c r="N194" s="137" t="s">
        <v>40</v>
      </c>
      <c r="P194" s="138">
        <f t="shared" si="31"/>
        <v>0</v>
      </c>
      <c r="Q194" s="138">
        <v>0</v>
      </c>
      <c r="R194" s="138">
        <f t="shared" si="32"/>
        <v>0</v>
      </c>
      <c r="S194" s="138">
        <v>0</v>
      </c>
      <c r="T194" s="139">
        <f t="shared" si="33"/>
        <v>0</v>
      </c>
      <c r="AR194" s="140" t="s">
        <v>177</v>
      </c>
      <c r="AT194" s="140" t="s">
        <v>135</v>
      </c>
      <c r="AU194" s="140" t="s">
        <v>83</v>
      </c>
      <c r="AY194" s="13" t="s">
        <v>129</v>
      </c>
      <c r="BE194" s="141">
        <f t="shared" si="34"/>
        <v>0</v>
      </c>
      <c r="BF194" s="141">
        <f t="shared" si="35"/>
        <v>0</v>
      </c>
      <c r="BG194" s="141">
        <f t="shared" si="36"/>
        <v>0</v>
      </c>
      <c r="BH194" s="141">
        <f t="shared" si="37"/>
        <v>0</v>
      </c>
      <c r="BI194" s="141">
        <f t="shared" si="38"/>
        <v>0</v>
      </c>
      <c r="BJ194" s="13" t="s">
        <v>83</v>
      </c>
      <c r="BK194" s="142">
        <f t="shared" si="39"/>
        <v>0</v>
      </c>
      <c r="BL194" s="13" t="s">
        <v>177</v>
      </c>
      <c r="BM194" s="140" t="s">
        <v>374</v>
      </c>
    </row>
    <row r="195" spans="2:65" s="1" customFormat="1" ht="24.2" customHeight="1">
      <c r="B195" s="28"/>
      <c r="C195" s="129" t="s">
        <v>375</v>
      </c>
      <c r="D195" s="129" t="s">
        <v>135</v>
      </c>
      <c r="E195" s="130" t="s">
        <v>376</v>
      </c>
      <c r="F195" s="131" t="s">
        <v>377</v>
      </c>
      <c r="G195" s="132" t="s">
        <v>176</v>
      </c>
      <c r="H195" s="133">
        <v>4.998</v>
      </c>
      <c r="I195" s="134"/>
      <c r="J195" s="133">
        <f t="shared" si="30"/>
        <v>0</v>
      </c>
      <c r="K195" s="135"/>
      <c r="L195" s="28"/>
      <c r="M195" s="136" t="s">
        <v>1</v>
      </c>
      <c r="N195" s="137" t="s">
        <v>40</v>
      </c>
      <c r="P195" s="138">
        <f t="shared" si="31"/>
        <v>0</v>
      </c>
      <c r="Q195" s="138">
        <v>0</v>
      </c>
      <c r="R195" s="138">
        <f t="shared" si="32"/>
        <v>0</v>
      </c>
      <c r="S195" s="138">
        <v>0</v>
      </c>
      <c r="T195" s="139">
        <f t="shared" si="33"/>
        <v>0</v>
      </c>
      <c r="AR195" s="140" t="s">
        <v>177</v>
      </c>
      <c r="AT195" s="140" t="s">
        <v>135</v>
      </c>
      <c r="AU195" s="140" t="s">
        <v>83</v>
      </c>
      <c r="AY195" s="13" t="s">
        <v>129</v>
      </c>
      <c r="BE195" s="141">
        <f t="shared" si="34"/>
        <v>0</v>
      </c>
      <c r="BF195" s="141">
        <f t="shared" si="35"/>
        <v>0</v>
      </c>
      <c r="BG195" s="141">
        <f t="shared" si="36"/>
        <v>0</v>
      </c>
      <c r="BH195" s="141">
        <f t="shared" si="37"/>
        <v>0</v>
      </c>
      <c r="BI195" s="141">
        <f t="shared" si="38"/>
        <v>0</v>
      </c>
      <c r="BJ195" s="13" t="s">
        <v>83</v>
      </c>
      <c r="BK195" s="142">
        <f t="shared" si="39"/>
        <v>0</v>
      </c>
      <c r="BL195" s="13" t="s">
        <v>177</v>
      </c>
      <c r="BM195" s="140" t="s">
        <v>378</v>
      </c>
    </row>
    <row r="196" spans="2:65" s="1" customFormat="1" ht="37.9" customHeight="1">
      <c r="B196" s="28"/>
      <c r="C196" s="129" t="s">
        <v>278</v>
      </c>
      <c r="D196" s="129" t="s">
        <v>135</v>
      </c>
      <c r="E196" s="130" t="s">
        <v>379</v>
      </c>
      <c r="F196" s="131" t="s">
        <v>380</v>
      </c>
      <c r="G196" s="132" t="s">
        <v>176</v>
      </c>
      <c r="H196" s="133">
        <v>35.152</v>
      </c>
      <c r="I196" s="134"/>
      <c r="J196" s="133">
        <f t="shared" si="30"/>
        <v>0</v>
      </c>
      <c r="K196" s="135"/>
      <c r="L196" s="28"/>
      <c r="M196" s="136" t="s">
        <v>1</v>
      </c>
      <c r="N196" s="137" t="s">
        <v>40</v>
      </c>
      <c r="P196" s="138">
        <f t="shared" si="31"/>
        <v>0</v>
      </c>
      <c r="Q196" s="138">
        <v>0</v>
      </c>
      <c r="R196" s="138">
        <f t="shared" si="32"/>
        <v>0</v>
      </c>
      <c r="S196" s="138">
        <v>0</v>
      </c>
      <c r="T196" s="139">
        <f t="shared" si="33"/>
        <v>0</v>
      </c>
      <c r="AR196" s="140" t="s">
        <v>177</v>
      </c>
      <c r="AT196" s="140" t="s">
        <v>135</v>
      </c>
      <c r="AU196" s="140" t="s">
        <v>83</v>
      </c>
      <c r="AY196" s="13" t="s">
        <v>129</v>
      </c>
      <c r="BE196" s="141">
        <f t="shared" si="34"/>
        <v>0</v>
      </c>
      <c r="BF196" s="141">
        <f t="shared" si="35"/>
        <v>0</v>
      </c>
      <c r="BG196" s="141">
        <f t="shared" si="36"/>
        <v>0</v>
      </c>
      <c r="BH196" s="141">
        <f t="shared" si="37"/>
        <v>0</v>
      </c>
      <c r="BI196" s="141">
        <f t="shared" si="38"/>
        <v>0</v>
      </c>
      <c r="BJ196" s="13" t="s">
        <v>83</v>
      </c>
      <c r="BK196" s="142">
        <f t="shared" si="39"/>
        <v>0</v>
      </c>
      <c r="BL196" s="13" t="s">
        <v>177</v>
      </c>
      <c r="BM196" s="140" t="s">
        <v>381</v>
      </c>
    </row>
    <row r="197" spans="2:65" s="1" customFormat="1" ht="21.75" customHeight="1">
      <c r="B197" s="28"/>
      <c r="C197" s="129" t="s">
        <v>382</v>
      </c>
      <c r="D197" s="129" t="s">
        <v>135</v>
      </c>
      <c r="E197" s="130" t="s">
        <v>383</v>
      </c>
      <c r="F197" s="131" t="s">
        <v>384</v>
      </c>
      <c r="G197" s="132" t="s">
        <v>176</v>
      </c>
      <c r="H197" s="133">
        <v>3.546</v>
      </c>
      <c r="I197" s="134"/>
      <c r="J197" s="133">
        <f t="shared" si="30"/>
        <v>0</v>
      </c>
      <c r="K197" s="135"/>
      <c r="L197" s="28"/>
      <c r="M197" s="136" t="s">
        <v>1</v>
      </c>
      <c r="N197" s="137" t="s">
        <v>40</v>
      </c>
      <c r="P197" s="138">
        <f t="shared" si="31"/>
        <v>0</v>
      </c>
      <c r="Q197" s="138">
        <v>0</v>
      </c>
      <c r="R197" s="138">
        <f t="shared" si="32"/>
        <v>0</v>
      </c>
      <c r="S197" s="138">
        <v>0</v>
      </c>
      <c r="T197" s="139">
        <f t="shared" si="33"/>
        <v>0</v>
      </c>
      <c r="AR197" s="140" t="s">
        <v>177</v>
      </c>
      <c r="AT197" s="140" t="s">
        <v>135</v>
      </c>
      <c r="AU197" s="140" t="s">
        <v>83</v>
      </c>
      <c r="AY197" s="13" t="s">
        <v>129</v>
      </c>
      <c r="BE197" s="141">
        <f t="shared" si="34"/>
        <v>0</v>
      </c>
      <c r="BF197" s="141">
        <f t="shared" si="35"/>
        <v>0</v>
      </c>
      <c r="BG197" s="141">
        <f t="shared" si="36"/>
        <v>0</v>
      </c>
      <c r="BH197" s="141">
        <f t="shared" si="37"/>
        <v>0</v>
      </c>
      <c r="BI197" s="141">
        <f t="shared" si="38"/>
        <v>0</v>
      </c>
      <c r="BJ197" s="13" t="s">
        <v>83</v>
      </c>
      <c r="BK197" s="142">
        <f t="shared" si="39"/>
        <v>0</v>
      </c>
      <c r="BL197" s="13" t="s">
        <v>177</v>
      </c>
      <c r="BM197" s="140" t="s">
        <v>385</v>
      </c>
    </row>
    <row r="198" spans="2:65" s="1" customFormat="1" ht="33" customHeight="1">
      <c r="B198" s="28"/>
      <c r="C198" s="129" t="s">
        <v>281</v>
      </c>
      <c r="D198" s="129" t="s">
        <v>135</v>
      </c>
      <c r="E198" s="130" t="s">
        <v>386</v>
      </c>
      <c r="F198" s="131" t="s">
        <v>387</v>
      </c>
      <c r="G198" s="132" t="s">
        <v>176</v>
      </c>
      <c r="H198" s="133">
        <v>131.63</v>
      </c>
      <c r="I198" s="134"/>
      <c r="J198" s="133">
        <f t="shared" si="30"/>
        <v>0</v>
      </c>
      <c r="K198" s="135"/>
      <c r="L198" s="28"/>
      <c r="M198" s="136" t="s">
        <v>1</v>
      </c>
      <c r="N198" s="137" t="s">
        <v>40</v>
      </c>
      <c r="P198" s="138">
        <f t="shared" si="31"/>
        <v>0</v>
      </c>
      <c r="Q198" s="138">
        <v>0</v>
      </c>
      <c r="R198" s="138">
        <f t="shared" si="32"/>
        <v>0</v>
      </c>
      <c r="S198" s="138">
        <v>0</v>
      </c>
      <c r="T198" s="139">
        <f t="shared" si="33"/>
        <v>0</v>
      </c>
      <c r="AR198" s="140" t="s">
        <v>177</v>
      </c>
      <c r="AT198" s="140" t="s">
        <v>135</v>
      </c>
      <c r="AU198" s="140" t="s">
        <v>83</v>
      </c>
      <c r="AY198" s="13" t="s">
        <v>129</v>
      </c>
      <c r="BE198" s="141">
        <f t="shared" si="34"/>
        <v>0</v>
      </c>
      <c r="BF198" s="141">
        <f t="shared" si="35"/>
        <v>0</v>
      </c>
      <c r="BG198" s="141">
        <f t="shared" si="36"/>
        <v>0</v>
      </c>
      <c r="BH198" s="141">
        <f t="shared" si="37"/>
        <v>0</v>
      </c>
      <c r="BI198" s="141">
        <f t="shared" si="38"/>
        <v>0</v>
      </c>
      <c r="BJ198" s="13" t="s">
        <v>83</v>
      </c>
      <c r="BK198" s="142">
        <f t="shared" si="39"/>
        <v>0</v>
      </c>
      <c r="BL198" s="13" t="s">
        <v>177</v>
      </c>
      <c r="BM198" s="140" t="s">
        <v>388</v>
      </c>
    </row>
    <row r="199" spans="2:65" s="1" customFormat="1" ht="16.5" customHeight="1">
      <c r="B199" s="28"/>
      <c r="C199" s="129" t="s">
        <v>389</v>
      </c>
      <c r="D199" s="129" t="s">
        <v>135</v>
      </c>
      <c r="E199" s="130" t="s">
        <v>390</v>
      </c>
      <c r="F199" s="131" t="s">
        <v>391</v>
      </c>
      <c r="G199" s="132" t="s">
        <v>176</v>
      </c>
      <c r="H199" s="133">
        <v>11.072</v>
      </c>
      <c r="I199" s="134"/>
      <c r="J199" s="133">
        <f t="shared" si="30"/>
        <v>0</v>
      </c>
      <c r="K199" s="135"/>
      <c r="L199" s="28"/>
      <c r="M199" s="136" t="s">
        <v>1</v>
      </c>
      <c r="N199" s="137" t="s">
        <v>40</v>
      </c>
      <c r="P199" s="138">
        <f t="shared" si="31"/>
        <v>0</v>
      </c>
      <c r="Q199" s="138">
        <v>0</v>
      </c>
      <c r="R199" s="138">
        <f t="shared" si="32"/>
        <v>0</v>
      </c>
      <c r="S199" s="138">
        <v>0</v>
      </c>
      <c r="T199" s="139">
        <f t="shared" si="33"/>
        <v>0</v>
      </c>
      <c r="AR199" s="140" t="s">
        <v>177</v>
      </c>
      <c r="AT199" s="140" t="s">
        <v>135</v>
      </c>
      <c r="AU199" s="140" t="s">
        <v>83</v>
      </c>
      <c r="AY199" s="13" t="s">
        <v>129</v>
      </c>
      <c r="BE199" s="141">
        <f t="shared" si="34"/>
        <v>0</v>
      </c>
      <c r="BF199" s="141">
        <f t="shared" si="35"/>
        <v>0</v>
      </c>
      <c r="BG199" s="141">
        <f t="shared" si="36"/>
        <v>0</v>
      </c>
      <c r="BH199" s="141">
        <f t="shared" si="37"/>
        <v>0</v>
      </c>
      <c r="BI199" s="141">
        <f t="shared" si="38"/>
        <v>0</v>
      </c>
      <c r="BJ199" s="13" t="s">
        <v>83</v>
      </c>
      <c r="BK199" s="142">
        <f t="shared" si="39"/>
        <v>0</v>
      </c>
      <c r="BL199" s="13" t="s">
        <v>177</v>
      </c>
      <c r="BM199" s="140" t="s">
        <v>392</v>
      </c>
    </row>
    <row r="200" spans="2:65" s="1" customFormat="1" ht="24.2" customHeight="1">
      <c r="B200" s="28"/>
      <c r="C200" s="129" t="s">
        <v>285</v>
      </c>
      <c r="D200" s="129" t="s">
        <v>135</v>
      </c>
      <c r="E200" s="130" t="s">
        <v>393</v>
      </c>
      <c r="F200" s="131" t="s">
        <v>394</v>
      </c>
      <c r="G200" s="132" t="s">
        <v>176</v>
      </c>
      <c r="H200" s="133">
        <v>171.119</v>
      </c>
      <c r="I200" s="134"/>
      <c r="J200" s="133">
        <f t="shared" si="30"/>
        <v>0</v>
      </c>
      <c r="K200" s="135"/>
      <c r="L200" s="28"/>
      <c r="M200" s="136" t="s">
        <v>1</v>
      </c>
      <c r="N200" s="137" t="s">
        <v>40</v>
      </c>
      <c r="P200" s="138">
        <f t="shared" si="31"/>
        <v>0</v>
      </c>
      <c r="Q200" s="138">
        <v>0</v>
      </c>
      <c r="R200" s="138">
        <f t="shared" si="32"/>
        <v>0</v>
      </c>
      <c r="S200" s="138">
        <v>0</v>
      </c>
      <c r="T200" s="139">
        <f t="shared" si="33"/>
        <v>0</v>
      </c>
      <c r="AR200" s="140" t="s">
        <v>177</v>
      </c>
      <c r="AT200" s="140" t="s">
        <v>135</v>
      </c>
      <c r="AU200" s="140" t="s">
        <v>83</v>
      </c>
      <c r="AY200" s="13" t="s">
        <v>129</v>
      </c>
      <c r="BE200" s="141">
        <f t="shared" si="34"/>
        <v>0</v>
      </c>
      <c r="BF200" s="141">
        <f t="shared" si="35"/>
        <v>0</v>
      </c>
      <c r="BG200" s="141">
        <f t="shared" si="36"/>
        <v>0</v>
      </c>
      <c r="BH200" s="141">
        <f t="shared" si="37"/>
        <v>0</v>
      </c>
      <c r="BI200" s="141">
        <f t="shared" si="38"/>
        <v>0</v>
      </c>
      <c r="BJ200" s="13" t="s">
        <v>83</v>
      </c>
      <c r="BK200" s="142">
        <f t="shared" si="39"/>
        <v>0</v>
      </c>
      <c r="BL200" s="13" t="s">
        <v>177</v>
      </c>
      <c r="BM200" s="140" t="s">
        <v>395</v>
      </c>
    </row>
    <row r="201" spans="2:65" s="1" customFormat="1" ht="24.2" customHeight="1">
      <c r="B201" s="28"/>
      <c r="C201" s="129" t="s">
        <v>396</v>
      </c>
      <c r="D201" s="129" t="s">
        <v>135</v>
      </c>
      <c r="E201" s="130" t="s">
        <v>397</v>
      </c>
      <c r="F201" s="131" t="s">
        <v>398</v>
      </c>
      <c r="G201" s="132" t="s">
        <v>180</v>
      </c>
      <c r="H201" s="133">
        <v>1.061</v>
      </c>
      <c r="I201" s="134"/>
      <c r="J201" s="133">
        <f t="shared" si="30"/>
        <v>0</v>
      </c>
      <c r="K201" s="135"/>
      <c r="L201" s="28"/>
      <c r="M201" s="136" t="s">
        <v>1</v>
      </c>
      <c r="N201" s="137" t="s">
        <v>40</v>
      </c>
      <c r="P201" s="138">
        <f t="shared" si="31"/>
        <v>0</v>
      </c>
      <c r="Q201" s="138">
        <v>0</v>
      </c>
      <c r="R201" s="138">
        <f t="shared" si="32"/>
        <v>0</v>
      </c>
      <c r="S201" s="138">
        <v>0</v>
      </c>
      <c r="T201" s="139">
        <f t="shared" si="33"/>
        <v>0</v>
      </c>
      <c r="AR201" s="140" t="s">
        <v>177</v>
      </c>
      <c r="AT201" s="140" t="s">
        <v>135</v>
      </c>
      <c r="AU201" s="140" t="s">
        <v>83</v>
      </c>
      <c r="AY201" s="13" t="s">
        <v>129</v>
      </c>
      <c r="BE201" s="141">
        <f t="shared" si="34"/>
        <v>0</v>
      </c>
      <c r="BF201" s="141">
        <f t="shared" si="35"/>
        <v>0</v>
      </c>
      <c r="BG201" s="141">
        <f t="shared" si="36"/>
        <v>0</v>
      </c>
      <c r="BH201" s="141">
        <f t="shared" si="37"/>
        <v>0</v>
      </c>
      <c r="BI201" s="141">
        <f t="shared" si="38"/>
        <v>0</v>
      </c>
      <c r="BJ201" s="13" t="s">
        <v>83</v>
      </c>
      <c r="BK201" s="142">
        <f t="shared" si="39"/>
        <v>0</v>
      </c>
      <c r="BL201" s="13" t="s">
        <v>177</v>
      </c>
      <c r="BM201" s="140" t="s">
        <v>399</v>
      </c>
    </row>
    <row r="202" spans="2:65" s="1" customFormat="1" ht="33" customHeight="1">
      <c r="B202" s="28"/>
      <c r="C202" s="129" t="s">
        <v>288</v>
      </c>
      <c r="D202" s="129" t="s">
        <v>135</v>
      </c>
      <c r="E202" s="130" t="s">
        <v>400</v>
      </c>
      <c r="F202" s="131" t="s">
        <v>401</v>
      </c>
      <c r="G202" s="132" t="s">
        <v>176</v>
      </c>
      <c r="H202" s="133">
        <v>0.78</v>
      </c>
      <c r="I202" s="134"/>
      <c r="J202" s="133">
        <f t="shared" si="30"/>
        <v>0</v>
      </c>
      <c r="K202" s="135"/>
      <c r="L202" s="28"/>
      <c r="M202" s="136" t="s">
        <v>1</v>
      </c>
      <c r="N202" s="137" t="s">
        <v>40</v>
      </c>
      <c r="P202" s="138">
        <f t="shared" si="31"/>
        <v>0</v>
      </c>
      <c r="Q202" s="138">
        <v>0</v>
      </c>
      <c r="R202" s="138">
        <f t="shared" si="32"/>
        <v>0</v>
      </c>
      <c r="S202" s="138">
        <v>0</v>
      </c>
      <c r="T202" s="139">
        <f t="shared" si="33"/>
        <v>0</v>
      </c>
      <c r="AR202" s="140" t="s">
        <v>177</v>
      </c>
      <c r="AT202" s="140" t="s">
        <v>135</v>
      </c>
      <c r="AU202" s="140" t="s">
        <v>83</v>
      </c>
      <c r="AY202" s="13" t="s">
        <v>129</v>
      </c>
      <c r="BE202" s="141">
        <f t="shared" si="34"/>
        <v>0</v>
      </c>
      <c r="BF202" s="141">
        <f t="shared" si="35"/>
        <v>0</v>
      </c>
      <c r="BG202" s="141">
        <f t="shared" si="36"/>
        <v>0</v>
      </c>
      <c r="BH202" s="141">
        <f t="shared" si="37"/>
        <v>0</v>
      </c>
      <c r="BI202" s="141">
        <f t="shared" si="38"/>
        <v>0</v>
      </c>
      <c r="BJ202" s="13" t="s">
        <v>83</v>
      </c>
      <c r="BK202" s="142">
        <f t="shared" si="39"/>
        <v>0</v>
      </c>
      <c r="BL202" s="13" t="s">
        <v>177</v>
      </c>
      <c r="BM202" s="140" t="s">
        <v>402</v>
      </c>
    </row>
    <row r="203" spans="2:65" s="1" customFormat="1" ht="24.2" customHeight="1">
      <c r="B203" s="28"/>
      <c r="C203" s="129" t="s">
        <v>403</v>
      </c>
      <c r="D203" s="129" t="s">
        <v>135</v>
      </c>
      <c r="E203" s="130" t="s">
        <v>404</v>
      </c>
      <c r="F203" s="131" t="s">
        <v>405</v>
      </c>
      <c r="G203" s="132" t="s">
        <v>250</v>
      </c>
      <c r="H203" s="133">
        <v>3.5</v>
      </c>
      <c r="I203" s="134"/>
      <c r="J203" s="133">
        <f t="shared" si="30"/>
        <v>0</v>
      </c>
      <c r="K203" s="135"/>
      <c r="L203" s="28"/>
      <c r="M203" s="136" t="s">
        <v>1</v>
      </c>
      <c r="N203" s="137" t="s">
        <v>40</v>
      </c>
      <c r="P203" s="138">
        <f t="shared" si="31"/>
        <v>0</v>
      </c>
      <c r="Q203" s="138">
        <v>0</v>
      </c>
      <c r="R203" s="138">
        <f t="shared" si="32"/>
        <v>0</v>
      </c>
      <c r="S203" s="138">
        <v>0</v>
      </c>
      <c r="T203" s="139">
        <f t="shared" si="33"/>
        <v>0</v>
      </c>
      <c r="AR203" s="140" t="s">
        <v>177</v>
      </c>
      <c r="AT203" s="140" t="s">
        <v>135</v>
      </c>
      <c r="AU203" s="140" t="s">
        <v>83</v>
      </c>
      <c r="AY203" s="13" t="s">
        <v>129</v>
      </c>
      <c r="BE203" s="141">
        <f t="shared" si="34"/>
        <v>0</v>
      </c>
      <c r="BF203" s="141">
        <f t="shared" si="35"/>
        <v>0</v>
      </c>
      <c r="BG203" s="141">
        <f t="shared" si="36"/>
        <v>0</v>
      </c>
      <c r="BH203" s="141">
        <f t="shared" si="37"/>
        <v>0</v>
      </c>
      <c r="BI203" s="141">
        <f t="shared" si="38"/>
        <v>0</v>
      </c>
      <c r="BJ203" s="13" t="s">
        <v>83</v>
      </c>
      <c r="BK203" s="142">
        <f t="shared" si="39"/>
        <v>0</v>
      </c>
      <c r="BL203" s="13" t="s">
        <v>177</v>
      </c>
      <c r="BM203" s="140" t="s">
        <v>406</v>
      </c>
    </row>
    <row r="204" spans="2:65" s="1" customFormat="1" ht="37.9" customHeight="1">
      <c r="B204" s="28"/>
      <c r="C204" s="129" t="s">
        <v>292</v>
      </c>
      <c r="D204" s="129" t="s">
        <v>135</v>
      </c>
      <c r="E204" s="130" t="s">
        <v>407</v>
      </c>
      <c r="F204" s="131" t="s">
        <v>408</v>
      </c>
      <c r="G204" s="132" t="s">
        <v>176</v>
      </c>
      <c r="H204" s="133">
        <v>62.63</v>
      </c>
      <c r="I204" s="134"/>
      <c r="J204" s="133">
        <f t="shared" si="30"/>
        <v>0</v>
      </c>
      <c r="K204" s="135"/>
      <c r="L204" s="28"/>
      <c r="M204" s="136" t="s">
        <v>1</v>
      </c>
      <c r="N204" s="137" t="s">
        <v>40</v>
      </c>
      <c r="P204" s="138">
        <f t="shared" si="31"/>
        <v>0</v>
      </c>
      <c r="Q204" s="138">
        <v>0</v>
      </c>
      <c r="R204" s="138">
        <f t="shared" si="32"/>
        <v>0</v>
      </c>
      <c r="S204" s="138">
        <v>0</v>
      </c>
      <c r="T204" s="139">
        <f t="shared" si="33"/>
        <v>0</v>
      </c>
      <c r="AR204" s="140" t="s">
        <v>177</v>
      </c>
      <c r="AT204" s="140" t="s">
        <v>135</v>
      </c>
      <c r="AU204" s="140" t="s">
        <v>83</v>
      </c>
      <c r="AY204" s="13" t="s">
        <v>129</v>
      </c>
      <c r="BE204" s="141">
        <f t="shared" si="34"/>
        <v>0</v>
      </c>
      <c r="BF204" s="141">
        <f t="shared" si="35"/>
        <v>0</v>
      </c>
      <c r="BG204" s="141">
        <f t="shared" si="36"/>
        <v>0</v>
      </c>
      <c r="BH204" s="141">
        <f t="shared" si="37"/>
        <v>0</v>
      </c>
      <c r="BI204" s="141">
        <f t="shared" si="38"/>
        <v>0</v>
      </c>
      <c r="BJ204" s="13" t="s">
        <v>83</v>
      </c>
      <c r="BK204" s="142">
        <f t="shared" si="39"/>
        <v>0</v>
      </c>
      <c r="BL204" s="13" t="s">
        <v>177</v>
      </c>
      <c r="BM204" s="140" t="s">
        <v>409</v>
      </c>
    </row>
    <row r="205" spans="2:65" s="1" customFormat="1" ht="37.9" customHeight="1">
      <c r="B205" s="28"/>
      <c r="C205" s="129" t="s">
        <v>410</v>
      </c>
      <c r="D205" s="129" t="s">
        <v>135</v>
      </c>
      <c r="E205" s="130" t="s">
        <v>411</v>
      </c>
      <c r="F205" s="131" t="s">
        <v>412</v>
      </c>
      <c r="G205" s="132" t="s">
        <v>176</v>
      </c>
      <c r="H205" s="133">
        <v>139.455</v>
      </c>
      <c r="I205" s="134"/>
      <c r="J205" s="133">
        <f t="shared" si="30"/>
        <v>0</v>
      </c>
      <c r="K205" s="135"/>
      <c r="L205" s="28"/>
      <c r="M205" s="136" t="s">
        <v>1</v>
      </c>
      <c r="N205" s="137" t="s">
        <v>40</v>
      </c>
      <c r="P205" s="138">
        <f t="shared" si="31"/>
        <v>0</v>
      </c>
      <c r="Q205" s="138">
        <v>0</v>
      </c>
      <c r="R205" s="138">
        <f t="shared" si="32"/>
        <v>0</v>
      </c>
      <c r="S205" s="138">
        <v>0</v>
      </c>
      <c r="T205" s="139">
        <f t="shared" si="33"/>
        <v>0</v>
      </c>
      <c r="AR205" s="140" t="s">
        <v>177</v>
      </c>
      <c r="AT205" s="140" t="s">
        <v>135</v>
      </c>
      <c r="AU205" s="140" t="s">
        <v>83</v>
      </c>
      <c r="AY205" s="13" t="s">
        <v>129</v>
      </c>
      <c r="BE205" s="141">
        <f t="shared" si="34"/>
        <v>0</v>
      </c>
      <c r="BF205" s="141">
        <f t="shared" si="35"/>
        <v>0</v>
      </c>
      <c r="BG205" s="141">
        <f t="shared" si="36"/>
        <v>0</v>
      </c>
      <c r="BH205" s="141">
        <f t="shared" si="37"/>
        <v>0</v>
      </c>
      <c r="BI205" s="141">
        <f t="shared" si="38"/>
        <v>0</v>
      </c>
      <c r="BJ205" s="13" t="s">
        <v>83</v>
      </c>
      <c r="BK205" s="142">
        <f t="shared" si="39"/>
        <v>0</v>
      </c>
      <c r="BL205" s="13" t="s">
        <v>177</v>
      </c>
      <c r="BM205" s="140" t="s">
        <v>413</v>
      </c>
    </row>
    <row r="206" spans="2:65" s="1" customFormat="1" ht="21.75" customHeight="1">
      <c r="B206" s="28"/>
      <c r="C206" s="129" t="s">
        <v>295</v>
      </c>
      <c r="D206" s="129" t="s">
        <v>135</v>
      </c>
      <c r="E206" s="130" t="s">
        <v>414</v>
      </c>
      <c r="F206" s="131" t="s">
        <v>415</v>
      </c>
      <c r="G206" s="132" t="s">
        <v>176</v>
      </c>
      <c r="H206" s="133">
        <v>139.455</v>
      </c>
      <c r="I206" s="134"/>
      <c r="J206" s="133">
        <f t="shared" si="30"/>
        <v>0</v>
      </c>
      <c r="K206" s="135"/>
      <c r="L206" s="28"/>
      <c r="M206" s="136" t="s">
        <v>1</v>
      </c>
      <c r="N206" s="137" t="s">
        <v>40</v>
      </c>
      <c r="P206" s="138">
        <f t="shared" si="31"/>
        <v>0</v>
      </c>
      <c r="Q206" s="138">
        <v>0</v>
      </c>
      <c r="R206" s="138">
        <f t="shared" si="32"/>
        <v>0</v>
      </c>
      <c r="S206" s="138">
        <v>0</v>
      </c>
      <c r="T206" s="139">
        <f t="shared" si="33"/>
        <v>0</v>
      </c>
      <c r="AR206" s="140" t="s">
        <v>177</v>
      </c>
      <c r="AT206" s="140" t="s">
        <v>135</v>
      </c>
      <c r="AU206" s="140" t="s">
        <v>83</v>
      </c>
      <c r="AY206" s="13" t="s">
        <v>129</v>
      </c>
      <c r="BE206" s="141">
        <f t="shared" si="34"/>
        <v>0</v>
      </c>
      <c r="BF206" s="141">
        <f t="shared" si="35"/>
        <v>0</v>
      </c>
      <c r="BG206" s="141">
        <f t="shared" si="36"/>
        <v>0</v>
      </c>
      <c r="BH206" s="141">
        <f t="shared" si="37"/>
        <v>0</v>
      </c>
      <c r="BI206" s="141">
        <f t="shared" si="38"/>
        <v>0</v>
      </c>
      <c r="BJ206" s="13" t="s">
        <v>83</v>
      </c>
      <c r="BK206" s="142">
        <f t="shared" si="39"/>
        <v>0</v>
      </c>
      <c r="BL206" s="13" t="s">
        <v>177</v>
      </c>
      <c r="BM206" s="140" t="s">
        <v>416</v>
      </c>
    </row>
    <row r="207" spans="2:65" s="1" customFormat="1" ht="24.2" customHeight="1">
      <c r="B207" s="28"/>
      <c r="C207" s="129" t="s">
        <v>417</v>
      </c>
      <c r="D207" s="129" t="s">
        <v>135</v>
      </c>
      <c r="E207" s="130" t="s">
        <v>418</v>
      </c>
      <c r="F207" s="131" t="s">
        <v>419</v>
      </c>
      <c r="G207" s="132" t="s">
        <v>191</v>
      </c>
      <c r="H207" s="133">
        <v>27.169</v>
      </c>
      <c r="I207" s="134"/>
      <c r="J207" s="133">
        <f t="shared" si="30"/>
        <v>0</v>
      </c>
      <c r="K207" s="135"/>
      <c r="L207" s="28"/>
      <c r="M207" s="136" t="s">
        <v>1</v>
      </c>
      <c r="N207" s="137" t="s">
        <v>40</v>
      </c>
      <c r="P207" s="138">
        <f t="shared" si="31"/>
        <v>0</v>
      </c>
      <c r="Q207" s="138">
        <v>0</v>
      </c>
      <c r="R207" s="138">
        <f t="shared" si="32"/>
        <v>0</v>
      </c>
      <c r="S207" s="138">
        <v>0</v>
      </c>
      <c r="T207" s="139">
        <f t="shared" si="33"/>
        <v>0</v>
      </c>
      <c r="AR207" s="140" t="s">
        <v>177</v>
      </c>
      <c r="AT207" s="140" t="s">
        <v>135</v>
      </c>
      <c r="AU207" s="140" t="s">
        <v>83</v>
      </c>
      <c r="AY207" s="13" t="s">
        <v>129</v>
      </c>
      <c r="BE207" s="141">
        <f t="shared" si="34"/>
        <v>0</v>
      </c>
      <c r="BF207" s="141">
        <f t="shared" si="35"/>
        <v>0</v>
      </c>
      <c r="BG207" s="141">
        <f t="shared" si="36"/>
        <v>0</v>
      </c>
      <c r="BH207" s="141">
        <f t="shared" si="37"/>
        <v>0</v>
      </c>
      <c r="BI207" s="141">
        <f t="shared" si="38"/>
        <v>0</v>
      </c>
      <c r="BJ207" s="13" t="s">
        <v>83</v>
      </c>
      <c r="BK207" s="142">
        <f t="shared" si="39"/>
        <v>0</v>
      </c>
      <c r="BL207" s="13" t="s">
        <v>177</v>
      </c>
      <c r="BM207" s="140" t="s">
        <v>420</v>
      </c>
    </row>
    <row r="208" spans="2:65" s="1" customFormat="1" ht="24.2" customHeight="1">
      <c r="B208" s="28"/>
      <c r="C208" s="129" t="s">
        <v>299</v>
      </c>
      <c r="D208" s="129" t="s">
        <v>135</v>
      </c>
      <c r="E208" s="130" t="s">
        <v>421</v>
      </c>
      <c r="F208" s="131" t="s">
        <v>422</v>
      </c>
      <c r="G208" s="132" t="s">
        <v>180</v>
      </c>
      <c r="H208" s="133">
        <v>0.103</v>
      </c>
      <c r="I208" s="134"/>
      <c r="J208" s="133">
        <f t="shared" si="30"/>
        <v>0</v>
      </c>
      <c r="K208" s="135"/>
      <c r="L208" s="28"/>
      <c r="M208" s="136" t="s">
        <v>1</v>
      </c>
      <c r="N208" s="137" t="s">
        <v>40</v>
      </c>
      <c r="P208" s="138">
        <f t="shared" si="31"/>
        <v>0</v>
      </c>
      <c r="Q208" s="138">
        <v>0</v>
      </c>
      <c r="R208" s="138">
        <f t="shared" si="32"/>
        <v>0</v>
      </c>
      <c r="S208" s="138">
        <v>0</v>
      </c>
      <c r="T208" s="139">
        <f t="shared" si="33"/>
        <v>0</v>
      </c>
      <c r="AR208" s="140" t="s">
        <v>177</v>
      </c>
      <c r="AT208" s="140" t="s">
        <v>135</v>
      </c>
      <c r="AU208" s="140" t="s">
        <v>83</v>
      </c>
      <c r="AY208" s="13" t="s">
        <v>129</v>
      </c>
      <c r="BE208" s="141">
        <f t="shared" si="34"/>
        <v>0</v>
      </c>
      <c r="BF208" s="141">
        <f t="shared" si="35"/>
        <v>0</v>
      </c>
      <c r="BG208" s="141">
        <f t="shared" si="36"/>
        <v>0</v>
      </c>
      <c r="BH208" s="141">
        <f t="shared" si="37"/>
        <v>0</v>
      </c>
      <c r="BI208" s="141">
        <f t="shared" si="38"/>
        <v>0</v>
      </c>
      <c r="BJ208" s="13" t="s">
        <v>83</v>
      </c>
      <c r="BK208" s="142">
        <f t="shared" si="39"/>
        <v>0</v>
      </c>
      <c r="BL208" s="13" t="s">
        <v>177</v>
      </c>
      <c r="BM208" s="140" t="s">
        <v>423</v>
      </c>
    </row>
    <row r="209" spans="2:65" s="1" customFormat="1" ht="24.2" customHeight="1">
      <c r="B209" s="28"/>
      <c r="C209" s="129" t="s">
        <v>424</v>
      </c>
      <c r="D209" s="129" t="s">
        <v>135</v>
      </c>
      <c r="E209" s="130" t="s">
        <v>425</v>
      </c>
      <c r="F209" s="131" t="s">
        <v>426</v>
      </c>
      <c r="G209" s="132" t="s">
        <v>246</v>
      </c>
      <c r="H209" s="133">
        <v>3</v>
      </c>
      <c r="I209" s="134"/>
      <c r="J209" s="133">
        <f t="shared" si="30"/>
        <v>0</v>
      </c>
      <c r="K209" s="135"/>
      <c r="L209" s="28"/>
      <c r="M209" s="136" t="s">
        <v>1</v>
      </c>
      <c r="N209" s="137" t="s">
        <v>40</v>
      </c>
      <c r="P209" s="138">
        <f t="shared" si="31"/>
        <v>0</v>
      </c>
      <c r="Q209" s="138">
        <v>0</v>
      </c>
      <c r="R209" s="138">
        <f t="shared" si="32"/>
        <v>0</v>
      </c>
      <c r="S209" s="138">
        <v>0</v>
      </c>
      <c r="T209" s="139">
        <f t="shared" si="33"/>
        <v>0</v>
      </c>
      <c r="AR209" s="140" t="s">
        <v>177</v>
      </c>
      <c r="AT209" s="140" t="s">
        <v>135</v>
      </c>
      <c r="AU209" s="140" t="s">
        <v>83</v>
      </c>
      <c r="AY209" s="13" t="s">
        <v>129</v>
      </c>
      <c r="BE209" s="141">
        <f t="shared" si="34"/>
        <v>0</v>
      </c>
      <c r="BF209" s="141">
        <f t="shared" si="35"/>
        <v>0</v>
      </c>
      <c r="BG209" s="141">
        <f t="shared" si="36"/>
        <v>0</v>
      </c>
      <c r="BH209" s="141">
        <f t="shared" si="37"/>
        <v>0</v>
      </c>
      <c r="BI209" s="141">
        <f t="shared" si="38"/>
        <v>0</v>
      </c>
      <c r="BJ209" s="13" t="s">
        <v>83</v>
      </c>
      <c r="BK209" s="142">
        <f t="shared" si="39"/>
        <v>0</v>
      </c>
      <c r="BL209" s="13" t="s">
        <v>177</v>
      </c>
      <c r="BM209" s="140" t="s">
        <v>427</v>
      </c>
    </row>
    <row r="210" spans="2:65" s="1" customFormat="1" ht="24.2" customHeight="1">
      <c r="B210" s="28"/>
      <c r="C210" s="129" t="s">
        <v>302</v>
      </c>
      <c r="D210" s="129" t="s">
        <v>135</v>
      </c>
      <c r="E210" s="130" t="s">
        <v>428</v>
      </c>
      <c r="F210" s="131" t="s">
        <v>429</v>
      </c>
      <c r="G210" s="132" t="s">
        <v>246</v>
      </c>
      <c r="H210" s="133">
        <v>2</v>
      </c>
      <c r="I210" s="134"/>
      <c r="J210" s="133">
        <f t="shared" si="30"/>
        <v>0</v>
      </c>
      <c r="K210" s="135"/>
      <c r="L210" s="28"/>
      <c r="M210" s="136" t="s">
        <v>1</v>
      </c>
      <c r="N210" s="137" t="s">
        <v>40</v>
      </c>
      <c r="P210" s="138">
        <f t="shared" si="31"/>
        <v>0</v>
      </c>
      <c r="Q210" s="138">
        <v>0</v>
      </c>
      <c r="R210" s="138">
        <f t="shared" si="32"/>
        <v>0</v>
      </c>
      <c r="S210" s="138">
        <v>0</v>
      </c>
      <c r="T210" s="139">
        <f t="shared" si="33"/>
        <v>0</v>
      </c>
      <c r="AR210" s="140" t="s">
        <v>177</v>
      </c>
      <c r="AT210" s="140" t="s">
        <v>135</v>
      </c>
      <c r="AU210" s="140" t="s">
        <v>83</v>
      </c>
      <c r="AY210" s="13" t="s">
        <v>129</v>
      </c>
      <c r="BE210" s="141">
        <f t="shared" si="34"/>
        <v>0</v>
      </c>
      <c r="BF210" s="141">
        <f t="shared" si="35"/>
        <v>0</v>
      </c>
      <c r="BG210" s="141">
        <f t="shared" si="36"/>
        <v>0</v>
      </c>
      <c r="BH210" s="141">
        <f t="shared" si="37"/>
        <v>0</v>
      </c>
      <c r="BI210" s="141">
        <f t="shared" si="38"/>
        <v>0</v>
      </c>
      <c r="BJ210" s="13" t="s">
        <v>83</v>
      </c>
      <c r="BK210" s="142">
        <f t="shared" si="39"/>
        <v>0</v>
      </c>
      <c r="BL210" s="13" t="s">
        <v>177</v>
      </c>
      <c r="BM210" s="140" t="s">
        <v>430</v>
      </c>
    </row>
    <row r="211" spans="2:65" s="1" customFormat="1" ht="24.2" customHeight="1">
      <c r="B211" s="28"/>
      <c r="C211" s="129" t="s">
        <v>431</v>
      </c>
      <c r="D211" s="129" t="s">
        <v>135</v>
      </c>
      <c r="E211" s="130" t="s">
        <v>432</v>
      </c>
      <c r="F211" s="131" t="s">
        <v>433</v>
      </c>
      <c r="G211" s="132" t="s">
        <v>250</v>
      </c>
      <c r="H211" s="133">
        <v>10.16</v>
      </c>
      <c r="I211" s="134"/>
      <c r="J211" s="133">
        <f t="shared" si="30"/>
        <v>0</v>
      </c>
      <c r="K211" s="135"/>
      <c r="L211" s="28"/>
      <c r="M211" s="136" t="s">
        <v>1</v>
      </c>
      <c r="N211" s="137" t="s">
        <v>40</v>
      </c>
      <c r="P211" s="138">
        <f t="shared" si="31"/>
        <v>0</v>
      </c>
      <c r="Q211" s="138">
        <v>0</v>
      </c>
      <c r="R211" s="138">
        <f t="shared" si="32"/>
        <v>0</v>
      </c>
      <c r="S211" s="138">
        <v>0</v>
      </c>
      <c r="T211" s="139">
        <f t="shared" si="33"/>
        <v>0</v>
      </c>
      <c r="AR211" s="140" t="s">
        <v>177</v>
      </c>
      <c r="AT211" s="140" t="s">
        <v>135</v>
      </c>
      <c r="AU211" s="140" t="s">
        <v>83</v>
      </c>
      <c r="AY211" s="13" t="s">
        <v>129</v>
      </c>
      <c r="BE211" s="141">
        <f t="shared" si="34"/>
        <v>0</v>
      </c>
      <c r="BF211" s="141">
        <f t="shared" si="35"/>
        <v>0</v>
      </c>
      <c r="BG211" s="141">
        <f t="shared" si="36"/>
        <v>0</v>
      </c>
      <c r="BH211" s="141">
        <f t="shared" si="37"/>
        <v>0</v>
      </c>
      <c r="BI211" s="141">
        <f t="shared" si="38"/>
        <v>0</v>
      </c>
      <c r="BJ211" s="13" t="s">
        <v>83</v>
      </c>
      <c r="BK211" s="142">
        <f t="shared" si="39"/>
        <v>0</v>
      </c>
      <c r="BL211" s="13" t="s">
        <v>177</v>
      </c>
      <c r="BM211" s="140" t="s">
        <v>434</v>
      </c>
    </row>
    <row r="212" spans="2:65" s="1" customFormat="1" ht="24.2" customHeight="1">
      <c r="B212" s="28"/>
      <c r="C212" s="129" t="s">
        <v>306</v>
      </c>
      <c r="D212" s="129" t="s">
        <v>135</v>
      </c>
      <c r="E212" s="130" t="s">
        <v>435</v>
      </c>
      <c r="F212" s="131" t="s">
        <v>436</v>
      </c>
      <c r="G212" s="132" t="s">
        <v>176</v>
      </c>
      <c r="H212" s="133">
        <v>69</v>
      </c>
      <c r="I212" s="134"/>
      <c r="J212" s="133">
        <f t="shared" si="30"/>
        <v>0</v>
      </c>
      <c r="K212" s="135"/>
      <c r="L212" s="28"/>
      <c r="M212" s="136" t="s">
        <v>1</v>
      </c>
      <c r="N212" s="137" t="s">
        <v>40</v>
      </c>
      <c r="P212" s="138">
        <f t="shared" si="31"/>
        <v>0</v>
      </c>
      <c r="Q212" s="138">
        <v>0</v>
      </c>
      <c r="R212" s="138">
        <f t="shared" si="32"/>
        <v>0</v>
      </c>
      <c r="S212" s="138">
        <v>0</v>
      </c>
      <c r="T212" s="139">
        <f t="shared" si="33"/>
        <v>0</v>
      </c>
      <c r="AR212" s="140" t="s">
        <v>177</v>
      </c>
      <c r="AT212" s="140" t="s">
        <v>135</v>
      </c>
      <c r="AU212" s="140" t="s">
        <v>83</v>
      </c>
      <c r="AY212" s="13" t="s">
        <v>129</v>
      </c>
      <c r="BE212" s="141">
        <f t="shared" si="34"/>
        <v>0</v>
      </c>
      <c r="BF212" s="141">
        <f t="shared" si="35"/>
        <v>0</v>
      </c>
      <c r="BG212" s="141">
        <f t="shared" si="36"/>
        <v>0</v>
      </c>
      <c r="BH212" s="141">
        <f t="shared" si="37"/>
        <v>0</v>
      </c>
      <c r="BI212" s="141">
        <f t="shared" si="38"/>
        <v>0</v>
      </c>
      <c r="BJ212" s="13" t="s">
        <v>83</v>
      </c>
      <c r="BK212" s="142">
        <f t="shared" si="39"/>
        <v>0</v>
      </c>
      <c r="BL212" s="13" t="s">
        <v>177</v>
      </c>
      <c r="BM212" s="140" t="s">
        <v>437</v>
      </c>
    </row>
    <row r="213" spans="2:65" s="1" customFormat="1" ht="37.9" customHeight="1">
      <c r="B213" s="28"/>
      <c r="C213" s="129" t="s">
        <v>438</v>
      </c>
      <c r="D213" s="129" t="s">
        <v>135</v>
      </c>
      <c r="E213" s="130" t="s">
        <v>439</v>
      </c>
      <c r="F213" s="131" t="s">
        <v>440</v>
      </c>
      <c r="G213" s="132" t="s">
        <v>176</v>
      </c>
      <c r="H213" s="133">
        <v>126</v>
      </c>
      <c r="I213" s="134"/>
      <c r="J213" s="133">
        <f t="shared" si="30"/>
        <v>0</v>
      </c>
      <c r="K213" s="135"/>
      <c r="L213" s="28"/>
      <c r="M213" s="136" t="s">
        <v>1</v>
      </c>
      <c r="N213" s="137" t="s">
        <v>40</v>
      </c>
      <c r="P213" s="138">
        <f t="shared" si="31"/>
        <v>0</v>
      </c>
      <c r="Q213" s="138">
        <v>0</v>
      </c>
      <c r="R213" s="138">
        <f t="shared" si="32"/>
        <v>0</v>
      </c>
      <c r="S213" s="138">
        <v>0</v>
      </c>
      <c r="T213" s="139">
        <f t="shared" si="33"/>
        <v>0</v>
      </c>
      <c r="AR213" s="140" t="s">
        <v>177</v>
      </c>
      <c r="AT213" s="140" t="s">
        <v>135</v>
      </c>
      <c r="AU213" s="140" t="s">
        <v>83</v>
      </c>
      <c r="AY213" s="13" t="s">
        <v>129</v>
      </c>
      <c r="BE213" s="141">
        <f t="shared" si="34"/>
        <v>0</v>
      </c>
      <c r="BF213" s="141">
        <f t="shared" si="35"/>
        <v>0</v>
      </c>
      <c r="BG213" s="141">
        <f t="shared" si="36"/>
        <v>0</v>
      </c>
      <c r="BH213" s="141">
        <f t="shared" si="37"/>
        <v>0</v>
      </c>
      <c r="BI213" s="141">
        <f t="shared" si="38"/>
        <v>0</v>
      </c>
      <c r="BJ213" s="13" t="s">
        <v>83</v>
      </c>
      <c r="BK213" s="142">
        <f t="shared" si="39"/>
        <v>0</v>
      </c>
      <c r="BL213" s="13" t="s">
        <v>177</v>
      </c>
      <c r="BM213" s="140" t="s">
        <v>441</v>
      </c>
    </row>
    <row r="214" spans="2:63" s="11" customFormat="1" ht="25.9" customHeight="1">
      <c r="B214" s="117"/>
      <c r="D214" s="118" t="s">
        <v>74</v>
      </c>
      <c r="E214" s="119" t="s">
        <v>442</v>
      </c>
      <c r="F214" s="119" t="s">
        <v>443</v>
      </c>
      <c r="I214" s="120"/>
      <c r="J214" s="121">
        <f>BK214</f>
        <v>0</v>
      </c>
      <c r="L214" s="117"/>
      <c r="M214" s="122"/>
      <c r="P214" s="123">
        <f>SUM(P215:P218)</f>
        <v>0</v>
      </c>
      <c r="R214" s="123">
        <f>SUM(R215:R218)</f>
        <v>0</v>
      </c>
      <c r="T214" s="124">
        <f>SUM(T215:T218)</f>
        <v>0</v>
      </c>
      <c r="AR214" s="118" t="s">
        <v>83</v>
      </c>
      <c r="AT214" s="125" t="s">
        <v>74</v>
      </c>
      <c r="AU214" s="125" t="s">
        <v>75</v>
      </c>
      <c r="AY214" s="118" t="s">
        <v>129</v>
      </c>
      <c r="BK214" s="126">
        <f>SUM(BK215:BK218)</f>
        <v>0</v>
      </c>
    </row>
    <row r="215" spans="2:65" s="1" customFormat="1" ht="24.2" customHeight="1">
      <c r="B215" s="28"/>
      <c r="C215" s="129" t="s">
        <v>309</v>
      </c>
      <c r="D215" s="129" t="s">
        <v>135</v>
      </c>
      <c r="E215" s="130" t="s">
        <v>444</v>
      </c>
      <c r="F215" s="131" t="s">
        <v>445</v>
      </c>
      <c r="G215" s="132" t="s">
        <v>191</v>
      </c>
      <c r="H215" s="133">
        <v>143.036</v>
      </c>
      <c r="I215" s="134"/>
      <c r="J215" s="133">
        <f>ROUND(I215*H215,3)</f>
        <v>0</v>
      </c>
      <c r="K215" s="135"/>
      <c r="L215" s="28"/>
      <c r="M215" s="136" t="s">
        <v>1</v>
      </c>
      <c r="N215" s="137" t="s">
        <v>40</v>
      </c>
      <c r="P215" s="138">
        <f>O215*H215</f>
        <v>0</v>
      </c>
      <c r="Q215" s="138">
        <v>0</v>
      </c>
      <c r="R215" s="138">
        <f>Q215*H215</f>
        <v>0</v>
      </c>
      <c r="S215" s="138">
        <v>0</v>
      </c>
      <c r="T215" s="139">
        <f>S215*H215</f>
        <v>0</v>
      </c>
      <c r="AR215" s="140" t="s">
        <v>177</v>
      </c>
      <c r="AT215" s="140" t="s">
        <v>135</v>
      </c>
      <c r="AU215" s="140" t="s">
        <v>83</v>
      </c>
      <c r="AY215" s="13" t="s">
        <v>129</v>
      </c>
      <c r="BE215" s="141">
        <f>IF(N215="základní",J215,0)</f>
        <v>0</v>
      </c>
      <c r="BF215" s="141">
        <f>IF(N215="snížená",J215,0)</f>
        <v>0</v>
      </c>
      <c r="BG215" s="141">
        <f>IF(N215="zákl. přenesená",J215,0)</f>
        <v>0</v>
      </c>
      <c r="BH215" s="141">
        <f>IF(N215="sníž. přenesená",J215,0)</f>
        <v>0</v>
      </c>
      <c r="BI215" s="141">
        <f>IF(N215="nulová",J215,0)</f>
        <v>0</v>
      </c>
      <c r="BJ215" s="13" t="s">
        <v>83</v>
      </c>
      <c r="BK215" s="142">
        <f>ROUND(I215*H215,3)</f>
        <v>0</v>
      </c>
      <c r="BL215" s="13" t="s">
        <v>177</v>
      </c>
      <c r="BM215" s="140" t="s">
        <v>446</v>
      </c>
    </row>
    <row r="216" spans="2:65" s="1" customFormat="1" ht="24.2" customHeight="1">
      <c r="B216" s="28"/>
      <c r="C216" s="129" t="s">
        <v>447</v>
      </c>
      <c r="D216" s="129" t="s">
        <v>135</v>
      </c>
      <c r="E216" s="130" t="s">
        <v>448</v>
      </c>
      <c r="F216" s="131" t="s">
        <v>449</v>
      </c>
      <c r="G216" s="132" t="s">
        <v>191</v>
      </c>
      <c r="H216" s="133">
        <v>27.17</v>
      </c>
      <c r="I216" s="134"/>
      <c r="J216" s="133">
        <f>ROUND(I216*H216,3)</f>
        <v>0</v>
      </c>
      <c r="K216" s="135"/>
      <c r="L216" s="28"/>
      <c r="M216" s="136" t="s">
        <v>1</v>
      </c>
      <c r="N216" s="137" t="s">
        <v>40</v>
      </c>
      <c r="P216" s="138">
        <f>O216*H216</f>
        <v>0</v>
      </c>
      <c r="Q216" s="138">
        <v>0</v>
      </c>
      <c r="R216" s="138">
        <f>Q216*H216</f>
        <v>0</v>
      </c>
      <c r="S216" s="138">
        <v>0</v>
      </c>
      <c r="T216" s="139">
        <f>S216*H216</f>
        <v>0</v>
      </c>
      <c r="AR216" s="140" t="s">
        <v>177</v>
      </c>
      <c r="AT216" s="140" t="s">
        <v>135</v>
      </c>
      <c r="AU216" s="140" t="s">
        <v>83</v>
      </c>
      <c r="AY216" s="13" t="s">
        <v>129</v>
      </c>
      <c r="BE216" s="141">
        <f>IF(N216="základní",J216,0)</f>
        <v>0</v>
      </c>
      <c r="BF216" s="141">
        <f>IF(N216="snížená",J216,0)</f>
        <v>0</v>
      </c>
      <c r="BG216" s="141">
        <f>IF(N216="zákl. přenesená",J216,0)</f>
        <v>0</v>
      </c>
      <c r="BH216" s="141">
        <f>IF(N216="sníž. přenesená",J216,0)</f>
        <v>0</v>
      </c>
      <c r="BI216" s="141">
        <f>IF(N216="nulová",J216,0)</f>
        <v>0</v>
      </c>
      <c r="BJ216" s="13" t="s">
        <v>83</v>
      </c>
      <c r="BK216" s="142">
        <f>ROUND(I216*H216,3)</f>
        <v>0</v>
      </c>
      <c r="BL216" s="13" t="s">
        <v>177</v>
      </c>
      <c r="BM216" s="140" t="s">
        <v>450</v>
      </c>
    </row>
    <row r="217" spans="2:65" s="1" customFormat="1" ht="24.2" customHeight="1">
      <c r="B217" s="28"/>
      <c r="C217" s="129" t="s">
        <v>313</v>
      </c>
      <c r="D217" s="129" t="s">
        <v>135</v>
      </c>
      <c r="E217" s="130" t="s">
        <v>451</v>
      </c>
      <c r="F217" s="131" t="s">
        <v>452</v>
      </c>
      <c r="G217" s="132" t="s">
        <v>191</v>
      </c>
      <c r="H217" s="133">
        <v>27.17</v>
      </c>
      <c r="I217" s="134"/>
      <c r="J217" s="133">
        <f>ROUND(I217*H217,3)</f>
        <v>0</v>
      </c>
      <c r="K217" s="135"/>
      <c r="L217" s="28"/>
      <c r="M217" s="136" t="s">
        <v>1</v>
      </c>
      <c r="N217" s="137" t="s">
        <v>40</v>
      </c>
      <c r="P217" s="138">
        <f>O217*H217</f>
        <v>0</v>
      </c>
      <c r="Q217" s="138">
        <v>0</v>
      </c>
      <c r="R217" s="138">
        <f>Q217*H217</f>
        <v>0</v>
      </c>
      <c r="S217" s="138">
        <v>0</v>
      </c>
      <c r="T217" s="139">
        <f>S217*H217</f>
        <v>0</v>
      </c>
      <c r="AR217" s="140" t="s">
        <v>177</v>
      </c>
      <c r="AT217" s="140" t="s">
        <v>135</v>
      </c>
      <c r="AU217" s="140" t="s">
        <v>83</v>
      </c>
      <c r="AY217" s="13" t="s">
        <v>129</v>
      </c>
      <c r="BE217" s="141">
        <f>IF(N217="základní",J217,0)</f>
        <v>0</v>
      </c>
      <c r="BF217" s="141">
        <f>IF(N217="snížená",J217,0)</f>
        <v>0</v>
      </c>
      <c r="BG217" s="141">
        <f>IF(N217="zákl. přenesená",J217,0)</f>
        <v>0</v>
      </c>
      <c r="BH217" s="141">
        <f>IF(N217="sníž. přenesená",J217,0)</f>
        <v>0</v>
      </c>
      <c r="BI217" s="141">
        <f>IF(N217="nulová",J217,0)</f>
        <v>0</v>
      </c>
      <c r="BJ217" s="13" t="s">
        <v>83</v>
      </c>
      <c r="BK217" s="142">
        <f>ROUND(I217*H217,3)</f>
        <v>0</v>
      </c>
      <c r="BL217" s="13" t="s">
        <v>177</v>
      </c>
      <c r="BM217" s="140" t="s">
        <v>453</v>
      </c>
    </row>
    <row r="218" spans="2:65" s="1" customFormat="1" ht="24.2" customHeight="1">
      <c r="B218" s="28"/>
      <c r="C218" s="129" t="s">
        <v>454</v>
      </c>
      <c r="D218" s="129" t="s">
        <v>135</v>
      </c>
      <c r="E218" s="130" t="s">
        <v>455</v>
      </c>
      <c r="F218" s="131" t="s">
        <v>456</v>
      </c>
      <c r="G218" s="132" t="s">
        <v>191</v>
      </c>
      <c r="H218" s="133">
        <v>27.17</v>
      </c>
      <c r="I218" s="134"/>
      <c r="J218" s="133">
        <f>ROUND(I218*H218,3)</f>
        <v>0</v>
      </c>
      <c r="K218" s="135"/>
      <c r="L218" s="28"/>
      <c r="M218" s="136" t="s">
        <v>1</v>
      </c>
      <c r="N218" s="137" t="s">
        <v>40</v>
      </c>
      <c r="P218" s="138">
        <f>O218*H218</f>
        <v>0</v>
      </c>
      <c r="Q218" s="138">
        <v>0</v>
      </c>
      <c r="R218" s="138">
        <f>Q218*H218</f>
        <v>0</v>
      </c>
      <c r="S218" s="138">
        <v>0</v>
      </c>
      <c r="T218" s="139">
        <f>S218*H218</f>
        <v>0</v>
      </c>
      <c r="AR218" s="140" t="s">
        <v>177</v>
      </c>
      <c r="AT218" s="140" t="s">
        <v>135</v>
      </c>
      <c r="AU218" s="140" t="s">
        <v>83</v>
      </c>
      <c r="AY218" s="13" t="s">
        <v>129</v>
      </c>
      <c r="BE218" s="141">
        <f>IF(N218="základní",J218,0)</f>
        <v>0</v>
      </c>
      <c r="BF218" s="141">
        <f>IF(N218="snížená",J218,0)</f>
        <v>0</v>
      </c>
      <c r="BG218" s="141">
        <f>IF(N218="zákl. přenesená",J218,0)</f>
        <v>0</v>
      </c>
      <c r="BH218" s="141">
        <f>IF(N218="sníž. přenesená",J218,0)</f>
        <v>0</v>
      </c>
      <c r="BI218" s="141">
        <f>IF(N218="nulová",J218,0)</f>
        <v>0</v>
      </c>
      <c r="BJ218" s="13" t="s">
        <v>83</v>
      </c>
      <c r="BK218" s="142">
        <f>ROUND(I218*H218,3)</f>
        <v>0</v>
      </c>
      <c r="BL218" s="13" t="s">
        <v>177</v>
      </c>
      <c r="BM218" s="140" t="s">
        <v>457</v>
      </c>
    </row>
    <row r="219" spans="2:63" s="11" customFormat="1" ht="25.9" customHeight="1">
      <c r="B219" s="117"/>
      <c r="D219" s="118" t="s">
        <v>74</v>
      </c>
      <c r="E219" s="119" t="s">
        <v>458</v>
      </c>
      <c r="F219" s="119" t="s">
        <v>459</v>
      </c>
      <c r="I219" s="120"/>
      <c r="J219" s="121">
        <f>BK219</f>
        <v>0</v>
      </c>
      <c r="L219" s="117"/>
      <c r="M219" s="122"/>
      <c r="P219" s="123">
        <f>SUM(P220:P224)</f>
        <v>0</v>
      </c>
      <c r="R219" s="123">
        <f>SUM(R220:R224)</f>
        <v>0</v>
      </c>
      <c r="T219" s="124">
        <f>SUM(T220:T224)</f>
        <v>0</v>
      </c>
      <c r="AR219" s="118" t="s">
        <v>85</v>
      </c>
      <c r="AT219" s="125" t="s">
        <v>74</v>
      </c>
      <c r="AU219" s="125" t="s">
        <v>75</v>
      </c>
      <c r="AY219" s="118" t="s">
        <v>129</v>
      </c>
      <c r="BK219" s="126">
        <f>SUM(BK220:BK224)</f>
        <v>0</v>
      </c>
    </row>
    <row r="220" spans="2:65" s="1" customFormat="1" ht="24.2" customHeight="1">
      <c r="B220" s="28"/>
      <c r="C220" s="129" t="s">
        <v>316</v>
      </c>
      <c r="D220" s="129" t="s">
        <v>135</v>
      </c>
      <c r="E220" s="130" t="s">
        <v>460</v>
      </c>
      <c r="F220" s="131" t="s">
        <v>461</v>
      </c>
      <c r="G220" s="132" t="s">
        <v>176</v>
      </c>
      <c r="H220" s="133">
        <v>76.213</v>
      </c>
      <c r="I220" s="134"/>
      <c r="J220" s="133">
        <f>ROUND(I220*H220,3)</f>
        <v>0</v>
      </c>
      <c r="K220" s="135"/>
      <c r="L220" s="28"/>
      <c r="M220" s="136" t="s">
        <v>1</v>
      </c>
      <c r="N220" s="137" t="s">
        <v>40</v>
      </c>
      <c r="P220" s="138">
        <f>O220*H220</f>
        <v>0</v>
      </c>
      <c r="Q220" s="138">
        <v>0</v>
      </c>
      <c r="R220" s="138">
        <f>Q220*H220</f>
        <v>0</v>
      </c>
      <c r="S220" s="138">
        <v>0</v>
      </c>
      <c r="T220" s="139">
        <f>S220*H220</f>
        <v>0</v>
      </c>
      <c r="AR220" s="140" t="s">
        <v>198</v>
      </c>
      <c r="AT220" s="140" t="s">
        <v>135</v>
      </c>
      <c r="AU220" s="140" t="s">
        <v>83</v>
      </c>
      <c r="AY220" s="13" t="s">
        <v>129</v>
      </c>
      <c r="BE220" s="141">
        <f>IF(N220="základní",J220,0)</f>
        <v>0</v>
      </c>
      <c r="BF220" s="141">
        <f>IF(N220="snížená",J220,0)</f>
        <v>0</v>
      </c>
      <c r="BG220" s="141">
        <f>IF(N220="zákl. přenesená",J220,0)</f>
        <v>0</v>
      </c>
      <c r="BH220" s="141">
        <f>IF(N220="sníž. přenesená",J220,0)</f>
        <v>0</v>
      </c>
      <c r="BI220" s="141">
        <f>IF(N220="nulová",J220,0)</f>
        <v>0</v>
      </c>
      <c r="BJ220" s="13" t="s">
        <v>83</v>
      </c>
      <c r="BK220" s="142">
        <f>ROUND(I220*H220,3)</f>
        <v>0</v>
      </c>
      <c r="BL220" s="13" t="s">
        <v>198</v>
      </c>
      <c r="BM220" s="140" t="s">
        <v>462</v>
      </c>
    </row>
    <row r="221" spans="2:65" s="1" customFormat="1" ht="16.5" customHeight="1">
      <c r="B221" s="28"/>
      <c r="C221" s="148" t="s">
        <v>463</v>
      </c>
      <c r="D221" s="148" t="s">
        <v>464</v>
      </c>
      <c r="E221" s="149" t="s">
        <v>465</v>
      </c>
      <c r="F221" s="150" t="s">
        <v>466</v>
      </c>
      <c r="G221" s="151" t="s">
        <v>191</v>
      </c>
      <c r="H221" s="152">
        <v>0.027</v>
      </c>
      <c r="I221" s="153"/>
      <c r="J221" s="152">
        <f>ROUND(I221*H221,3)</f>
        <v>0</v>
      </c>
      <c r="K221" s="154"/>
      <c r="L221" s="155"/>
      <c r="M221" s="156" t="s">
        <v>1</v>
      </c>
      <c r="N221" s="157" t="s">
        <v>40</v>
      </c>
      <c r="P221" s="138">
        <f>O221*H221</f>
        <v>0</v>
      </c>
      <c r="Q221" s="138">
        <v>0</v>
      </c>
      <c r="R221" s="138">
        <f>Q221*H221</f>
        <v>0</v>
      </c>
      <c r="S221" s="138">
        <v>0</v>
      </c>
      <c r="T221" s="139">
        <f>S221*H221</f>
        <v>0</v>
      </c>
      <c r="AR221" s="140" t="s">
        <v>229</v>
      </c>
      <c r="AT221" s="140" t="s">
        <v>464</v>
      </c>
      <c r="AU221" s="140" t="s">
        <v>83</v>
      </c>
      <c r="AY221" s="13" t="s">
        <v>129</v>
      </c>
      <c r="BE221" s="141">
        <f>IF(N221="základní",J221,0)</f>
        <v>0</v>
      </c>
      <c r="BF221" s="141">
        <f>IF(N221="snížená",J221,0)</f>
        <v>0</v>
      </c>
      <c r="BG221" s="141">
        <f>IF(N221="zákl. přenesená",J221,0)</f>
        <v>0</v>
      </c>
      <c r="BH221" s="141">
        <f>IF(N221="sníž. přenesená",J221,0)</f>
        <v>0</v>
      </c>
      <c r="BI221" s="141">
        <f>IF(N221="nulová",J221,0)</f>
        <v>0</v>
      </c>
      <c r="BJ221" s="13" t="s">
        <v>83</v>
      </c>
      <c r="BK221" s="142">
        <f>ROUND(I221*H221,3)</f>
        <v>0</v>
      </c>
      <c r="BL221" s="13" t="s">
        <v>198</v>
      </c>
      <c r="BM221" s="140" t="s">
        <v>467</v>
      </c>
    </row>
    <row r="222" spans="2:65" s="1" customFormat="1" ht="24.2" customHeight="1">
      <c r="B222" s="28"/>
      <c r="C222" s="129" t="s">
        <v>320</v>
      </c>
      <c r="D222" s="129" t="s">
        <v>135</v>
      </c>
      <c r="E222" s="130" t="s">
        <v>468</v>
      </c>
      <c r="F222" s="131" t="s">
        <v>469</v>
      </c>
      <c r="G222" s="132" t="s">
        <v>176</v>
      </c>
      <c r="H222" s="133">
        <v>152.426</v>
      </c>
      <c r="I222" s="134"/>
      <c r="J222" s="133">
        <f>ROUND(I222*H222,3)</f>
        <v>0</v>
      </c>
      <c r="K222" s="135"/>
      <c r="L222" s="28"/>
      <c r="M222" s="136" t="s">
        <v>1</v>
      </c>
      <c r="N222" s="137" t="s">
        <v>40</v>
      </c>
      <c r="P222" s="138">
        <f>O222*H222</f>
        <v>0</v>
      </c>
      <c r="Q222" s="138">
        <v>0</v>
      </c>
      <c r="R222" s="138">
        <f>Q222*H222</f>
        <v>0</v>
      </c>
      <c r="S222" s="138">
        <v>0</v>
      </c>
      <c r="T222" s="139">
        <f>S222*H222</f>
        <v>0</v>
      </c>
      <c r="AR222" s="140" t="s">
        <v>198</v>
      </c>
      <c r="AT222" s="140" t="s">
        <v>135</v>
      </c>
      <c r="AU222" s="140" t="s">
        <v>83</v>
      </c>
      <c r="AY222" s="13" t="s">
        <v>129</v>
      </c>
      <c r="BE222" s="141">
        <f>IF(N222="základní",J222,0)</f>
        <v>0</v>
      </c>
      <c r="BF222" s="141">
        <f>IF(N222="snížená",J222,0)</f>
        <v>0</v>
      </c>
      <c r="BG222" s="141">
        <f>IF(N222="zákl. přenesená",J222,0)</f>
        <v>0</v>
      </c>
      <c r="BH222" s="141">
        <f>IF(N222="sníž. přenesená",J222,0)</f>
        <v>0</v>
      </c>
      <c r="BI222" s="141">
        <f>IF(N222="nulová",J222,0)</f>
        <v>0</v>
      </c>
      <c r="BJ222" s="13" t="s">
        <v>83</v>
      </c>
      <c r="BK222" s="142">
        <f>ROUND(I222*H222,3)</f>
        <v>0</v>
      </c>
      <c r="BL222" s="13" t="s">
        <v>198</v>
      </c>
      <c r="BM222" s="140" t="s">
        <v>470</v>
      </c>
    </row>
    <row r="223" spans="2:65" s="1" customFormat="1" ht="16.5" customHeight="1">
      <c r="B223" s="28"/>
      <c r="C223" s="148" t="s">
        <v>471</v>
      </c>
      <c r="D223" s="148" t="s">
        <v>464</v>
      </c>
      <c r="E223" s="149" t="s">
        <v>472</v>
      </c>
      <c r="F223" s="150" t="s">
        <v>473</v>
      </c>
      <c r="G223" s="151" t="s">
        <v>176</v>
      </c>
      <c r="H223" s="152">
        <v>175.29</v>
      </c>
      <c r="I223" s="153"/>
      <c r="J223" s="152">
        <f>ROUND(I223*H223,3)</f>
        <v>0</v>
      </c>
      <c r="K223" s="154"/>
      <c r="L223" s="155"/>
      <c r="M223" s="156" t="s">
        <v>1</v>
      </c>
      <c r="N223" s="157" t="s">
        <v>40</v>
      </c>
      <c r="P223" s="138">
        <f>O223*H223</f>
        <v>0</v>
      </c>
      <c r="Q223" s="138">
        <v>0</v>
      </c>
      <c r="R223" s="138">
        <f>Q223*H223</f>
        <v>0</v>
      </c>
      <c r="S223" s="138">
        <v>0</v>
      </c>
      <c r="T223" s="139">
        <f>S223*H223</f>
        <v>0</v>
      </c>
      <c r="AR223" s="140" t="s">
        <v>229</v>
      </c>
      <c r="AT223" s="140" t="s">
        <v>464</v>
      </c>
      <c r="AU223" s="140" t="s">
        <v>83</v>
      </c>
      <c r="AY223" s="13" t="s">
        <v>129</v>
      </c>
      <c r="BE223" s="141">
        <f>IF(N223="základní",J223,0)</f>
        <v>0</v>
      </c>
      <c r="BF223" s="141">
        <f>IF(N223="snížená",J223,0)</f>
        <v>0</v>
      </c>
      <c r="BG223" s="141">
        <f>IF(N223="zákl. přenesená",J223,0)</f>
        <v>0</v>
      </c>
      <c r="BH223" s="141">
        <f>IF(N223="sníž. přenesená",J223,0)</f>
        <v>0</v>
      </c>
      <c r="BI223" s="141">
        <f>IF(N223="nulová",J223,0)</f>
        <v>0</v>
      </c>
      <c r="BJ223" s="13" t="s">
        <v>83</v>
      </c>
      <c r="BK223" s="142">
        <f>ROUND(I223*H223,3)</f>
        <v>0</v>
      </c>
      <c r="BL223" s="13" t="s">
        <v>198</v>
      </c>
      <c r="BM223" s="140" t="s">
        <v>474</v>
      </c>
    </row>
    <row r="224" spans="2:65" s="1" customFormat="1" ht="24.2" customHeight="1">
      <c r="B224" s="28"/>
      <c r="C224" s="129" t="s">
        <v>323</v>
      </c>
      <c r="D224" s="129" t="s">
        <v>135</v>
      </c>
      <c r="E224" s="130" t="s">
        <v>475</v>
      </c>
      <c r="F224" s="131" t="s">
        <v>476</v>
      </c>
      <c r="G224" s="132" t="s">
        <v>477</v>
      </c>
      <c r="H224" s="134"/>
      <c r="I224" s="134"/>
      <c r="J224" s="133">
        <f>ROUND(I224*H224,3)</f>
        <v>0</v>
      </c>
      <c r="K224" s="135"/>
      <c r="L224" s="28"/>
      <c r="M224" s="136" t="s">
        <v>1</v>
      </c>
      <c r="N224" s="137" t="s">
        <v>40</v>
      </c>
      <c r="P224" s="138">
        <f>O224*H224</f>
        <v>0</v>
      </c>
      <c r="Q224" s="138">
        <v>0</v>
      </c>
      <c r="R224" s="138">
        <f>Q224*H224</f>
        <v>0</v>
      </c>
      <c r="S224" s="138">
        <v>0</v>
      </c>
      <c r="T224" s="139">
        <f>S224*H224</f>
        <v>0</v>
      </c>
      <c r="AR224" s="140" t="s">
        <v>198</v>
      </c>
      <c r="AT224" s="140" t="s">
        <v>135</v>
      </c>
      <c r="AU224" s="140" t="s">
        <v>83</v>
      </c>
      <c r="AY224" s="13" t="s">
        <v>129</v>
      </c>
      <c r="BE224" s="141">
        <f>IF(N224="základní",J224,0)</f>
        <v>0</v>
      </c>
      <c r="BF224" s="141">
        <f>IF(N224="snížená",J224,0)</f>
        <v>0</v>
      </c>
      <c r="BG224" s="141">
        <f>IF(N224="zákl. přenesená",J224,0)</f>
        <v>0</v>
      </c>
      <c r="BH224" s="141">
        <f>IF(N224="sníž. přenesená",J224,0)</f>
        <v>0</v>
      </c>
      <c r="BI224" s="141">
        <f>IF(N224="nulová",J224,0)</f>
        <v>0</v>
      </c>
      <c r="BJ224" s="13" t="s">
        <v>83</v>
      </c>
      <c r="BK224" s="142">
        <f>ROUND(I224*H224,3)</f>
        <v>0</v>
      </c>
      <c r="BL224" s="13" t="s">
        <v>198</v>
      </c>
      <c r="BM224" s="140" t="s">
        <v>478</v>
      </c>
    </row>
    <row r="225" spans="2:63" s="11" customFormat="1" ht="25.9" customHeight="1">
      <c r="B225" s="117"/>
      <c r="D225" s="118" t="s">
        <v>74</v>
      </c>
      <c r="E225" s="119" t="s">
        <v>479</v>
      </c>
      <c r="F225" s="119" t="s">
        <v>480</v>
      </c>
      <c r="I225" s="120"/>
      <c r="J225" s="121">
        <f>BK225</f>
        <v>0</v>
      </c>
      <c r="L225" s="117"/>
      <c r="M225" s="122"/>
      <c r="P225" s="123">
        <f>SUM(P226:P230)</f>
        <v>0</v>
      </c>
      <c r="R225" s="123">
        <f>SUM(R226:R230)</f>
        <v>0</v>
      </c>
      <c r="T225" s="124">
        <f>SUM(T226:T230)</f>
        <v>0</v>
      </c>
      <c r="AR225" s="118" t="s">
        <v>85</v>
      </c>
      <c r="AT225" s="125" t="s">
        <v>74</v>
      </c>
      <c r="AU225" s="125" t="s">
        <v>75</v>
      </c>
      <c r="AY225" s="118" t="s">
        <v>129</v>
      </c>
      <c r="BK225" s="126">
        <f>SUM(BK226:BK230)</f>
        <v>0</v>
      </c>
    </row>
    <row r="226" spans="2:65" s="1" customFormat="1" ht="24.2" customHeight="1">
      <c r="B226" s="28"/>
      <c r="C226" s="129" t="s">
        <v>481</v>
      </c>
      <c r="D226" s="129" t="s">
        <v>135</v>
      </c>
      <c r="E226" s="130" t="s">
        <v>482</v>
      </c>
      <c r="F226" s="131" t="s">
        <v>483</v>
      </c>
      <c r="G226" s="132" t="s">
        <v>176</v>
      </c>
      <c r="H226" s="133">
        <v>69.514</v>
      </c>
      <c r="I226" s="134"/>
      <c r="J226" s="133">
        <f>ROUND(I226*H226,3)</f>
        <v>0</v>
      </c>
      <c r="K226" s="135"/>
      <c r="L226" s="28"/>
      <c r="M226" s="136" t="s">
        <v>1</v>
      </c>
      <c r="N226" s="137" t="s">
        <v>40</v>
      </c>
      <c r="P226" s="138">
        <f>O226*H226</f>
        <v>0</v>
      </c>
      <c r="Q226" s="138">
        <v>0</v>
      </c>
      <c r="R226" s="138">
        <f>Q226*H226</f>
        <v>0</v>
      </c>
      <c r="S226" s="138">
        <v>0</v>
      </c>
      <c r="T226" s="139">
        <f>S226*H226</f>
        <v>0</v>
      </c>
      <c r="AR226" s="140" t="s">
        <v>198</v>
      </c>
      <c r="AT226" s="140" t="s">
        <v>135</v>
      </c>
      <c r="AU226" s="140" t="s">
        <v>83</v>
      </c>
      <c r="AY226" s="13" t="s">
        <v>129</v>
      </c>
      <c r="BE226" s="141">
        <f>IF(N226="základní",J226,0)</f>
        <v>0</v>
      </c>
      <c r="BF226" s="141">
        <f>IF(N226="snížená",J226,0)</f>
        <v>0</v>
      </c>
      <c r="BG226" s="141">
        <f>IF(N226="zákl. přenesená",J226,0)</f>
        <v>0</v>
      </c>
      <c r="BH226" s="141">
        <f>IF(N226="sníž. přenesená",J226,0)</f>
        <v>0</v>
      </c>
      <c r="BI226" s="141">
        <f>IF(N226="nulová",J226,0)</f>
        <v>0</v>
      </c>
      <c r="BJ226" s="13" t="s">
        <v>83</v>
      </c>
      <c r="BK226" s="142">
        <f>ROUND(I226*H226,3)</f>
        <v>0</v>
      </c>
      <c r="BL226" s="13" t="s">
        <v>198</v>
      </c>
      <c r="BM226" s="140" t="s">
        <v>484</v>
      </c>
    </row>
    <row r="227" spans="2:65" s="1" customFormat="1" ht="21.75" customHeight="1">
      <c r="B227" s="28"/>
      <c r="C227" s="148" t="s">
        <v>327</v>
      </c>
      <c r="D227" s="148" t="s">
        <v>464</v>
      </c>
      <c r="E227" s="149" t="s">
        <v>485</v>
      </c>
      <c r="F227" s="150" t="s">
        <v>486</v>
      </c>
      <c r="G227" s="151" t="s">
        <v>176</v>
      </c>
      <c r="H227" s="152">
        <v>72.99</v>
      </c>
      <c r="I227" s="153"/>
      <c r="J227" s="152">
        <f>ROUND(I227*H227,3)</f>
        <v>0</v>
      </c>
      <c r="K227" s="154"/>
      <c r="L227" s="155"/>
      <c r="M227" s="156" t="s">
        <v>1</v>
      </c>
      <c r="N227" s="157" t="s">
        <v>40</v>
      </c>
      <c r="P227" s="138">
        <f>O227*H227</f>
        <v>0</v>
      </c>
      <c r="Q227" s="138">
        <v>0</v>
      </c>
      <c r="R227" s="138">
        <f>Q227*H227</f>
        <v>0</v>
      </c>
      <c r="S227" s="138">
        <v>0</v>
      </c>
      <c r="T227" s="139">
        <f>S227*H227</f>
        <v>0</v>
      </c>
      <c r="AR227" s="140" t="s">
        <v>229</v>
      </c>
      <c r="AT227" s="140" t="s">
        <v>464</v>
      </c>
      <c r="AU227" s="140" t="s">
        <v>83</v>
      </c>
      <c r="AY227" s="13" t="s">
        <v>129</v>
      </c>
      <c r="BE227" s="141">
        <f>IF(N227="základní",J227,0)</f>
        <v>0</v>
      </c>
      <c r="BF227" s="141">
        <f>IF(N227="snížená",J227,0)</f>
        <v>0</v>
      </c>
      <c r="BG227" s="141">
        <f>IF(N227="zákl. přenesená",J227,0)</f>
        <v>0</v>
      </c>
      <c r="BH227" s="141">
        <f>IF(N227="sníž. přenesená",J227,0)</f>
        <v>0</v>
      </c>
      <c r="BI227" s="141">
        <f>IF(N227="nulová",J227,0)</f>
        <v>0</v>
      </c>
      <c r="BJ227" s="13" t="s">
        <v>83</v>
      </c>
      <c r="BK227" s="142">
        <f>ROUND(I227*H227,3)</f>
        <v>0</v>
      </c>
      <c r="BL227" s="13" t="s">
        <v>198</v>
      </c>
      <c r="BM227" s="140" t="s">
        <v>487</v>
      </c>
    </row>
    <row r="228" spans="2:65" s="1" customFormat="1" ht="24.2" customHeight="1">
      <c r="B228" s="28"/>
      <c r="C228" s="129" t="s">
        <v>488</v>
      </c>
      <c r="D228" s="129" t="s">
        <v>135</v>
      </c>
      <c r="E228" s="130" t="s">
        <v>489</v>
      </c>
      <c r="F228" s="131" t="s">
        <v>490</v>
      </c>
      <c r="G228" s="132" t="s">
        <v>250</v>
      </c>
      <c r="H228" s="133">
        <v>48.45</v>
      </c>
      <c r="I228" s="134"/>
      <c r="J228" s="133">
        <f>ROUND(I228*H228,3)</f>
        <v>0</v>
      </c>
      <c r="K228" s="135"/>
      <c r="L228" s="28"/>
      <c r="M228" s="136" t="s">
        <v>1</v>
      </c>
      <c r="N228" s="137" t="s">
        <v>40</v>
      </c>
      <c r="P228" s="138">
        <f>O228*H228</f>
        <v>0</v>
      </c>
      <c r="Q228" s="138">
        <v>0</v>
      </c>
      <c r="R228" s="138">
        <f>Q228*H228</f>
        <v>0</v>
      </c>
      <c r="S228" s="138">
        <v>0</v>
      </c>
      <c r="T228" s="139">
        <f>S228*H228</f>
        <v>0</v>
      </c>
      <c r="AR228" s="140" t="s">
        <v>198</v>
      </c>
      <c r="AT228" s="140" t="s">
        <v>135</v>
      </c>
      <c r="AU228" s="140" t="s">
        <v>83</v>
      </c>
      <c r="AY228" s="13" t="s">
        <v>129</v>
      </c>
      <c r="BE228" s="141">
        <f>IF(N228="základní",J228,0)</f>
        <v>0</v>
      </c>
      <c r="BF228" s="141">
        <f>IF(N228="snížená",J228,0)</f>
        <v>0</v>
      </c>
      <c r="BG228" s="141">
        <f>IF(N228="zákl. přenesená",J228,0)</f>
        <v>0</v>
      </c>
      <c r="BH228" s="141">
        <f>IF(N228="sníž. přenesená",J228,0)</f>
        <v>0</v>
      </c>
      <c r="BI228" s="141">
        <f>IF(N228="nulová",J228,0)</f>
        <v>0</v>
      </c>
      <c r="BJ228" s="13" t="s">
        <v>83</v>
      </c>
      <c r="BK228" s="142">
        <f>ROUND(I228*H228,3)</f>
        <v>0</v>
      </c>
      <c r="BL228" s="13" t="s">
        <v>198</v>
      </c>
      <c r="BM228" s="140" t="s">
        <v>491</v>
      </c>
    </row>
    <row r="229" spans="2:65" s="1" customFormat="1" ht="16.5" customHeight="1">
      <c r="B229" s="28"/>
      <c r="C229" s="148" t="s">
        <v>330</v>
      </c>
      <c r="D229" s="148" t="s">
        <v>464</v>
      </c>
      <c r="E229" s="149" t="s">
        <v>492</v>
      </c>
      <c r="F229" s="150" t="s">
        <v>493</v>
      </c>
      <c r="G229" s="151" t="s">
        <v>250</v>
      </c>
      <c r="H229" s="152">
        <v>50.873</v>
      </c>
      <c r="I229" s="153"/>
      <c r="J229" s="152">
        <f>ROUND(I229*H229,3)</f>
        <v>0</v>
      </c>
      <c r="K229" s="154"/>
      <c r="L229" s="155"/>
      <c r="M229" s="156" t="s">
        <v>1</v>
      </c>
      <c r="N229" s="157" t="s">
        <v>40</v>
      </c>
      <c r="P229" s="138">
        <f>O229*H229</f>
        <v>0</v>
      </c>
      <c r="Q229" s="138">
        <v>0</v>
      </c>
      <c r="R229" s="138">
        <f>Q229*H229</f>
        <v>0</v>
      </c>
      <c r="S229" s="138">
        <v>0</v>
      </c>
      <c r="T229" s="139">
        <f>S229*H229</f>
        <v>0</v>
      </c>
      <c r="AR229" s="140" t="s">
        <v>229</v>
      </c>
      <c r="AT229" s="140" t="s">
        <v>464</v>
      </c>
      <c r="AU229" s="140" t="s">
        <v>83</v>
      </c>
      <c r="AY229" s="13" t="s">
        <v>129</v>
      </c>
      <c r="BE229" s="141">
        <f>IF(N229="základní",J229,0)</f>
        <v>0</v>
      </c>
      <c r="BF229" s="141">
        <f>IF(N229="snížená",J229,0)</f>
        <v>0</v>
      </c>
      <c r="BG229" s="141">
        <f>IF(N229="zákl. přenesená",J229,0)</f>
        <v>0</v>
      </c>
      <c r="BH229" s="141">
        <f>IF(N229="sníž. přenesená",J229,0)</f>
        <v>0</v>
      </c>
      <c r="BI229" s="141">
        <f>IF(N229="nulová",J229,0)</f>
        <v>0</v>
      </c>
      <c r="BJ229" s="13" t="s">
        <v>83</v>
      </c>
      <c r="BK229" s="142">
        <f>ROUND(I229*H229,3)</f>
        <v>0</v>
      </c>
      <c r="BL229" s="13" t="s">
        <v>198</v>
      </c>
      <c r="BM229" s="140" t="s">
        <v>494</v>
      </c>
    </row>
    <row r="230" spans="2:65" s="1" customFormat="1" ht="24.2" customHeight="1">
      <c r="B230" s="28"/>
      <c r="C230" s="129" t="s">
        <v>495</v>
      </c>
      <c r="D230" s="129" t="s">
        <v>135</v>
      </c>
      <c r="E230" s="130" t="s">
        <v>496</v>
      </c>
      <c r="F230" s="131" t="s">
        <v>497</v>
      </c>
      <c r="G230" s="132" t="s">
        <v>477</v>
      </c>
      <c r="H230" s="134"/>
      <c r="I230" s="134"/>
      <c r="J230" s="133">
        <f>ROUND(I230*H230,3)</f>
        <v>0</v>
      </c>
      <c r="K230" s="135"/>
      <c r="L230" s="28"/>
      <c r="M230" s="136" t="s">
        <v>1</v>
      </c>
      <c r="N230" s="137" t="s">
        <v>40</v>
      </c>
      <c r="P230" s="138">
        <f>O230*H230</f>
        <v>0</v>
      </c>
      <c r="Q230" s="138">
        <v>0</v>
      </c>
      <c r="R230" s="138">
        <f>Q230*H230</f>
        <v>0</v>
      </c>
      <c r="S230" s="138">
        <v>0</v>
      </c>
      <c r="T230" s="139">
        <f>S230*H230</f>
        <v>0</v>
      </c>
      <c r="AR230" s="140" t="s">
        <v>198</v>
      </c>
      <c r="AT230" s="140" t="s">
        <v>135</v>
      </c>
      <c r="AU230" s="140" t="s">
        <v>83</v>
      </c>
      <c r="AY230" s="13" t="s">
        <v>129</v>
      </c>
      <c r="BE230" s="141">
        <f>IF(N230="základní",J230,0)</f>
        <v>0</v>
      </c>
      <c r="BF230" s="141">
        <f>IF(N230="snížená",J230,0)</f>
        <v>0</v>
      </c>
      <c r="BG230" s="141">
        <f>IF(N230="zákl. přenesená",J230,0)</f>
        <v>0</v>
      </c>
      <c r="BH230" s="141">
        <f>IF(N230="sníž. přenesená",J230,0)</f>
        <v>0</v>
      </c>
      <c r="BI230" s="141">
        <f>IF(N230="nulová",J230,0)</f>
        <v>0</v>
      </c>
      <c r="BJ230" s="13" t="s">
        <v>83</v>
      </c>
      <c r="BK230" s="142">
        <f>ROUND(I230*H230,3)</f>
        <v>0</v>
      </c>
      <c r="BL230" s="13" t="s">
        <v>198</v>
      </c>
      <c r="BM230" s="140" t="s">
        <v>498</v>
      </c>
    </row>
    <row r="231" spans="2:63" s="11" customFormat="1" ht="25.9" customHeight="1">
      <c r="B231" s="117"/>
      <c r="D231" s="118" t="s">
        <v>74</v>
      </c>
      <c r="E231" s="119" t="s">
        <v>499</v>
      </c>
      <c r="F231" s="119" t="s">
        <v>500</v>
      </c>
      <c r="I231" s="120"/>
      <c r="J231" s="121">
        <f>BK231</f>
        <v>0</v>
      </c>
      <c r="L231" s="117"/>
      <c r="M231" s="122"/>
      <c r="P231" s="123">
        <f>SUM(P232:P235)</f>
        <v>0</v>
      </c>
      <c r="R231" s="123">
        <f>SUM(R232:R235)</f>
        <v>0</v>
      </c>
      <c r="T231" s="124">
        <f>SUM(T232:T235)</f>
        <v>0</v>
      </c>
      <c r="AR231" s="118" t="s">
        <v>85</v>
      </c>
      <c r="AT231" s="125" t="s">
        <v>74</v>
      </c>
      <c r="AU231" s="125" t="s">
        <v>75</v>
      </c>
      <c r="AY231" s="118" t="s">
        <v>129</v>
      </c>
      <c r="BK231" s="126">
        <f>SUM(BK232:BK235)</f>
        <v>0</v>
      </c>
    </row>
    <row r="232" spans="2:65" s="1" customFormat="1" ht="16.5" customHeight="1">
      <c r="B232" s="28"/>
      <c r="C232" s="129" t="s">
        <v>334</v>
      </c>
      <c r="D232" s="129" t="s">
        <v>135</v>
      </c>
      <c r="E232" s="130" t="s">
        <v>501</v>
      </c>
      <c r="F232" s="131" t="s">
        <v>502</v>
      </c>
      <c r="G232" s="132" t="s">
        <v>176</v>
      </c>
      <c r="H232" s="133">
        <v>18</v>
      </c>
      <c r="I232" s="134"/>
      <c r="J232" s="133">
        <f>ROUND(I232*H232,3)</f>
        <v>0</v>
      </c>
      <c r="K232" s="135"/>
      <c r="L232" s="28"/>
      <c r="M232" s="136" t="s">
        <v>1</v>
      </c>
      <c r="N232" s="137" t="s">
        <v>40</v>
      </c>
      <c r="P232" s="138">
        <f>O232*H232</f>
        <v>0</v>
      </c>
      <c r="Q232" s="138">
        <v>0</v>
      </c>
      <c r="R232" s="138">
        <f>Q232*H232</f>
        <v>0</v>
      </c>
      <c r="S232" s="138">
        <v>0</v>
      </c>
      <c r="T232" s="139">
        <f>S232*H232</f>
        <v>0</v>
      </c>
      <c r="AR232" s="140" t="s">
        <v>198</v>
      </c>
      <c r="AT232" s="140" t="s">
        <v>135</v>
      </c>
      <c r="AU232" s="140" t="s">
        <v>83</v>
      </c>
      <c r="AY232" s="13" t="s">
        <v>129</v>
      </c>
      <c r="BE232" s="141">
        <f>IF(N232="základní",J232,0)</f>
        <v>0</v>
      </c>
      <c r="BF232" s="141">
        <f>IF(N232="snížená",J232,0)</f>
        <v>0</v>
      </c>
      <c r="BG232" s="141">
        <f>IF(N232="zákl. přenesená",J232,0)</f>
        <v>0</v>
      </c>
      <c r="BH232" s="141">
        <f>IF(N232="sníž. přenesená",J232,0)</f>
        <v>0</v>
      </c>
      <c r="BI232" s="141">
        <f>IF(N232="nulová",J232,0)</f>
        <v>0</v>
      </c>
      <c r="BJ232" s="13" t="s">
        <v>83</v>
      </c>
      <c r="BK232" s="142">
        <f>ROUND(I232*H232,3)</f>
        <v>0</v>
      </c>
      <c r="BL232" s="13" t="s">
        <v>198</v>
      </c>
      <c r="BM232" s="140" t="s">
        <v>503</v>
      </c>
    </row>
    <row r="233" spans="2:65" s="1" customFormat="1" ht="16.5" customHeight="1">
      <c r="B233" s="28"/>
      <c r="C233" s="129" t="s">
        <v>504</v>
      </c>
      <c r="D233" s="129" t="s">
        <v>135</v>
      </c>
      <c r="E233" s="130" t="s">
        <v>505</v>
      </c>
      <c r="F233" s="131" t="s">
        <v>506</v>
      </c>
      <c r="G233" s="132" t="s">
        <v>176</v>
      </c>
      <c r="H233" s="133">
        <v>23.76</v>
      </c>
      <c r="I233" s="134"/>
      <c r="J233" s="133">
        <f>ROUND(I233*H233,3)</f>
        <v>0</v>
      </c>
      <c r="K233" s="135"/>
      <c r="L233" s="28"/>
      <c r="M233" s="136" t="s">
        <v>1</v>
      </c>
      <c r="N233" s="137" t="s">
        <v>40</v>
      </c>
      <c r="P233" s="138">
        <f>O233*H233</f>
        <v>0</v>
      </c>
      <c r="Q233" s="138">
        <v>0</v>
      </c>
      <c r="R233" s="138">
        <f>Q233*H233</f>
        <v>0</v>
      </c>
      <c r="S233" s="138">
        <v>0</v>
      </c>
      <c r="T233" s="139">
        <f>S233*H233</f>
        <v>0</v>
      </c>
      <c r="AR233" s="140" t="s">
        <v>198</v>
      </c>
      <c r="AT233" s="140" t="s">
        <v>135</v>
      </c>
      <c r="AU233" s="140" t="s">
        <v>83</v>
      </c>
      <c r="AY233" s="13" t="s">
        <v>129</v>
      </c>
      <c r="BE233" s="141">
        <f>IF(N233="základní",J233,0)</f>
        <v>0</v>
      </c>
      <c r="BF233" s="141">
        <f>IF(N233="snížená",J233,0)</f>
        <v>0</v>
      </c>
      <c r="BG233" s="141">
        <f>IF(N233="zákl. přenesená",J233,0)</f>
        <v>0</v>
      </c>
      <c r="BH233" s="141">
        <f>IF(N233="sníž. přenesená",J233,0)</f>
        <v>0</v>
      </c>
      <c r="BI233" s="141">
        <f>IF(N233="nulová",J233,0)</f>
        <v>0</v>
      </c>
      <c r="BJ233" s="13" t="s">
        <v>83</v>
      </c>
      <c r="BK233" s="142">
        <f>ROUND(I233*H233,3)</f>
        <v>0</v>
      </c>
      <c r="BL233" s="13" t="s">
        <v>198</v>
      </c>
      <c r="BM233" s="140" t="s">
        <v>507</v>
      </c>
    </row>
    <row r="234" spans="2:65" s="1" customFormat="1" ht="16.5" customHeight="1">
      <c r="B234" s="28"/>
      <c r="C234" s="129" t="s">
        <v>337</v>
      </c>
      <c r="D234" s="129" t="s">
        <v>135</v>
      </c>
      <c r="E234" s="130" t="s">
        <v>508</v>
      </c>
      <c r="F234" s="131" t="s">
        <v>509</v>
      </c>
      <c r="G234" s="132" t="s">
        <v>176</v>
      </c>
      <c r="H234" s="133">
        <v>20.7</v>
      </c>
      <c r="I234" s="134"/>
      <c r="J234" s="133">
        <f>ROUND(I234*H234,3)</f>
        <v>0</v>
      </c>
      <c r="K234" s="135"/>
      <c r="L234" s="28"/>
      <c r="M234" s="136" t="s">
        <v>1</v>
      </c>
      <c r="N234" s="137" t="s">
        <v>40</v>
      </c>
      <c r="P234" s="138">
        <f>O234*H234</f>
        <v>0</v>
      </c>
      <c r="Q234" s="138">
        <v>0</v>
      </c>
      <c r="R234" s="138">
        <f>Q234*H234</f>
        <v>0</v>
      </c>
      <c r="S234" s="138">
        <v>0</v>
      </c>
      <c r="T234" s="139">
        <f>S234*H234</f>
        <v>0</v>
      </c>
      <c r="AR234" s="140" t="s">
        <v>198</v>
      </c>
      <c r="AT234" s="140" t="s">
        <v>135</v>
      </c>
      <c r="AU234" s="140" t="s">
        <v>83</v>
      </c>
      <c r="AY234" s="13" t="s">
        <v>129</v>
      </c>
      <c r="BE234" s="141">
        <f>IF(N234="základní",J234,0)</f>
        <v>0</v>
      </c>
      <c r="BF234" s="141">
        <f>IF(N234="snížená",J234,0)</f>
        <v>0</v>
      </c>
      <c r="BG234" s="141">
        <f>IF(N234="zákl. přenesená",J234,0)</f>
        <v>0</v>
      </c>
      <c r="BH234" s="141">
        <f>IF(N234="sníž. přenesená",J234,0)</f>
        <v>0</v>
      </c>
      <c r="BI234" s="141">
        <f>IF(N234="nulová",J234,0)</f>
        <v>0</v>
      </c>
      <c r="BJ234" s="13" t="s">
        <v>83</v>
      </c>
      <c r="BK234" s="142">
        <f>ROUND(I234*H234,3)</f>
        <v>0</v>
      </c>
      <c r="BL234" s="13" t="s">
        <v>198</v>
      </c>
      <c r="BM234" s="140" t="s">
        <v>510</v>
      </c>
    </row>
    <row r="235" spans="2:65" s="1" customFormat="1" ht="24.2" customHeight="1">
      <c r="B235" s="28"/>
      <c r="C235" s="129" t="s">
        <v>511</v>
      </c>
      <c r="D235" s="129" t="s">
        <v>135</v>
      </c>
      <c r="E235" s="130" t="s">
        <v>512</v>
      </c>
      <c r="F235" s="131" t="s">
        <v>513</v>
      </c>
      <c r="G235" s="132" t="s">
        <v>477</v>
      </c>
      <c r="H235" s="134"/>
      <c r="I235" s="134"/>
      <c r="J235" s="133">
        <f>ROUND(I235*H235,3)</f>
        <v>0</v>
      </c>
      <c r="K235" s="135"/>
      <c r="L235" s="28"/>
      <c r="M235" s="136" t="s">
        <v>1</v>
      </c>
      <c r="N235" s="137" t="s">
        <v>40</v>
      </c>
      <c r="P235" s="138">
        <f>O235*H235</f>
        <v>0</v>
      </c>
      <c r="Q235" s="138">
        <v>0</v>
      </c>
      <c r="R235" s="138">
        <f>Q235*H235</f>
        <v>0</v>
      </c>
      <c r="S235" s="138">
        <v>0</v>
      </c>
      <c r="T235" s="139">
        <f>S235*H235</f>
        <v>0</v>
      </c>
      <c r="AR235" s="140" t="s">
        <v>198</v>
      </c>
      <c r="AT235" s="140" t="s">
        <v>135</v>
      </c>
      <c r="AU235" s="140" t="s">
        <v>83</v>
      </c>
      <c r="AY235" s="13" t="s">
        <v>129</v>
      </c>
      <c r="BE235" s="141">
        <f>IF(N235="základní",J235,0)</f>
        <v>0</v>
      </c>
      <c r="BF235" s="141">
        <f>IF(N235="snížená",J235,0)</f>
        <v>0</v>
      </c>
      <c r="BG235" s="141">
        <f>IF(N235="zákl. přenesená",J235,0)</f>
        <v>0</v>
      </c>
      <c r="BH235" s="141">
        <f>IF(N235="sníž. přenesená",J235,0)</f>
        <v>0</v>
      </c>
      <c r="BI235" s="141">
        <f>IF(N235="nulová",J235,0)</f>
        <v>0</v>
      </c>
      <c r="BJ235" s="13" t="s">
        <v>83</v>
      </c>
      <c r="BK235" s="142">
        <f>ROUND(I235*H235,3)</f>
        <v>0</v>
      </c>
      <c r="BL235" s="13" t="s">
        <v>198</v>
      </c>
      <c r="BM235" s="140" t="s">
        <v>514</v>
      </c>
    </row>
    <row r="236" spans="2:63" s="11" customFormat="1" ht="25.9" customHeight="1">
      <c r="B236" s="117"/>
      <c r="D236" s="118" t="s">
        <v>74</v>
      </c>
      <c r="E236" s="119" t="s">
        <v>515</v>
      </c>
      <c r="F236" s="119" t="s">
        <v>516</v>
      </c>
      <c r="I236" s="120"/>
      <c r="J236" s="121">
        <f>BK236</f>
        <v>0</v>
      </c>
      <c r="L236" s="117"/>
      <c r="M236" s="122"/>
      <c r="P236" s="123">
        <f>SUM(P237:P240)</f>
        <v>0</v>
      </c>
      <c r="R236" s="123">
        <f>SUM(R237:R240)</f>
        <v>0</v>
      </c>
      <c r="T236" s="124">
        <f>SUM(T237:T240)</f>
        <v>0</v>
      </c>
      <c r="AR236" s="118" t="s">
        <v>85</v>
      </c>
      <c r="AT236" s="125" t="s">
        <v>74</v>
      </c>
      <c r="AU236" s="125" t="s">
        <v>75</v>
      </c>
      <c r="AY236" s="118" t="s">
        <v>129</v>
      </c>
      <c r="BK236" s="126">
        <f>SUM(BK237:BK240)</f>
        <v>0</v>
      </c>
    </row>
    <row r="237" spans="2:65" s="1" customFormat="1" ht="24.2" customHeight="1">
      <c r="B237" s="28"/>
      <c r="C237" s="129" t="s">
        <v>341</v>
      </c>
      <c r="D237" s="129" t="s">
        <v>135</v>
      </c>
      <c r="E237" s="130" t="s">
        <v>517</v>
      </c>
      <c r="F237" s="131" t="s">
        <v>518</v>
      </c>
      <c r="G237" s="132" t="s">
        <v>180</v>
      </c>
      <c r="H237" s="133">
        <v>0.806</v>
      </c>
      <c r="I237" s="134"/>
      <c r="J237" s="133">
        <f>ROUND(I237*H237,3)</f>
        <v>0</v>
      </c>
      <c r="K237" s="135"/>
      <c r="L237" s="28"/>
      <c r="M237" s="136" t="s">
        <v>1</v>
      </c>
      <c r="N237" s="137" t="s">
        <v>40</v>
      </c>
      <c r="P237" s="138">
        <f>O237*H237</f>
        <v>0</v>
      </c>
      <c r="Q237" s="138">
        <v>0</v>
      </c>
      <c r="R237" s="138">
        <f>Q237*H237</f>
        <v>0</v>
      </c>
      <c r="S237" s="138">
        <v>0</v>
      </c>
      <c r="T237" s="139">
        <f>S237*H237</f>
        <v>0</v>
      </c>
      <c r="AR237" s="140" t="s">
        <v>198</v>
      </c>
      <c r="AT237" s="140" t="s">
        <v>135</v>
      </c>
      <c r="AU237" s="140" t="s">
        <v>83</v>
      </c>
      <c r="AY237" s="13" t="s">
        <v>129</v>
      </c>
      <c r="BE237" s="141">
        <f>IF(N237="základní",J237,0)</f>
        <v>0</v>
      </c>
      <c r="BF237" s="141">
        <f>IF(N237="snížená",J237,0)</f>
        <v>0</v>
      </c>
      <c r="BG237" s="141">
        <f>IF(N237="zákl. přenesená",J237,0)</f>
        <v>0</v>
      </c>
      <c r="BH237" s="141">
        <f>IF(N237="sníž. přenesená",J237,0)</f>
        <v>0</v>
      </c>
      <c r="BI237" s="141">
        <f>IF(N237="nulová",J237,0)</f>
        <v>0</v>
      </c>
      <c r="BJ237" s="13" t="s">
        <v>83</v>
      </c>
      <c r="BK237" s="142">
        <f>ROUND(I237*H237,3)</f>
        <v>0</v>
      </c>
      <c r="BL237" s="13" t="s">
        <v>198</v>
      </c>
      <c r="BM237" s="140" t="s">
        <v>519</v>
      </c>
    </row>
    <row r="238" spans="2:65" s="1" customFormat="1" ht="16.5" customHeight="1">
      <c r="B238" s="28"/>
      <c r="C238" s="129" t="s">
        <v>520</v>
      </c>
      <c r="D238" s="129" t="s">
        <v>135</v>
      </c>
      <c r="E238" s="130" t="s">
        <v>521</v>
      </c>
      <c r="F238" s="131" t="s">
        <v>522</v>
      </c>
      <c r="G238" s="132" t="s">
        <v>250</v>
      </c>
      <c r="H238" s="133">
        <v>8.7</v>
      </c>
      <c r="I238" s="134"/>
      <c r="J238" s="133">
        <f>ROUND(I238*H238,3)</f>
        <v>0</v>
      </c>
      <c r="K238" s="135"/>
      <c r="L238" s="28"/>
      <c r="M238" s="136" t="s">
        <v>1</v>
      </c>
      <c r="N238" s="137" t="s">
        <v>40</v>
      </c>
      <c r="P238" s="138">
        <f>O238*H238</f>
        <v>0</v>
      </c>
      <c r="Q238" s="138">
        <v>0</v>
      </c>
      <c r="R238" s="138">
        <f>Q238*H238</f>
        <v>0</v>
      </c>
      <c r="S238" s="138">
        <v>0</v>
      </c>
      <c r="T238" s="139">
        <f>S238*H238</f>
        <v>0</v>
      </c>
      <c r="AR238" s="140" t="s">
        <v>198</v>
      </c>
      <c r="AT238" s="140" t="s">
        <v>135</v>
      </c>
      <c r="AU238" s="140" t="s">
        <v>83</v>
      </c>
      <c r="AY238" s="13" t="s">
        <v>129</v>
      </c>
      <c r="BE238" s="141">
        <f>IF(N238="základní",J238,0)</f>
        <v>0</v>
      </c>
      <c r="BF238" s="141">
        <f>IF(N238="snížená",J238,0)</f>
        <v>0</v>
      </c>
      <c r="BG238" s="141">
        <f>IF(N238="zákl. přenesená",J238,0)</f>
        <v>0</v>
      </c>
      <c r="BH238" s="141">
        <f>IF(N238="sníž. přenesená",J238,0)</f>
        <v>0</v>
      </c>
      <c r="BI238" s="141">
        <f>IF(N238="nulová",J238,0)</f>
        <v>0</v>
      </c>
      <c r="BJ238" s="13" t="s">
        <v>83</v>
      </c>
      <c r="BK238" s="142">
        <f>ROUND(I238*H238,3)</f>
        <v>0</v>
      </c>
      <c r="BL238" s="13" t="s">
        <v>198</v>
      </c>
      <c r="BM238" s="140" t="s">
        <v>523</v>
      </c>
    </row>
    <row r="239" spans="2:65" s="1" customFormat="1" ht="24.2" customHeight="1">
      <c r="B239" s="28"/>
      <c r="C239" s="129" t="s">
        <v>344</v>
      </c>
      <c r="D239" s="129" t="s">
        <v>135</v>
      </c>
      <c r="E239" s="130" t="s">
        <v>524</v>
      </c>
      <c r="F239" s="131" t="s">
        <v>525</v>
      </c>
      <c r="G239" s="132" t="s">
        <v>477</v>
      </c>
      <c r="H239" s="134"/>
      <c r="I239" s="134"/>
      <c r="J239" s="133">
        <f>ROUND(I239*H239,3)</f>
        <v>0</v>
      </c>
      <c r="K239" s="135"/>
      <c r="L239" s="28"/>
      <c r="M239" s="136" t="s">
        <v>1</v>
      </c>
      <c r="N239" s="137" t="s">
        <v>40</v>
      </c>
      <c r="P239" s="138">
        <f>O239*H239</f>
        <v>0</v>
      </c>
      <c r="Q239" s="138">
        <v>0</v>
      </c>
      <c r="R239" s="138">
        <f>Q239*H239</f>
        <v>0</v>
      </c>
      <c r="S239" s="138">
        <v>0</v>
      </c>
      <c r="T239" s="139">
        <f>S239*H239</f>
        <v>0</v>
      </c>
      <c r="AR239" s="140" t="s">
        <v>198</v>
      </c>
      <c r="AT239" s="140" t="s">
        <v>135</v>
      </c>
      <c r="AU239" s="140" t="s">
        <v>83</v>
      </c>
      <c r="AY239" s="13" t="s">
        <v>129</v>
      </c>
      <c r="BE239" s="141">
        <f>IF(N239="základní",J239,0)</f>
        <v>0</v>
      </c>
      <c r="BF239" s="141">
        <f>IF(N239="snížená",J239,0)</f>
        <v>0</v>
      </c>
      <c r="BG239" s="141">
        <f>IF(N239="zákl. přenesená",J239,0)</f>
        <v>0</v>
      </c>
      <c r="BH239" s="141">
        <f>IF(N239="sníž. přenesená",J239,0)</f>
        <v>0</v>
      </c>
      <c r="BI239" s="141">
        <f>IF(N239="nulová",J239,0)</f>
        <v>0</v>
      </c>
      <c r="BJ239" s="13" t="s">
        <v>83</v>
      </c>
      <c r="BK239" s="142">
        <f>ROUND(I239*H239,3)</f>
        <v>0</v>
      </c>
      <c r="BL239" s="13" t="s">
        <v>198</v>
      </c>
      <c r="BM239" s="140" t="s">
        <v>526</v>
      </c>
    </row>
    <row r="240" spans="2:65" s="1" customFormat="1" ht="24.2" customHeight="1">
      <c r="B240" s="28"/>
      <c r="C240" s="129" t="s">
        <v>527</v>
      </c>
      <c r="D240" s="129" t="s">
        <v>135</v>
      </c>
      <c r="E240" s="130" t="s">
        <v>528</v>
      </c>
      <c r="F240" s="131" t="s">
        <v>529</v>
      </c>
      <c r="G240" s="132" t="s">
        <v>176</v>
      </c>
      <c r="H240" s="133">
        <v>5.636</v>
      </c>
      <c r="I240" s="134"/>
      <c r="J240" s="133">
        <f>ROUND(I240*H240,3)</f>
        <v>0</v>
      </c>
      <c r="K240" s="135"/>
      <c r="L240" s="28"/>
      <c r="M240" s="136" t="s">
        <v>1</v>
      </c>
      <c r="N240" s="137" t="s">
        <v>40</v>
      </c>
      <c r="P240" s="138">
        <f>O240*H240</f>
        <v>0</v>
      </c>
      <c r="Q240" s="138">
        <v>0</v>
      </c>
      <c r="R240" s="138">
        <f>Q240*H240</f>
        <v>0</v>
      </c>
      <c r="S240" s="138">
        <v>0</v>
      </c>
      <c r="T240" s="139">
        <f>S240*H240</f>
        <v>0</v>
      </c>
      <c r="AR240" s="140" t="s">
        <v>198</v>
      </c>
      <c r="AT240" s="140" t="s">
        <v>135</v>
      </c>
      <c r="AU240" s="140" t="s">
        <v>83</v>
      </c>
      <c r="AY240" s="13" t="s">
        <v>129</v>
      </c>
      <c r="BE240" s="141">
        <f>IF(N240="základní",J240,0)</f>
        <v>0</v>
      </c>
      <c r="BF240" s="141">
        <f>IF(N240="snížená",J240,0)</f>
        <v>0</v>
      </c>
      <c r="BG240" s="141">
        <f>IF(N240="zákl. přenesená",J240,0)</f>
        <v>0</v>
      </c>
      <c r="BH240" s="141">
        <f>IF(N240="sníž. přenesená",J240,0)</f>
        <v>0</v>
      </c>
      <c r="BI240" s="141">
        <f>IF(N240="nulová",J240,0)</f>
        <v>0</v>
      </c>
      <c r="BJ240" s="13" t="s">
        <v>83</v>
      </c>
      <c r="BK240" s="142">
        <f>ROUND(I240*H240,3)</f>
        <v>0</v>
      </c>
      <c r="BL240" s="13" t="s">
        <v>198</v>
      </c>
      <c r="BM240" s="140" t="s">
        <v>530</v>
      </c>
    </row>
    <row r="241" spans="2:63" s="11" customFormat="1" ht="25.9" customHeight="1">
      <c r="B241" s="117"/>
      <c r="D241" s="118" t="s">
        <v>74</v>
      </c>
      <c r="E241" s="119" t="s">
        <v>531</v>
      </c>
      <c r="F241" s="119" t="s">
        <v>532</v>
      </c>
      <c r="I241" s="120"/>
      <c r="J241" s="121">
        <f>BK241</f>
        <v>0</v>
      </c>
      <c r="L241" s="117"/>
      <c r="M241" s="122"/>
      <c r="P241" s="123">
        <f>SUM(P242:P245)</f>
        <v>0</v>
      </c>
      <c r="R241" s="123">
        <f>SUM(R242:R245)</f>
        <v>0</v>
      </c>
      <c r="T241" s="124">
        <f>SUM(T242:T245)</f>
        <v>0</v>
      </c>
      <c r="AR241" s="118" t="s">
        <v>85</v>
      </c>
      <c r="AT241" s="125" t="s">
        <v>74</v>
      </c>
      <c r="AU241" s="125" t="s">
        <v>75</v>
      </c>
      <c r="AY241" s="118" t="s">
        <v>129</v>
      </c>
      <c r="BK241" s="126">
        <f>SUM(BK242:BK245)</f>
        <v>0</v>
      </c>
    </row>
    <row r="242" spans="2:65" s="1" customFormat="1" ht="16.5" customHeight="1">
      <c r="B242" s="28"/>
      <c r="C242" s="129" t="s">
        <v>348</v>
      </c>
      <c r="D242" s="129" t="s">
        <v>135</v>
      </c>
      <c r="E242" s="130" t="s">
        <v>533</v>
      </c>
      <c r="F242" s="131" t="s">
        <v>534</v>
      </c>
      <c r="G242" s="132" t="s">
        <v>246</v>
      </c>
      <c r="H242" s="133">
        <v>1</v>
      </c>
      <c r="I242" s="134"/>
      <c r="J242" s="133">
        <f>ROUND(I242*H242,3)</f>
        <v>0</v>
      </c>
      <c r="K242" s="135"/>
      <c r="L242" s="28"/>
      <c r="M242" s="136" t="s">
        <v>1</v>
      </c>
      <c r="N242" s="137" t="s">
        <v>40</v>
      </c>
      <c r="P242" s="138">
        <f>O242*H242</f>
        <v>0</v>
      </c>
      <c r="Q242" s="138">
        <v>0</v>
      </c>
      <c r="R242" s="138">
        <f>Q242*H242</f>
        <v>0</v>
      </c>
      <c r="S242" s="138">
        <v>0</v>
      </c>
      <c r="T242" s="139">
        <f>S242*H242</f>
        <v>0</v>
      </c>
      <c r="AR242" s="140" t="s">
        <v>198</v>
      </c>
      <c r="AT242" s="140" t="s">
        <v>135</v>
      </c>
      <c r="AU242" s="140" t="s">
        <v>83</v>
      </c>
      <c r="AY242" s="13" t="s">
        <v>129</v>
      </c>
      <c r="BE242" s="141">
        <f>IF(N242="základní",J242,0)</f>
        <v>0</v>
      </c>
      <c r="BF242" s="141">
        <f>IF(N242="snížená",J242,0)</f>
        <v>0</v>
      </c>
      <c r="BG242" s="141">
        <f>IF(N242="zákl. přenesená",J242,0)</f>
        <v>0</v>
      </c>
      <c r="BH242" s="141">
        <f>IF(N242="sníž. přenesená",J242,0)</f>
        <v>0</v>
      </c>
      <c r="BI242" s="141">
        <f>IF(N242="nulová",J242,0)</f>
        <v>0</v>
      </c>
      <c r="BJ242" s="13" t="s">
        <v>83</v>
      </c>
      <c r="BK242" s="142">
        <f>ROUND(I242*H242,3)</f>
        <v>0</v>
      </c>
      <c r="BL242" s="13" t="s">
        <v>198</v>
      </c>
      <c r="BM242" s="140" t="s">
        <v>535</v>
      </c>
    </row>
    <row r="243" spans="2:65" s="1" customFormat="1" ht="24.2" customHeight="1">
      <c r="B243" s="28"/>
      <c r="C243" s="129" t="s">
        <v>536</v>
      </c>
      <c r="D243" s="129" t="s">
        <v>135</v>
      </c>
      <c r="E243" s="130" t="s">
        <v>537</v>
      </c>
      <c r="F243" s="131" t="s">
        <v>538</v>
      </c>
      <c r="G243" s="132" t="s">
        <v>176</v>
      </c>
      <c r="H243" s="133">
        <v>69</v>
      </c>
      <c r="I243" s="134"/>
      <c r="J243" s="133">
        <f>ROUND(I243*H243,3)</f>
        <v>0</v>
      </c>
      <c r="K243" s="135"/>
      <c r="L243" s="28"/>
      <c r="M243" s="136" t="s">
        <v>1</v>
      </c>
      <c r="N243" s="137" t="s">
        <v>40</v>
      </c>
      <c r="P243" s="138">
        <f>O243*H243</f>
        <v>0</v>
      </c>
      <c r="Q243" s="138">
        <v>0</v>
      </c>
      <c r="R243" s="138">
        <f>Q243*H243</f>
        <v>0</v>
      </c>
      <c r="S243" s="138">
        <v>0</v>
      </c>
      <c r="T243" s="139">
        <f>S243*H243</f>
        <v>0</v>
      </c>
      <c r="AR243" s="140" t="s">
        <v>198</v>
      </c>
      <c r="AT243" s="140" t="s">
        <v>135</v>
      </c>
      <c r="AU243" s="140" t="s">
        <v>83</v>
      </c>
      <c r="AY243" s="13" t="s">
        <v>129</v>
      </c>
      <c r="BE243" s="141">
        <f>IF(N243="základní",J243,0)</f>
        <v>0</v>
      </c>
      <c r="BF243" s="141">
        <f>IF(N243="snížená",J243,0)</f>
        <v>0</v>
      </c>
      <c r="BG243" s="141">
        <f>IF(N243="zákl. přenesená",J243,0)</f>
        <v>0</v>
      </c>
      <c r="BH243" s="141">
        <f>IF(N243="sníž. přenesená",J243,0)</f>
        <v>0</v>
      </c>
      <c r="BI243" s="141">
        <f>IF(N243="nulová",J243,0)</f>
        <v>0</v>
      </c>
      <c r="BJ243" s="13" t="s">
        <v>83</v>
      </c>
      <c r="BK243" s="142">
        <f>ROUND(I243*H243,3)</f>
        <v>0</v>
      </c>
      <c r="BL243" s="13" t="s">
        <v>198</v>
      </c>
      <c r="BM243" s="140" t="s">
        <v>539</v>
      </c>
    </row>
    <row r="244" spans="2:65" s="1" customFormat="1" ht="16.5" customHeight="1">
      <c r="B244" s="28"/>
      <c r="C244" s="129" t="s">
        <v>353</v>
      </c>
      <c r="D244" s="129" t="s">
        <v>135</v>
      </c>
      <c r="E244" s="130" t="s">
        <v>540</v>
      </c>
      <c r="F244" s="131" t="s">
        <v>541</v>
      </c>
      <c r="G244" s="132" t="s">
        <v>176</v>
      </c>
      <c r="H244" s="133">
        <v>69</v>
      </c>
      <c r="I244" s="134"/>
      <c r="J244" s="133">
        <f>ROUND(I244*H244,3)</f>
        <v>0</v>
      </c>
      <c r="K244" s="135"/>
      <c r="L244" s="28"/>
      <c r="M244" s="136" t="s">
        <v>1</v>
      </c>
      <c r="N244" s="137" t="s">
        <v>40</v>
      </c>
      <c r="P244" s="138">
        <f>O244*H244</f>
        <v>0</v>
      </c>
      <c r="Q244" s="138">
        <v>0</v>
      </c>
      <c r="R244" s="138">
        <f>Q244*H244</f>
        <v>0</v>
      </c>
      <c r="S244" s="138">
        <v>0</v>
      </c>
      <c r="T244" s="139">
        <f>S244*H244</f>
        <v>0</v>
      </c>
      <c r="AR244" s="140" t="s">
        <v>198</v>
      </c>
      <c r="AT244" s="140" t="s">
        <v>135</v>
      </c>
      <c r="AU244" s="140" t="s">
        <v>83</v>
      </c>
      <c r="AY244" s="13" t="s">
        <v>129</v>
      </c>
      <c r="BE244" s="141">
        <f>IF(N244="základní",J244,0)</f>
        <v>0</v>
      </c>
      <c r="BF244" s="141">
        <f>IF(N244="snížená",J244,0)</f>
        <v>0</v>
      </c>
      <c r="BG244" s="141">
        <f>IF(N244="zákl. přenesená",J244,0)</f>
        <v>0</v>
      </c>
      <c r="BH244" s="141">
        <f>IF(N244="sníž. přenesená",J244,0)</f>
        <v>0</v>
      </c>
      <c r="BI244" s="141">
        <f>IF(N244="nulová",J244,0)</f>
        <v>0</v>
      </c>
      <c r="BJ244" s="13" t="s">
        <v>83</v>
      </c>
      <c r="BK244" s="142">
        <f>ROUND(I244*H244,3)</f>
        <v>0</v>
      </c>
      <c r="BL244" s="13" t="s">
        <v>198</v>
      </c>
      <c r="BM244" s="140" t="s">
        <v>542</v>
      </c>
    </row>
    <row r="245" spans="2:65" s="1" customFormat="1" ht="24.2" customHeight="1">
      <c r="B245" s="28"/>
      <c r="C245" s="129" t="s">
        <v>543</v>
      </c>
      <c r="D245" s="129" t="s">
        <v>135</v>
      </c>
      <c r="E245" s="130" t="s">
        <v>544</v>
      </c>
      <c r="F245" s="131" t="s">
        <v>545</v>
      </c>
      <c r="G245" s="132" t="s">
        <v>477</v>
      </c>
      <c r="H245" s="134"/>
      <c r="I245" s="134"/>
      <c r="J245" s="133">
        <f>ROUND(I245*H245,3)</f>
        <v>0</v>
      </c>
      <c r="K245" s="135"/>
      <c r="L245" s="28"/>
      <c r="M245" s="136" t="s">
        <v>1</v>
      </c>
      <c r="N245" s="137" t="s">
        <v>40</v>
      </c>
      <c r="P245" s="138">
        <f>O245*H245</f>
        <v>0</v>
      </c>
      <c r="Q245" s="138">
        <v>0</v>
      </c>
      <c r="R245" s="138">
        <f>Q245*H245</f>
        <v>0</v>
      </c>
      <c r="S245" s="138">
        <v>0</v>
      </c>
      <c r="T245" s="139">
        <f>S245*H245</f>
        <v>0</v>
      </c>
      <c r="AR245" s="140" t="s">
        <v>198</v>
      </c>
      <c r="AT245" s="140" t="s">
        <v>135</v>
      </c>
      <c r="AU245" s="140" t="s">
        <v>83</v>
      </c>
      <c r="AY245" s="13" t="s">
        <v>129</v>
      </c>
      <c r="BE245" s="141">
        <f>IF(N245="základní",J245,0)</f>
        <v>0</v>
      </c>
      <c r="BF245" s="141">
        <f>IF(N245="snížená",J245,0)</f>
        <v>0</v>
      </c>
      <c r="BG245" s="141">
        <f>IF(N245="zákl. přenesená",J245,0)</f>
        <v>0</v>
      </c>
      <c r="BH245" s="141">
        <f>IF(N245="sníž. přenesená",J245,0)</f>
        <v>0</v>
      </c>
      <c r="BI245" s="141">
        <f>IF(N245="nulová",J245,0)</f>
        <v>0</v>
      </c>
      <c r="BJ245" s="13" t="s">
        <v>83</v>
      </c>
      <c r="BK245" s="142">
        <f>ROUND(I245*H245,3)</f>
        <v>0</v>
      </c>
      <c r="BL245" s="13" t="s">
        <v>198</v>
      </c>
      <c r="BM245" s="140" t="s">
        <v>546</v>
      </c>
    </row>
    <row r="246" spans="2:63" s="11" customFormat="1" ht="25.9" customHeight="1">
      <c r="B246" s="117"/>
      <c r="D246" s="118" t="s">
        <v>74</v>
      </c>
      <c r="E246" s="119" t="s">
        <v>547</v>
      </c>
      <c r="F246" s="119" t="s">
        <v>548</v>
      </c>
      <c r="I246" s="120"/>
      <c r="J246" s="121">
        <f>BK246</f>
        <v>0</v>
      </c>
      <c r="L246" s="117"/>
      <c r="M246" s="122"/>
      <c r="P246" s="123">
        <f>SUM(P247:P251)</f>
        <v>0</v>
      </c>
      <c r="R246" s="123">
        <f>SUM(R247:R251)</f>
        <v>0</v>
      </c>
      <c r="T246" s="124">
        <f>SUM(T247:T251)</f>
        <v>0</v>
      </c>
      <c r="AR246" s="118" t="s">
        <v>85</v>
      </c>
      <c r="AT246" s="125" t="s">
        <v>74</v>
      </c>
      <c r="AU246" s="125" t="s">
        <v>75</v>
      </c>
      <c r="AY246" s="118" t="s">
        <v>129</v>
      </c>
      <c r="BK246" s="126">
        <f>SUM(BK247:BK251)</f>
        <v>0</v>
      </c>
    </row>
    <row r="247" spans="2:65" s="1" customFormat="1" ht="24.2" customHeight="1">
      <c r="B247" s="28"/>
      <c r="C247" s="129" t="s">
        <v>357</v>
      </c>
      <c r="D247" s="129" t="s">
        <v>135</v>
      </c>
      <c r="E247" s="130" t="s">
        <v>549</v>
      </c>
      <c r="F247" s="131" t="s">
        <v>550</v>
      </c>
      <c r="G247" s="132" t="s">
        <v>246</v>
      </c>
      <c r="H247" s="133">
        <v>9</v>
      </c>
      <c r="I247" s="134"/>
      <c r="J247" s="133">
        <f>ROUND(I247*H247,3)</f>
        <v>0</v>
      </c>
      <c r="K247" s="135"/>
      <c r="L247" s="28"/>
      <c r="M247" s="136" t="s">
        <v>1</v>
      </c>
      <c r="N247" s="137" t="s">
        <v>40</v>
      </c>
      <c r="P247" s="138">
        <f>O247*H247</f>
        <v>0</v>
      </c>
      <c r="Q247" s="138">
        <v>0</v>
      </c>
      <c r="R247" s="138">
        <f>Q247*H247</f>
        <v>0</v>
      </c>
      <c r="S247" s="138">
        <v>0</v>
      </c>
      <c r="T247" s="139">
        <f>S247*H247</f>
        <v>0</v>
      </c>
      <c r="AR247" s="140" t="s">
        <v>198</v>
      </c>
      <c r="AT247" s="140" t="s">
        <v>135</v>
      </c>
      <c r="AU247" s="140" t="s">
        <v>83</v>
      </c>
      <c r="AY247" s="13" t="s">
        <v>129</v>
      </c>
      <c r="BE247" s="141">
        <f>IF(N247="základní",J247,0)</f>
        <v>0</v>
      </c>
      <c r="BF247" s="141">
        <f>IF(N247="snížená",J247,0)</f>
        <v>0</v>
      </c>
      <c r="BG247" s="141">
        <f>IF(N247="zákl. přenesená",J247,0)</f>
        <v>0</v>
      </c>
      <c r="BH247" s="141">
        <f>IF(N247="sníž. přenesená",J247,0)</f>
        <v>0</v>
      </c>
      <c r="BI247" s="141">
        <f>IF(N247="nulová",J247,0)</f>
        <v>0</v>
      </c>
      <c r="BJ247" s="13" t="s">
        <v>83</v>
      </c>
      <c r="BK247" s="142">
        <f>ROUND(I247*H247,3)</f>
        <v>0</v>
      </c>
      <c r="BL247" s="13" t="s">
        <v>198</v>
      </c>
      <c r="BM247" s="140" t="s">
        <v>551</v>
      </c>
    </row>
    <row r="248" spans="2:65" s="1" customFormat="1" ht="16.5" customHeight="1">
      <c r="B248" s="28"/>
      <c r="C248" s="129" t="s">
        <v>552</v>
      </c>
      <c r="D248" s="129" t="s">
        <v>135</v>
      </c>
      <c r="E248" s="130" t="s">
        <v>553</v>
      </c>
      <c r="F248" s="131" t="s">
        <v>554</v>
      </c>
      <c r="G248" s="132" t="s">
        <v>250</v>
      </c>
      <c r="H248" s="133">
        <v>1.965</v>
      </c>
      <c r="I248" s="134"/>
      <c r="J248" s="133">
        <f>ROUND(I248*H248,3)</f>
        <v>0</v>
      </c>
      <c r="K248" s="135"/>
      <c r="L248" s="28"/>
      <c r="M248" s="136" t="s">
        <v>1</v>
      </c>
      <c r="N248" s="137" t="s">
        <v>40</v>
      </c>
      <c r="P248" s="138">
        <f>O248*H248</f>
        <v>0</v>
      </c>
      <c r="Q248" s="138">
        <v>0</v>
      </c>
      <c r="R248" s="138">
        <f>Q248*H248</f>
        <v>0</v>
      </c>
      <c r="S248" s="138">
        <v>0</v>
      </c>
      <c r="T248" s="139">
        <f>S248*H248</f>
        <v>0</v>
      </c>
      <c r="AR248" s="140" t="s">
        <v>198</v>
      </c>
      <c r="AT248" s="140" t="s">
        <v>135</v>
      </c>
      <c r="AU248" s="140" t="s">
        <v>83</v>
      </c>
      <c r="AY248" s="13" t="s">
        <v>129</v>
      </c>
      <c r="BE248" s="141">
        <f>IF(N248="základní",J248,0)</f>
        <v>0</v>
      </c>
      <c r="BF248" s="141">
        <f>IF(N248="snížená",J248,0)</f>
        <v>0</v>
      </c>
      <c r="BG248" s="141">
        <f>IF(N248="zákl. přenesená",J248,0)</f>
        <v>0</v>
      </c>
      <c r="BH248" s="141">
        <f>IF(N248="sníž. přenesená",J248,0)</f>
        <v>0</v>
      </c>
      <c r="BI248" s="141">
        <f>IF(N248="nulová",J248,0)</f>
        <v>0</v>
      </c>
      <c r="BJ248" s="13" t="s">
        <v>83</v>
      </c>
      <c r="BK248" s="142">
        <f>ROUND(I248*H248,3)</f>
        <v>0</v>
      </c>
      <c r="BL248" s="13" t="s">
        <v>198</v>
      </c>
      <c r="BM248" s="140" t="s">
        <v>555</v>
      </c>
    </row>
    <row r="249" spans="2:65" s="1" customFormat="1" ht="24.2" customHeight="1">
      <c r="B249" s="28"/>
      <c r="C249" s="129" t="s">
        <v>360</v>
      </c>
      <c r="D249" s="129" t="s">
        <v>135</v>
      </c>
      <c r="E249" s="130" t="s">
        <v>556</v>
      </c>
      <c r="F249" s="131" t="s">
        <v>557</v>
      </c>
      <c r="G249" s="132" t="s">
        <v>250</v>
      </c>
      <c r="H249" s="133">
        <v>4.85</v>
      </c>
      <c r="I249" s="134"/>
      <c r="J249" s="133">
        <f>ROUND(I249*H249,3)</f>
        <v>0</v>
      </c>
      <c r="K249" s="135"/>
      <c r="L249" s="28"/>
      <c r="M249" s="136" t="s">
        <v>1</v>
      </c>
      <c r="N249" s="137" t="s">
        <v>40</v>
      </c>
      <c r="P249" s="138">
        <f>O249*H249</f>
        <v>0</v>
      </c>
      <c r="Q249" s="138">
        <v>0</v>
      </c>
      <c r="R249" s="138">
        <f>Q249*H249</f>
        <v>0</v>
      </c>
      <c r="S249" s="138">
        <v>0</v>
      </c>
      <c r="T249" s="139">
        <f>S249*H249</f>
        <v>0</v>
      </c>
      <c r="AR249" s="140" t="s">
        <v>198</v>
      </c>
      <c r="AT249" s="140" t="s">
        <v>135</v>
      </c>
      <c r="AU249" s="140" t="s">
        <v>83</v>
      </c>
      <c r="AY249" s="13" t="s">
        <v>129</v>
      </c>
      <c r="BE249" s="141">
        <f>IF(N249="základní",J249,0)</f>
        <v>0</v>
      </c>
      <c r="BF249" s="141">
        <f>IF(N249="snížená",J249,0)</f>
        <v>0</v>
      </c>
      <c r="BG249" s="141">
        <f>IF(N249="zákl. přenesená",J249,0)</f>
        <v>0</v>
      </c>
      <c r="BH249" s="141">
        <f>IF(N249="sníž. přenesená",J249,0)</f>
        <v>0</v>
      </c>
      <c r="BI249" s="141">
        <f>IF(N249="nulová",J249,0)</f>
        <v>0</v>
      </c>
      <c r="BJ249" s="13" t="s">
        <v>83</v>
      </c>
      <c r="BK249" s="142">
        <f>ROUND(I249*H249,3)</f>
        <v>0</v>
      </c>
      <c r="BL249" s="13" t="s">
        <v>198</v>
      </c>
      <c r="BM249" s="140" t="s">
        <v>558</v>
      </c>
    </row>
    <row r="250" spans="2:65" s="1" customFormat="1" ht="21.75" customHeight="1">
      <c r="B250" s="28"/>
      <c r="C250" s="129" t="s">
        <v>559</v>
      </c>
      <c r="D250" s="129" t="s">
        <v>135</v>
      </c>
      <c r="E250" s="130" t="s">
        <v>560</v>
      </c>
      <c r="F250" s="131" t="s">
        <v>561</v>
      </c>
      <c r="G250" s="132" t="s">
        <v>250</v>
      </c>
      <c r="H250" s="133">
        <v>2.9</v>
      </c>
      <c r="I250" s="134"/>
      <c r="J250" s="133">
        <f>ROUND(I250*H250,3)</f>
        <v>0</v>
      </c>
      <c r="K250" s="135"/>
      <c r="L250" s="28"/>
      <c r="M250" s="136" t="s">
        <v>1</v>
      </c>
      <c r="N250" s="137" t="s">
        <v>40</v>
      </c>
      <c r="P250" s="138">
        <f>O250*H250</f>
        <v>0</v>
      </c>
      <c r="Q250" s="138">
        <v>0</v>
      </c>
      <c r="R250" s="138">
        <f>Q250*H250</f>
        <v>0</v>
      </c>
      <c r="S250" s="138">
        <v>0</v>
      </c>
      <c r="T250" s="139">
        <f>S250*H250</f>
        <v>0</v>
      </c>
      <c r="AR250" s="140" t="s">
        <v>198</v>
      </c>
      <c r="AT250" s="140" t="s">
        <v>135</v>
      </c>
      <c r="AU250" s="140" t="s">
        <v>83</v>
      </c>
      <c r="AY250" s="13" t="s">
        <v>129</v>
      </c>
      <c r="BE250" s="141">
        <f>IF(N250="základní",J250,0)</f>
        <v>0</v>
      </c>
      <c r="BF250" s="141">
        <f>IF(N250="snížená",J250,0)</f>
        <v>0</v>
      </c>
      <c r="BG250" s="141">
        <f>IF(N250="zákl. přenesená",J250,0)</f>
        <v>0</v>
      </c>
      <c r="BH250" s="141">
        <f>IF(N250="sníž. přenesená",J250,0)</f>
        <v>0</v>
      </c>
      <c r="BI250" s="141">
        <f>IF(N250="nulová",J250,0)</f>
        <v>0</v>
      </c>
      <c r="BJ250" s="13" t="s">
        <v>83</v>
      </c>
      <c r="BK250" s="142">
        <f>ROUND(I250*H250,3)</f>
        <v>0</v>
      </c>
      <c r="BL250" s="13" t="s">
        <v>198</v>
      </c>
      <c r="BM250" s="140" t="s">
        <v>562</v>
      </c>
    </row>
    <row r="251" spans="2:65" s="1" customFormat="1" ht="24.2" customHeight="1">
      <c r="B251" s="28"/>
      <c r="C251" s="129" t="s">
        <v>364</v>
      </c>
      <c r="D251" s="129" t="s">
        <v>135</v>
      </c>
      <c r="E251" s="130" t="s">
        <v>563</v>
      </c>
      <c r="F251" s="131" t="s">
        <v>564</v>
      </c>
      <c r="G251" s="132" t="s">
        <v>477</v>
      </c>
      <c r="H251" s="134"/>
      <c r="I251" s="134"/>
      <c r="J251" s="133">
        <f>ROUND(I251*H251,3)</f>
        <v>0</v>
      </c>
      <c r="K251" s="135"/>
      <c r="L251" s="28"/>
      <c r="M251" s="136" t="s">
        <v>1</v>
      </c>
      <c r="N251" s="137" t="s">
        <v>40</v>
      </c>
      <c r="P251" s="138">
        <f>O251*H251</f>
        <v>0</v>
      </c>
      <c r="Q251" s="138">
        <v>0</v>
      </c>
      <c r="R251" s="138">
        <f>Q251*H251</f>
        <v>0</v>
      </c>
      <c r="S251" s="138">
        <v>0</v>
      </c>
      <c r="T251" s="139">
        <f>S251*H251</f>
        <v>0</v>
      </c>
      <c r="AR251" s="140" t="s">
        <v>198</v>
      </c>
      <c r="AT251" s="140" t="s">
        <v>135</v>
      </c>
      <c r="AU251" s="140" t="s">
        <v>83</v>
      </c>
      <c r="AY251" s="13" t="s">
        <v>129</v>
      </c>
      <c r="BE251" s="141">
        <f>IF(N251="základní",J251,0)</f>
        <v>0</v>
      </c>
      <c r="BF251" s="141">
        <f>IF(N251="snížená",J251,0)</f>
        <v>0</v>
      </c>
      <c r="BG251" s="141">
        <f>IF(N251="zákl. přenesená",J251,0)</f>
        <v>0</v>
      </c>
      <c r="BH251" s="141">
        <f>IF(N251="sníž. přenesená",J251,0)</f>
        <v>0</v>
      </c>
      <c r="BI251" s="141">
        <f>IF(N251="nulová",J251,0)</f>
        <v>0</v>
      </c>
      <c r="BJ251" s="13" t="s">
        <v>83</v>
      </c>
      <c r="BK251" s="142">
        <f>ROUND(I251*H251,3)</f>
        <v>0</v>
      </c>
      <c r="BL251" s="13" t="s">
        <v>198</v>
      </c>
      <c r="BM251" s="140" t="s">
        <v>565</v>
      </c>
    </row>
    <row r="252" spans="2:63" s="11" customFormat="1" ht="25.9" customHeight="1">
      <c r="B252" s="117"/>
      <c r="D252" s="118" t="s">
        <v>74</v>
      </c>
      <c r="E252" s="119" t="s">
        <v>566</v>
      </c>
      <c r="F252" s="119" t="s">
        <v>567</v>
      </c>
      <c r="I252" s="120"/>
      <c r="J252" s="121">
        <f>BK252</f>
        <v>0</v>
      </c>
      <c r="L252" s="117"/>
      <c r="M252" s="122"/>
      <c r="P252" s="123">
        <f>SUM(P253:P265)</f>
        <v>0</v>
      </c>
      <c r="R252" s="123">
        <f>SUM(R253:R265)</f>
        <v>0</v>
      </c>
      <c r="T252" s="124">
        <f>SUM(T253:T265)</f>
        <v>0</v>
      </c>
      <c r="AR252" s="118" t="s">
        <v>85</v>
      </c>
      <c r="AT252" s="125" t="s">
        <v>74</v>
      </c>
      <c r="AU252" s="125" t="s">
        <v>75</v>
      </c>
      <c r="AY252" s="118" t="s">
        <v>129</v>
      </c>
      <c r="BK252" s="126">
        <f>SUM(BK253:BK265)</f>
        <v>0</v>
      </c>
    </row>
    <row r="253" spans="2:65" s="1" customFormat="1" ht="24.2" customHeight="1">
      <c r="B253" s="28"/>
      <c r="C253" s="129" t="s">
        <v>568</v>
      </c>
      <c r="D253" s="129" t="s">
        <v>135</v>
      </c>
      <c r="E253" s="130" t="s">
        <v>569</v>
      </c>
      <c r="F253" s="131" t="s">
        <v>570</v>
      </c>
      <c r="G253" s="132" t="s">
        <v>246</v>
      </c>
      <c r="H253" s="133">
        <v>2</v>
      </c>
      <c r="I253" s="134"/>
      <c r="J253" s="133">
        <f aca="true" t="shared" si="40" ref="J253:J265">ROUND(I253*H253,3)</f>
        <v>0</v>
      </c>
      <c r="K253" s="135"/>
      <c r="L253" s="28"/>
      <c r="M253" s="136" t="s">
        <v>1</v>
      </c>
      <c r="N253" s="137" t="s">
        <v>40</v>
      </c>
      <c r="P253" s="138">
        <f aca="true" t="shared" si="41" ref="P253:P265">O253*H253</f>
        <v>0</v>
      </c>
      <c r="Q253" s="138">
        <v>0</v>
      </c>
      <c r="R253" s="138">
        <f aca="true" t="shared" si="42" ref="R253:R265">Q253*H253</f>
        <v>0</v>
      </c>
      <c r="S253" s="138">
        <v>0</v>
      </c>
      <c r="T253" s="139">
        <f aca="true" t="shared" si="43" ref="T253:T265">S253*H253</f>
        <v>0</v>
      </c>
      <c r="AR253" s="140" t="s">
        <v>198</v>
      </c>
      <c r="AT253" s="140" t="s">
        <v>135</v>
      </c>
      <c r="AU253" s="140" t="s">
        <v>83</v>
      </c>
      <c r="AY253" s="13" t="s">
        <v>129</v>
      </c>
      <c r="BE253" s="141">
        <f aca="true" t="shared" si="44" ref="BE253:BE265">IF(N253="základní",J253,0)</f>
        <v>0</v>
      </c>
      <c r="BF253" s="141">
        <f aca="true" t="shared" si="45" ref="BF253:BF265">IF(N253="snížená",J253,0)</f>
        <v>0</v>
      </c>
      <c r="BG253" s="141">
        <f aca="true" t="shared" si="46" ref="BG253:BG265">IF(N253="zákl. přenesená",J253,0)</f>
        <v>0</v>
      </c>
      <c r="BH253" s="141">
        <f aca="true" t="shared" si="47" ref="BH253:BH265">IF(N253="sníž. přenesená",J253,0)</f>
        <v>0</v>
      </c>
      <c r="BI253" s="141">
        <f aca="true" t="shared" si="48" ref="BI253:BI265">IF(N253="nulová",J253,0)</f>
        <v>0</v>
      </c>
      <c r="BJ253" s="13" t="s">
        <v>83</v>
      </c>
      <c r="BK253" s="142">
        <f aca="true" t="shared" si="49" ref="BK253:BK265">ROUND(I253*H253,3)</f>
        <v>0</v>
      </c>
      <c r="BL253" s="13" t="s">
        <v>198</v>
      </c>
      <c r="BM253" s="140" t="s">
        <v>571</v>
      </c>
    </row>
    <row r="254" spans="2:65" s="1" customFormat="1" ht="24.2" customHeight="1">
      <c r="B254" s="28"/>
      <c r="C254" s="129" t="s">
        <v>367</v>
      </c>
      <c r="D254" s="129" t="s">
        <v>135</v>
      </c>
      <c r="E254" s="130" t="s">
        <v>572</v>
      </c>
      <c r="F254" s="131" t="s">
        <v>573</v>
      </c>
      <c r="G254" s="132" t="s">
        <v>246</v>
      </c>
      <c r="H254" s="133">
        <v>1</v>
      </c>
      <c r="I254" s="134"/>
      <c r="J254" s="133">
        <f t="shared" si="40"/>
        <v>0</v>
      </c>
      <c r="K254" s="135"/>
      <c r="L254" s="28"/>
      <c r="M254" s="136" t="s">
        <v>1</v>
      </c>
      <c r="N254" s="137" t="s">
        <v>40</v>
      </c>
      <c r="P254" s="138">
        <f t="shared" si="41"/>
        <v>0</v>
      </c>
      <c r="Q254" s="138">
        <v>0</v>
      </c>
      <c r="R254" s="138">
        <f t="shared" si="42"/>
        <v>0</v>
      </c>
      <c r="S254" s="138">
        <v>0</v>
      </c>
      <c r="T254" s="139">
        <f t="shared" si="43"/>
        <v>0</v>
      </c>
      <c r="AR254" s="140" t="s">
        <v>198</v>
      </c>
      <c r="AT254" s="140" t="s">
        <v>135</v>
      </c>
      <c r="AU254" s="140" t="s">
        <v>83</v>
      </c>
      <c r="AY254" s="13" t="s">
        <v>129</v>
      </c>
      <c r="BE254" s="141">
        <f t="shared" si="44"/>
        <v>0</v>
      </c>
      <c r="BF254" s="141">
        <f t="shared" si="45"/>
        <v>0</v>
      </c>
      <c r="BG254" s="141">
        <f t="shared" si="46"/>
        <v>0</v>
      </c>
      <c r="BH254" s="141">
        <f t="shared" si="47"/>
        <v>0</v>
      </c>
      <c r="BI254" s="141">
        <f t="shared" si="48"/>
        <v>0</v>
      </c>
      <c r="BJ254" s="13" t="s">
        <v>83</v>
      </c>
      <c r="BK254" s="142">
        <f t="shared" si="49"/>
        <v>0</v>
      </c>
      <c r="BL254" s="13" t="s">
        <v>198</v>
      </c>
      <c r="BM254" s="140" t="s">
        <v>574</v>
      </c>
    </row>
    <row r="255" spans="2:65" s="1" customFormat="1" ht="24.2" customHeight="1">
      <c r="B255" s="28"/>
      <c r="C255" s="129" t="s">
        <v>575</v>
      </c>
      <c r="D255" s="129" t="s">
        <v>135</v>
      </c>
      <c r="E255" s="130" t="s">
        <v>576</v>
      </c>
      <c r="F255" s="131" t="s">
        <v>577</v>
      </c>
      <c r="G255" s="132" t="s">
        <v>246</v>
      </c>
      <c r="H255" s="133">
        <v>7</v>
      </c>
      <c r="I255" s="134"/>
      <c r="J255" s="133">
        <f t="shared" si="40"/>
        <v>0</v>
      </c>
      <c r="K255" s="135"/>
      <c r="L255" s="28"/>
      <c r="M255" s="136" t="s">
        <v>1</v>
      </c>
      <c r="N255" s="137" t="s">
        <v>40</v>
      </c>
      <c r="P255" s="138">
        <f t="shared" si="41"/>
        <v>0</v>
      </c>
      <c r="Q255" s="138">
        <v>0</v>
      </c>
      <c r="R255" s="138">
        <f t="shared" si="42"/>
        <v>0</v>
      </c>
      <c r="S255" s="138">
        <v>0</v>
      </c>
      <c r="T255" s="139">
        <f t="shared" si="43"/>
        <v>0</v>
      </c>
      <c r="AR255" s="140" t="s">
        <v>198</v>
      </c>
      <c r="AT255" s="140" t="s">
        <v>135</v>
      </c>
      <c r="AU255" s="140" t="s">
        <v>83</v>
      </c>
      <c r="AY255" s="13" t="s">
        <v>129</v>
      </c>
      <c r="BE255" s="141">
        <f t="shared" si="44"/>
        <v>0</v>
      </c>
      <c r="BF255" s="141">
        <f t="shared" si="45"/>
        <v>0</v>
      </c>
      <c r="BG255" s="141">
        <f t="shared" si="46"/>
        <v>0</v>
      </c>
      <c r="BH255" s="141">
        <f t="shared" si="47"/>
        <v>0</v>
      </c>
      <c r="BI255" s="141">
        <f t="shared" si="48"/>
        <v>0</v>
      </c>
      <c r="BJ255" s="13" t="s">
        <v>83</v>
      </c>
      <c r="BK255" s="142">
        <f t="shared" si="49"/>
        <v>0</v>
      </c>
      <c r="BL255" s="13" t="s">
        <v>198</v>
      </c>
      <c r="BM255" s="140" t="s">
        <v>578</v>
      </c>
    </row>
    <row r="256" spans="2:65" s="1" customFormat="1" ht="24.2" customHeight="1">
      <c r="B256" s="28"/>
      <c r="C256" s="129" t="s">
        <v>371</v>
      </c>
      <c r="D256" s="129" t="s">
        <v>135</v>
      </c>
      <c r="E256" s="130" t="s">
        <v>579</v>
      </c>
      <c r="F256" s="131" t="s">
        <v>573</v>
      </c>
      <c r="G256" s="132" t="s">
        <v>246</v>
      </c>
      <c r="H256" s="133">
        <v>1</v>
      </c>
      <c r="I256" s="134"/>
      <c r="J256" s="133">
        <f t="shared" si="40"/>
        <v>0</v>
      </c>
      <c r="K256" s="135"/>
      <c r="L256" s="28"/>
      <c r="M256" s="136" t="s">
        <v>1</v>
      </c>
      <c r="N256" s="137" t="s">
        <v>40</v>
      </c>
      <c r="P256" s="138">
        <f t="shared" si="41"/>
        <v>0</v>
      </c>
      <c r="Q256" s="138">
        <v>0</v>
      </c>
      <c r="R256" s="138">
        <f t="shared" si="42"/>
        <v>0</v>
      </c>
      <c r="S256" s="138">
        <v>0</v>
      </c>
      <c r="T256" s="139">
        <f t="shared" si="43"/>
        <v>0</v>
      </c>
      <c r="AR256" s="140" t="s">
        <v>198</v>
      </c>
      <c r="AT256" s="140" t="s">
        <v>135</v>
      </c>
      <c r="AU256" s="140" t="s">
        <v>83</v>
      </c>
      <c r="AY256" s="13" t="s">
        <v>129</v>
      </c>
      <c r="BE256" s="141">
        <f t="shared" si="44"/>
        <v>0</v>
      </c>
      <c r="BF256" s="141">
        <f t="shared" si="45"/>
        <v>0</v>
      </c>
      <c r="BG256" s="141">
        <f t="shared" si="46"/>
        <v>0</v>
      </c>
      <c r="BH256" s="141">
        <f t="shared" si="47"/>
        <v>0</v>
      </c>
      <c r="BI256" s="141">
        <f t="shared" si="48"/>
        <v>0</v>
      </c>
      <c r="BJ256" s="13" t="s">
        <v>83</v>
      </c>
      <c r="BK256" s="142">
        <f t="shared" si="49"/>
        <v>0</v>
      </c>
      <c r="BL256" s="13" t="s">
        <v>198</v>
      </c>
      <c r="BM256" s="140" t="s">
        <v>580</v>
      </c>
    </row>
    <row r="257" spans="2:65" s="1" customFormat="1" ht="24.2" customHeight="1">
      <c r="B257" s="28"/>
      <c r="C257" s="129" t="s">
        <v>581</v>
      </c>
      <c r="D257" s="129" t="s">
        <v>135</v>
      </c>
      <c r="E257" s="130" t="s">
        <v>582</v>
      </c>
      <c r="F257" s="131" t="s">
        <v>583</v>
      </c>
      <c r="G257" s="132" t="s">
        <v>246</v>
      </c>
      <c r="H257" s="133">
        <v>18</v>
      </c>
      <c r="I257" s="134"/>
      <c r="J257" s="133">
        <f t="shared" si="40"/>
        <v>0</v>
      </c>
      <c r="K257" s="135"/>
      <c r="L257" s="28"/>
      <c r="M257" s="136" t="s">
        <v>1</v>
      </c>
      <c r="N257" s="137" t="s">
        <v>40</v>
      </c>
      <c r="P257" s="138">
        <f t="shared" si="41"/>
        <v>0</v>
      </c>
      <c r="Q257" s="138">
        <v>0</v>
      </c>
      <c r="R257" s="138">
        <f t="shared" si="42"/>
        <v>0</v>
      </c>
      <c r="S257" s="138">
        <v>0</v>
      </c>
      <c r="T257" s="139">
        <f t="shared" si="43"/>
        <v>0</v>
      </c>
      <c r="AR257" s="140" t="s">
        <v>198</v>
      </c>
      <c r="AT257" s="140" t="s">
        <v>135</v>
      </c>
      <c r="AU257" s="140" t="s">
        <v>83</v>
      </c>
      <c r="AY257" s="13" t="s">
        <v>129</v>
      </c>
      <c r="BE257" s="141">
        <f t="shared" si="44"/>
        <v>0</v>
      </c>
      <c r="BF257" s="141">
        <f t="shared" si="45"/>
        <v>0</v>
      </c>
      <c r="BG257" s="141">
        <f t="shared" si="46"/>
        <v>0</v>
      </c>
      <c r="BH257" s="141">
        <f t="shared" si="47"/>
        <v>0</v>
      </c>
      <c r="BI257" s="141">
        <f t="shared" si="48"/>
        <v>0</v>
      </c>
      <c r="BJ257" s="13" t="s">
        <v>83</v>
      </c>
      <c r="BK257" s="142">
        <f t="shared" si="49"/>
        <v>0</v>
      </c>
      <c r="BL257" s="13" t="s">
        <v>198</v>
      </c>
      <c r="BM257" s="140" t="s">
        <v>584</v>
      </c>
    </row>
    <row r="258" spans="2:65" s="1" customFormat="1" ht="24.2" customHeight="1">
      <c r="B258" s="28"/>
      <c r="C258" s="129" t="s">
        <v>374</v>
      </c>
      <c r="D258" s="129" t="s">
        <v>135</v>
      </c>
      <c r="E258" s="130" t="s">
        <v>585</v>
      </c>
      <c r="F258" s="131" t="s">
        <v>586</v>
      </c>
      <c r="G258" s="132" t="s">
        <v>246</v>
      </c>
      <c r="H258" s="133">
        <v>1</v>
      </c>
      <c r="I258" s="134"/>
      <c r="J258" s="133">
        <f t="shared" si="40"/>
        <v>0</v>
      </c>
      <c r="K258" s="135"/>
      <c r="L258" s="28"/>
      <c r="M258" s="136" t="s">
        <v>1</v>
      </c>
      <c r="N258" s="137" t="s">
        <v>40</v>
      </c>
      <c r="P258" s="138">
        <f t="shared" si="41"/>
        <v>0</v>
      </c>
      <c r="Q258" s="138">
        <v>0</v>
      </c>
      <c r="R258" s="138">
        <f t="shared" si="42"/>
        <v>0</v>
      </c>
      <c r="S258" s="138">
        <v>0</v>
      </c>
      <c r="T258" s="139">
        <f t="shared" si="43"/>
        <v>0</v>
      </c>
      <c r="AR258" s="140" t="s">
        <v>198</v>
      </c>
      <c r="AT258" s="140" t="s">
        <v>135</v>
      </c>
      <c r="AU258" s="140" t="s">
        <v>83</v>
      </c>
      <c r="AY258" s="13" t="s">
        <v>129</v>
      </c>
      <c r="BE258" s="141">
        <f t="shared" si="44"/>
        <v>0</v>
      </c>
      <c r="BF258" s="141">
        <f t="shared" si="45"/>
        <v>0</v>
      </c>
      <c r="BG258" s="141">
        <f t="shared" si="46"/>
        <v>0</v>
      </c>
      <c r="BH258" s="141">
        <f t="shared" si="47"/>
        <v>0</v>
      </c>
      <c r="BI258" s="141">
        <f t="shared" si="48"/>
        <v>0</v>
      </c>
      <c r="BJ258" s="13" t="s">
        <v>83</v>
      </c>
      <c r="BK258" s="142">
        <f t="shared" si="49"/>
        <v>0</v>
      </c>
      <c r="BL258" s="13" t="s">
        <v>198</v>
      </c>
      <c r="BM258" s="140" t="s">
        <v>587</v>
      </c>
    </row>
    <row r="259" spans="2:65" s="1" customFormat="1" ht="24.2" customHeight="1">
      <c r="B259" s="28"/>
      <c r="C259" s="129" t="s">
        <v>588</v>
      </c>
      <c r="D259" s="129" t="s">
        <v>135</v>
      </c>
      <c r="E259" s="130" t="s">
        <v>589</v>
      </c>
      <c r="F259" s="131" t="s">
        <v>590</v>
      </c>
      <c r="G259" s="132" t="s">
        <v>246</v>
      </c>
      <c r="H259" s="133">
        <v>2</v>
      </c>
      <c r="I259" s="134"/>
      <c r="J259" s="133">
        <f t="shared" si="40"/>
        <v>0</v>
      </c>
      <c r="K259" s="135"/>
      <c r="L259" s="28"/>
      <c r="M259" s="136" t="s">
        <v>1</v>
      </c>
      <c r="N259" s="137" t="s">
        <v>40</v>
      </c>
      <c r="P259" s="138">
        <f t="shared" si="41"/>
        <v>0</v>
      </c>
      <c r="Q259" s="138">
        <v>0</v>
      </c>
      <c r="R259" s="138">
        <f t="shared" si="42"/>
        <v>0</v>
      </c>
      <c r="S259" s="138">
        <v>0</v>
      </c>
      <c r="T259" s="139">
        <f t="shared" si="43"/>
        <v>0</v>
      </c>
      <c r="AR259" s="140" t="s">
        <v>198</v>
      </c>
      <c r="AT259" s="140" t="s">
        <v>135</v>
      </c>
      <c r="AU259" s="140" t="s">
        <v>83</v>
      </c>
      <c r="AY259" s="13" t="s">
        <v>129</v>
      </c>
      <c r="BE259" s="141">
        <f t="shared" si="44"/>
        <v>0</v>
      </c>
      <c r="BF259" s="141">
        <f t="shared" si="45"/>
        <v>0</v>
      </c>
      <c r="BG259" s="141">
        <f t="shared" si="46"/>
        <v>0</v>
      </c>
      <c r="BH259" s="141">
        <f t="shared" si="47"/>
        <v>0</v>
      </c>
      <c r="BI259" s="141">
        <f t="shared" si="48"/>
        <v>0</v>
      </c>
      <c r="BJ259" s="13" t="s">
        <v>83</v>
      </c>
      <c r="BK259" s="142">
        <f t="shared" si="49"/>
        <v>0</v>
      </c>
      <c r="BL259" s="13" t="s">
        <v>198</v>
      </c>
      <c r="BM259" s="140" t="s">
        <v>591</v>
      </c>
    </row>
    <row r="260" spans="2:65" s="1" customFormat="1" ht="24.2" customHeight="1">
      <c r="B260" s="28"/>
      <c r="C260" s="129" t="s">
        <v>378</v>
      </c>
      <c r="D260" s="129" t="s">
        <v>135</v>
      </c>
      <c r="E260" s="130" t="s">
        <v>592</v>
      </c>
      <c r="F260" s="131" t="s">
        <v>593</v>
      </c>
      <c r="G260" s="132" t="s">
        <v>246</v>
      </c>
      <c r="H260" s="133">
        <v>1</v>
      </c>
      <c r="I260" s="134"/>
      <c r="J260" s="133">
        <f t="shared" si="40"/>
        <v>0</v>
      </c>
      <c r="K260" s="135"/>
      <c r="L260" s="28"/>
      <c r="M260" s="136" t="s">
        <v>1</v>
      </c>
      <c r="N260" s="137" t="s">
        <v>40</v>
      </c>
      <c r="P260" s="138">
        <f t="shared" si="41"/>
        <v>0</v>
      </c>
      <c r="Q260" s="138">
        <v>0</v>
      </c>
      <c r="R260" s="138">
        <f t="shared" si="42"/>
        <v>0</v>
      </c>
      <c r="S260" s="138">
        <v>0</v>
      </c>
      <c r="T260" s="139">
        <f t="shared" si="43"/>
        <v>0</v>
      </c>
      <c r="AR260" s="140" t="s">
        <v>198</v>
      </c>
      <c r="AT260" s="140" t="s">
        <v>135</v>
      </c>
      <c r="AU260" s="140" t="s">
        <v>83</v>
      </c>
      <c r="AY260" s="13" t="s">
        <v>129</v>
      </c>
      <c r="BE260" s="141">
        <f t="shared" si="44"/>
        <v>0</v>
      </c>
      <c r="BF260" s="141">
        <f t="shared" si="45"/>
        <v>0</v>
      </c>
      <c r="BG260" s="141">
        <f t="shared" si="46"/>
        <v>0</v>
      </c>
      <c r="BH260" s="141">
        <f t="shared" si="47"/>
        <v>0</v>
      </c>
      <c r="BI260" s="141">
        <f t="shared" si="48"/>
        <v>0</v>
      </c>
      <c r="BJ260" s="13" t="s">
        <v>83</v>
      </c>
      <c r="BK260" s="142">
        <f t="shared" si="49"/>
        <v>0</v>
      </c>
      <c r="BL260" s="13" t="s">
        <v>198</v>
      </c>
      <c r="BM260" s="140" t="s">
        <v>594</v>
      </c>
    </row>
    <row r="261" spans="2:65" s="1" customFormat="1" ht="21.75" customHeight="1">
      <c r="B261" s="28"/>
      <c r="C261" s="129" t="s">
        <v>595</v>
      </c>
      <c r="D261" s="129" t="s">
        <v>135</v>
      </c>
      <c r="E261" s="130" t="s">
        <v>596</v>
      </c>
      <c r="F261" s="131" t="s">
        <v>597</v>
      </c>
      <c r="G261" s="132" t="s">
        <v>246</v>
      </c>
      <c r="H261" s="133">
        <v>1</v>
      </c>
      <c r="I261" s="134"/>
      <c r="J261" s="133">
        <f t="shared" si="40"/>
        <v>0</v>
      </c>
      <c r="K261" s="135"/>
      <c r="L261" s="28"/>
      <c r="M261" s="136" t="s">
        <v>1</v>
      </c>
      <c r="N261" s="137" t="s">
        <v>40</v>
      </c>
      <c r="P261" s="138">
        <f t="shared" si="41"/>
        <v>0</v>
      </c>
      <c r="Q261" s="138">
        <v>0</v>
      </c>
      <c r="R261" s="138">
        <f t="shared" si="42"/>
        <v>0</v>
      </c>
      <c r="S261" s="138">
        <v>0</v>
      </c>
      <c r="T261" s="139">
        <f t="shared" si="43"/>
        <v>0</v>
      </c>
      <c r="AR261" s="140" t="s">
        <v>198</v>
      </c>
      <c r="AT261" s="140" t="s">
        <v>135</v>
      </c>
      <c r="AU261" s="140" t="s">
        <v>83</v>
      </c>
      <c r="AY261" s="13" t="s">
        <v>129</v>
      </c>
      <c r="BE261" s="141">
        <f t="shared" si="44"/>
        <v>0</v>
      </c>
      <c r="BF261" s="141">
        <f t="shared" si="45"/>
        <v>0</v>
      </c>
      <c r="BG261" s="141">
        <f t="shared" si="46"/>
        <v>0</v>
      </c>
      <c r="BH261" s="141">
        <f t="shared" si="47"/>
        <v>0</v>
      </c>
      <c r="BI261" s="141">
        <f t="shared" si="48"/>
        <v>0</v>
      </c>
      <c r="BJ261" s="13" t="s">
        <v>83</v>
      </c>
      <c r="BK261" s="142">
        <f t="shared" si="49"/>
        <v>0</v>
      </c>
      <c r="BL261" s="13" t="s">
        <v>198</v>
      </c>
      <c r="BM261" s="140" t="s">
        <v>598</v>
      </c>
    </row>
    <row r="262" spans="2:65" s="1" customFormat="1" ht="24.2" customHeight="1">
      <c r="B262" s="28"/>
      <c r="C262" s="129" t="s">
        <v>381</v>
      </c>
      <c r="D262" s="129" t="s">
        <v>135</v>
      </c>
      <c r="E262" s="130" t="s">
        <v>599</v>
      </c>
      <c r="F262" s="131" t="s">
        <v>600</v>
      </c>
      <c r="G262" s="132" t="s">
        <v>246</v>
      </c>
      <c r="H262" s="133">
        <v>2</v>
      </c>
      <c r="I262" s="134"/>
      <c r="J262" s="133">
        <f t="shared" si="40"/>
        <v>0</v>
      </c>
      <c r="K262" s="135"/>
      <c r="L262" s="28"/>
      <c r="M262" s="136" t="s">
        <v>1</v>
      </c>
      <c r="N262" s="137" t="s">
        <v>40</v>
      </c>
      <c r="P262" s="138">
        <f t="shared" si="41"/>
        <v>0</v>
      </c>
      <c r="Q262" s="138">
        <v>0</v>
      </c>
      <c r="R262" s="138">
        <f t="shared" si="42"/>
        <v>0</v>
      </c>
      <c r="S262" s="138">
        <v>0</v>
      </c>
      <c r="T262" s="139">
        <f t="shared" si="43"/>
        <v>0</v>
      </c>
      <c r="AR262" s="140" t="s">
        <v>198</v>
      </c>
      <c r="AT262" s="140" t="s">
        <v>135</v>
      </c>
      <c r="AU262" s="140" t="s">
        <v>83</v>
      </c>
      <c r="AY262" s="13" t="s">
        <v>129</v>
      </c>
      <c r="BE262" s="141">
        <f t="shared" si="44"/>
        <v>0</v>
      </c>
      <c r="BF262" s="141">
        <f t="shared" si="45"/>
        <v>0</v>
      </c>
      <c r="BG262" s="141">
        <f t="shared" si="46"/>
        <v>0</v>
      </c>
      <c r="BH262" s="141">
        <f t="shared" si="47"/>
        <v>0</v>
      </c>
      <c r="BI262" s="141">
        <f t="shared" si="48"/>
        <v>0</v>
      </c>
      <c r="BJ262" s="13" t="s">
        <v>83</v>
      </c>
      <c r="BK262" s="142">
        <f t="shared" si="49"/>
        <v>0</v>
      </c>
      <c r="BL262" s="13" t="s">
        <v>198</v>
      </c>
      <c r="BM262" s="140" t="s">
        <v>601</v>
      </c>
    </row>
    <row r="263" spans="2:65" s="1" customFormat="1" ht="24.2" customHeight="1">
      <c r="B263" s="28"/>
      <c r="C263" s="129" t="s">
        <v>602</v>
      </c>
      <c r="D263" s="129" t="s">
        <v>135</v>
      </c>
      <c r="E263" s="130" t="s">
        <v>603</v>
      </c>
      <c r="F263" s="131" t="s">
        <v>604</v>
      </c>
      <c r="G263" s="132" t="s">
        <v>246</v>
      </c>
      <c r="H263" s="133">
        <v>1</v>
      </c>
      <c r="I263" s="134"/>
      <c r="J263" s="133">
        <f t="shared" si="40"/>
        <v>0</v>
      </c>
      <c r="K263" s="135"/>
      <c r="L263" s="28"/>
      <c r="M263" s="136" t="s">
        <v>1</v>
      </c>
      <c r="N263" s="137" t="s">
        <v>40</v>
      </c>
      <c r="P263" s="138">
        <f t="shared" si="41"/>
        <v>0</v>
      </c>
      <c r="Q263" s="138">
        <v>0</v>
      </c>
      <c r="R263" s="138">
        <f t="shared" si="42"/>
        <v>0</v>
      </c>
      <c r="S263" s="138">
        <v>0</v>
      </c>
      <c r="T263" s="139">
        <f t="shared" si="43"/>
        <v>0</v>
      </c>
      <c r="AR263" s="140" t="s">
        <v>198</v>
      </c>
      <c r="AT263" s="140" t="s">
        <v>135</v>
      </c>
      <c r="AU263" s="140" t="s">
        <v>83</v>
      </c>
      <c r="AY263" s="13" t="s">
        <v>129</v>
      </c>
      <c r="BE263" s="141">
        <f t="shared" si="44"/>
        <v>0</v>
      </c>
      <c r="BF263" s="141">
        <f t="shared" si="45"/>
        <v>0</v>
      </c>
      <c r="BG263" s="141">
        <f t="shared" si="46"/>
        <v>0</v>
      </c>
      <c r="BH263" s="141">
        <f t="shared" si="47"/>
        <v>0</v>
      </c>
      <c r="BI263" s="141">
        <f t="shared" si="48"/>
        <v>0</v>
      </c>
      <c r="BJ263" s="13" t="s">
        <v>83</v>
      </c>
      <c r="BK263" s="142">
        <f t="shared" si="49"/>
        <v>0</v>
      </c>
      <c r="BL263" s="13" t="s">
        <v>198</v>
      </c>
      <c r="BM263" s="140" t="s">
        <v>605</v>
      </c>
    </row>
    <row r="264" spans="2:65" s="1" customFormat="1" ht="24.2" customHeight="1">
      <c r="B264" s="28"/>
      <c r="C264" s="129" t="s">
        <v>385</v>
      </c>
      <c r="D264" s="129" t="s">
        <v>135</v>
      </c>
      <c r="E264" s="130" t="s">
        <v>606</v>
      </c>
      <c r="F264" s="131" t="s">
        <v>607</v>
      </c>
      <c r="G264" s="132" t="s">
        <v>246</v>
      </c>
      <c r="H264" s="133">
        <v>1</v>
      </c>
      <c r="I264" s="134"/>
      <c r="J264" s="133">
        <f t="shared" si="40"/>
        <v>0</v>
      </c>
      <c r="K264" s="135"/>
      <c r="L264" s="28"/>
      <c r="M264" s="136" t="s">
        <v>1</v>
      </c>
      <c r="N264" s="137" t="s">
        <v>40</v>
      </c>
      <c r="P264" s="138">
        <f t="shared" si="41"/>
        <v>0</v>
      </c>
      <c r="Q264" s="138">
        <v>0</v>
      </c>
      <c r="R264" s="138">
        <f t="shared" si="42"/>
        <v>0</v>
      </c>
      <c r="S264" s="138">
        <v>0</v>
      </c>
      <c r="T264" s="139">
        <f t="shared" si="43"/>
        <v>0</v>
      </c>
      <c r="AR264" s="140" t="s">
        <v>198</v>
      </c>
      <c r="AT264" s="140" t="s">
        <v>135</v>
      </c>
      <c r="AU264" s="140" t="s">
        <v>83</v>
      </c>
      <c r="AY264" s="13" t="s">
        <v>129</v>
      </c>
      <c r="BE264" s="141">
        <f t="shared" si="44"/>
        <v>0</v>
      </c>
      <c r="BF264" s="141">
        <f t="shared" si="45"/>
        <v>0</v>
      </c>
      <c r="BG264" s="141">
        <f t="shared" si="46"/>
        <v>0</v>
      </c>
      <c r="BH264" s="141">
        <f t="shared" si="47"/>
        <v>0</v>
      </c>
      <c r="BI264" s="141">
        <f t="shared" si="48"/>
        <v>0</v>
      </c>
      <c r="BJ264" s="13" t="s">
        <v>83</v>
      </c>
      <c r="BK264" s="142">
        <f t="shared" si="49"/>
        <v>0</v>
      </c>
      <c r="BL264" s="13" t="s">
        <v>198</v>
      </c>
      <c r="BM264" s="140" t="s">
        <v>608</v>
      </c>
    </row>
    <row r="265" spans="2:65" s="1" customFormat="1" ht="24.2" customHeight="1">
      <c r="B265" s="28"/>
      <c r="C265" s="129" t="s">
        <v>609</v>
      </c>
      <c r="D265" s="129" t="s">
        <v>135</v>
      </c>
      <c r="E265" s="130" t="s">
        <v>610</v>
      </c>
      <c r="F265" s="131" t="s">
        <v>611</v>
      </c>
      <c r="G265" s="132" t="s">
        <v>477</v>
      </c>
      <c r="H265" s="134"/>
      <c r="I265" s="134"/>
      <c r="J265" s="133">
        <f t="shared" si="40"/>
        <v>0</v>
      </c>
      <c r="K265" s="135"/>
      <c r="L265" s="28"/>
      <c r="M265" s="136" t="s">
        <v>1</v>
      </c>
      <c r="N265" s="137" t="s">
        <v>40</v>
      </c>
      <c r="P265" s="138">
        <f t="shared" si="41"/>
        <v>0</v>
      </c>
      <c r="Q265" s="138">
        <v>0</v>
      </c>
      <c r="R265" s="138">
        <f t="shared" si="42"/>
        <v>0</v>
      </c>
      <c r="S265" s="138">
        <v>0</v>
      </c>
      <c r="T265" s="139">
        <f t="shared" si="43"/>
        <v>0</v>
      </c>
      <c r="AR265" s="140" t="s">
        <v>198</v>
      </c>
      <c r="AT265" s="140" t="s">
        <v>135</v>
      </c>
      <c r="AU265" s="140" t="s">
        <v>83</v>
      </c>
      <c r="AY265" s="13" t="s">
        <v>129</v>
      </c>
      <c r="BE265" s="141">
        <f t="shared" si="44"/>
        <v>0</v>
      </c>
      <c r="BF265" s="141">
        <f t="shared" si="45"/>
        <v>0</v>
      </c>
      <c r="BG265" s="141">
        <f t="shared" si="46"/>
        <v>0</v>
      </c>
      <c r="BH265" s="141">
        <f t="shared" si="47"/>
        <v>0</v>
      </c>
      <c r="BI265" s="141">
        <f t="shared" si="48"/>
        <v>0</v>
      </c>
      <c r="BJ265" s="13" t="s">
        <v>83</v>
      </c>
      <c r="BK265" s="142">
        <f t="shared" si="49"/>
        <v>0</v>
      </c>
      <c r="BL265" s="13" t="s">
        <v>198</v>
      </c>
      <c r="BM265" s="140" t="s">
        <v>612</v>
      </c>
    </row>
    <row r="266" spans="2:63" s="11" customFormat="1" ht="25.9" customHeight="1">
      <c r="B266" s="117"/>
      <c r="D266" s="118" t="s">
        <v>74</v>
      </c>
      <c r="E266" s="119" t="s">
        <v>613</v>
      </c>
      <c r="F266" s="119" t="s">
        <v>614</v>
      </c>
      <c r="I266" s="120"/>
      <c r="J266" s="121">
        <f>BK266</f>
        <v>0</v>
      </c>
      <c r="L266" s="117"/>
      <c r="M266" s="122"/>
      <c r="P266" s="123">
        <f>SUM(P267:P270)</f>
        <v>0</v>
      </c>
      <c r="R266" s="123">
        <f>SUM(R267:R270)</f>
        <v>0</v>
      </c>
      <c r="T266" s="124">
        <f>SUM(T267:T270)</f>
        <v>0</v>
      </c>
      <c r="AR266" s="118" t="s">
        <v>85</v>
      </c>
      <c r="AT266" s="125" t="s">
        <v>74</v>
      </c>
      <c r="AU266" s="125" t="s">
        <v>75</v>
      </c>
      <c r="AY266" s="118" t="s">
        <v>129</v>
      </c>
      <c r="BK266" s="126">
        <f>SUM(BK267:BK270)</f>
        <v>0</v>
      </c>
    </row>
    <row r="267" spans="2:65" s="1" customFormat="1" ht="16.5" customHeight="1">
      <c r="B267" s="28"/>
      <c r="C267" s="129" t="s">
        <v>388</v>
      </c>
      <c r="D267" s="129" t="s">
        <v>135</v>
      </c>
      <c r="E267" s="130" t="s">
        <v>615</v>
      </c>
      <c r="F267" s="131" t="s">
        <v>616</v>
      </c>
      <c r="G267" s="132" t="s">
        <v>246</v>
      </c>
      <c r="H267" s="133">
        <v>1</v>
      </c>
      <c r="I267" s="134"/>
      <c r="J267" s="133">
        <f>ROUND(I267*H267,3)</f>
        <v>0</v>
      </c>
      <c r="K267" s="135"/>
      <c r="L267" s="28"/>
      <c r="M267" s="136" t="s">
        <v>1</v>
      </c>
      <c r="N267" s="137" t="s">
        <v>40</v>
      </c>
      <c r="P267" s="138">
        <f>O267*H267</f>
        <v>0</v>
      </c>
      <c r="Q267" s="138">
        <v>0</v>
      </c>
      <c r="R267" s="138">
        <f>Q267*H267</f>
        <v>0</v>
      </c>
      <c r="S267" s="138">
        <v>0</v>
      </c>
      <c r="T267" s="139">
        <f>S267*H267</f>
        <v>0</v>
      </c>
      <c r="AR267" s="140" t="s">
        <v>198</v>
      </c>
      <c r="AT267" s="140" t="s">
        <v>135</v>
      </c>
      <c r="AU267" s="140" t="s">
        <v>83</v>
      </c>
      <c r="AY267" s="13" t="s">
        <v>129</v>
      </c>
      <c r="BE267" s="141">
        <f>IF(N267="základní",J267,0)</f>
        <v>0</v>
      </c>
      <c r="BF267" s="141">
        <f>IF(N267="snížená",J267,0)</f>
        <v>0</v>
      </c>
      <c r="BG267" s="141">
        <f>IF(N267="zákl. přenesená",J267,0)</f>
        <v>0</v>
      </c>
      <c r="BH267" s="141">
        <f>IF(N267="sníž. přenesená",J267,0)</f>
        <v>0</v>
      </c>
      <c r="BI267" s="141">
        <f>IF(N267="nulová",J267,0)</f>
        <v>0</v>
      </c>
      <c r="BJ267" s="13" t="s">
        <v>83</v>
      </c>
      <c r="BK267" s="142">
        <f>ROUND(I267*H267,3)</f>
        <v>0</v>
      </c>
      <c r="BL267" s="13" t="s">
        <v>198</v>
      </c>
      <c r="BM267" s="140" t="s">
        <v>617</v>
      </c>
    </row>
    <row r="268" spans="2:65" s="1" customFormat="1" ht="21.75" customHeight="1">
      <c r="B268" s="28"/>
      <c r="C268" s="129" t="s">
        <v>618</v>
      </c>
      <c r="D268" s="129" t="s">
        <v>135</v>
      </c>
      <c r="E268" s="130" t="s">
        <v>619</v>
      </c>
      <c r="F268" s="131" t="s">
        <v>620</v>
      </c>
      <c r="G268" s="132" t="s">
        <v>246</v>
      </c>
      <c r="H268" s="133">
        <v>9</v>
      </c>
      <c r="I268" s="134"/>
      <c r="J268" s="133">
        <f>ROUND(I268*H268,3)</f>
        <v>0</v>
      </c>
      <c r="K268" s="135"/>
      <c r="L268" s="28"/>
      <c r="M268" s="136" t="s">
        <v>1</v>
      </c>
      <c r="N268" s="137" t="s">
        <v>40</v>
      </c>
      <c r="P268" s="138">
        <f>O268*H268</f>
        <v>0</v>
      </c>
      <c r="Q268" s="138">
        <v>0</v>
      </c>
      <c r="R268" s="138">
        <f>Q268*H268</f>
        <v>0</v>
      </c>
      <c r="S268" s="138">
        <v>0</v>
      </c>
      <c r="T268" s="139">
        <f>S268*H268</f>
        <v>0</v>
      </c>
      <c r="AR268" s="140" t="s">
        <v>198</v>
      </c>
      <c r="AT268" s="140" t="s">
        <v>135</v>
      </c>
      <c r="AU268" s="140" t="s">
        <v>83</v>
      </c>
      <c r="AY268" s="13" t="s">
        <v>129</v>
      </c>
      <c r="BE268" s="141">
        <f>IF(N268="základní",J268,0)</f>
        <v>0</v>
      </c>
      <c r="BF268" s="141">
        <f>IF(N268="snížená",J268,0)</f>
        <v>0</v>
      </c>
      <c r="BG268" s="141">
        <f>IF(N268="zákl. přenesená",J268,0)</f>
        <v>0</v>
      </c>
      <c r="BH268" s="141">
        <f>IF(N268="sníž. přenesená",J268,0)</f>
        <v>0</v>
      </c>
      <c r="BI268" s="141">
        <f>IF(N268="nulová",J268,0)</f>
        <v>0</v>
      </c>
      <c r="BJ268" s="13" t="s">
        <v>83</v>
      </c>
      <c r="BK268" s="142">
        <f>ROUND(I268*H268,3)</f>
        <v>0</v>
      </c>
      <c r="BL268" s="13" t="s">
        <v>198</v>
      </c>
      <c r="BM268" s="140" t="s">
        <v>621</v>
      </c>
    </row>
    <row r="269" spans="2:65" s="1" customFormat="1" ht="24.2" customHeight="1">
      <c r="B269" s="28"/>
      <c r="C269" s="129" t="s">
        <v>392</v>
      </c>
      <c r="D269" s="129" t="s">
        <v>135</v>
      </c>
      <c r="E269" s="130" t="s">
        <v>622</v>
      </c>
      <c r="F269" s="131" t="s">
        <v>623</v>
      </c>
      <c r="G269" s="132" t="s">
        <v>477</v>
      </c>
      <c r="H269" s="134"/>
      <c r="I269" s="134"/>
      <c r="J269" s="133">
        <f>ROUND(I269*H269,3)</f>
        <v>0</v>
      </c>
      <c r="K269" s="135"/>
      <c r="L269" s="28"/>
      <c r="M269" s="136" t="s">
        <v>1</v>
      </c>
      <c r="N269" s="137" t="s">
        <v>40</v>
      </c>
      <c r="P269" s="138">
        <f>O269*H269</f>
        <v>0</v>
      </c>
      <c r="Q269" s="138">
        <v>0</v>
      </c>
      <c r="R269" s="138">
        <f>Q269*H269</f>
        <v>0</v>
      </c>
      <c r="S269" s="138">
        <v>0</v>
      </c>
      <c r="T269" s="139">
        <f>S269*H269</f>
        <v>0</v>
      </c>
      <c r="AR269" s="140" t="s">
        <v>198</v>
      </c>
      <c r="AT269" s="140" t="s">
        <v>135</v>
      </c>
      <c r="AU269" s="140" t="s">
        <v>83</v>
      </c>
      <c r="AY269" s="13" t="s">
        <v>129</v>
      </c>
      <c r="BE269" s="141">
        <f>IF(N269="základní",J269,0)</f>
        <v>0</v>
      </c>
      <c r="BF269" s="141">
        <f>IF(N269="snížená",J269,0)</f>
        <v>0</v>
      </c>
      <c r="BG269" s="141">
        <f>IF(N269="zákl. přenesená",J269,0)</f>
        <v>0</v>
      </c>
      <c r="BH269" s="141">
        <f>IF(N269="sníž. přenesená",J269,0)</f>
        <v>0</v>
      </c>
      <c r="BI269" s="141">
        <f>IF(N269="nulová",J269,0)</f>
        <v>0</v>
      </c>
      <c r="BJ269" s="13" t="s">
        <v>83</v>
      </c>
      <c r="BK269" s="142">
        <f>ROUND(I269*H269,3)</f>
        <v>0</v>
      </c>
      <c r="BL269" s="13" t="s">
        <v>198</v>
      </c>
      <c r="BM269" s="140" t="s">
        <v>624</v>
      </c>
    </row>
    <row r="270" spans="2:65" s="1" customFormat="1" ht="21.75" customHeight="1">
      <c r="B270" s="28"/>
      <c r="C270" s="129" t="s">
        <v>625</v>
      </c>
      <c r="D270" s="129" t="s">
        <v>135</v>
      </c>
      <c r="E270" s="130" t="s">
        <v>626</v>
      </c>
      <c r="F270" s="131" t="s">
        <v>627</v>
      </c>
      <c r="G270" s="132" t="s">
        <v>246</v>
      </c>
      <c r="H270" s="133">
        <v>1</v>
      </c>
      <c r="I270" s="134"/>
      <c r="J270" s="133">
        <f>ROUND(I270*H270,3)</f>
        <v>0</v>
      </c>
      <c r="K270" s="135"/>
      <c r="L270" s="28"/>
      <c r="M270" s="136" t="s">
        <v>1</v>
      </c>
      <c r="N270" s="137" t="s">
        <v>40</v>
      </c>
      <c r="P270" s="138">
        <f>O270*H270</f>
        <v>0</v>
      </c>
      <c r="Q270" s="138">
        <v>0</v>
      </c>
      <c r="R270" s="138">
        <f>Q270*H270</f>
        <v>0</v>
      </c>
      <c r="S270" s="138">
        <v>0</v>
      </c>
      <c r="T270" s="139">
        <f>S270*H270</f>
        <v>0</v>
      </c>
      <c r="AR270" s="140" t="s">
        <v>198</v>
      </c>
      <c r="AT270" s="140" t="s">
        <v>135</v>
      </c>
      <c r="AU270" s="140" t="s">
        <v>83</v>
      </c>
      <c r="AY270" s="13" t="s">
        <v>129</v>
      </c>
      <c r="BE270" s="141">
        <f>IF(N270="základní",J270,0)</f>
        <v>0</v>
      </c>
      <c r="BF270" s="141">
        <f>IF(N270="snížená",J270,0)</f>
        <v>0</v>
      </c>
      <c r="BG270" s="141">
        <f>IF(N270="zákl. přenesená",J270,0)</f>
        <v>0</v>
      </c>
      <c r="BH270" s="141">
        <f>IF(N270="sníž. přenesená",J270,0)</f>
        <v>0</v>
      </c>
      <c r="BI270" s="141">
        <f>IF(N270="nulová",J270,0)</f>
        <v>0</v>
      </c>
      <c r="BJ270" s="13" t="s">
        <v>83</v>
      </c>
      <c r="BK270" s="142">
        <f>ROUND(I270*H270,3)</f>
        <v>0</v>
      </c>
      <c r="BL270" s="13" t="s">
        <v>198</v>
      </c>
      <c r="BM270" s="140" t="s">
        <v>628</v>
      </c>
    </row>
    <row r="271" spans="2:63" s="11" customFormat="1" ht="25.9" customHeight="1">
      <c r="B271" s="117"/>
      <c r="D271" s="118" t="s">
        <v>74</v>
      </c>
      <c r="E271" s="119" t="s">
        <v>629</v>
      </c>
      <c r="F271" s="119" t="s">
        <v>630</v>
      </c>
      <c r="I271" s="120"/>
      <c r="J271" s="121">
        <f>BK271</f>
        <v>0</v>
      </c>
      <c r="L271" s="117"/>
      <c r="M271" s="122"/>
      <c r="P271" s="123">
        <f>SUM(P272:P275)</f>
        <v>0</v>
      </c>
      <c r="R271" s="123">
        <f>SUM(R272:R275)</f>
        <v>0</v>
      </c>
      <c r="T271" s="124">
        <f>SUM(T272:T275)</f>
        <v>0</v>
      </c>
      <c r="AR271" s="118" t="s">
        <v>85</v>
      </c>
      <c r="AT271" s="125" t="s">
        <v>74</v>
      </c>
      <c r="AU271" s="125" t="s">
        <v>75</v>
      </c>
      <c r="AY271" s="118" t="s">
        <v>129</v>
      </c>
      <c r="BK271" s="126">
        <f>SUM(BK272:BK275)</f>
        <v>0</v>
      </c>
    </row>
    <row r="272" spans="2:65" s="1" customFormat="1" ht="24.2" customHeight="1">
      <c r="B272" s="28"/>
      <c r="C272" s="129" t="s">
        <v>395</v>
      </c>
      <c r="D272" s="129" t="s">
        <v>135</v>
      </c>
      <c r="E272" s="130" t="s">
        <v>631</v>
      </c>
      <c r="F272" s="131" t="s">
        <v>632</v>
      </c>
      <c r="G272" s="132" t="s">
        <v>176</v>
      </c>
      <c r="H272" s="133">
        <v>69.514</v>
      </c>
      <c r="I272" s="134"/>
      <c r="J272" s="133">
        <f>ROUND(I272*H272,3)</f>
        <v>0</v>
      </c>
      <c r="K272" s="135"/>
      <c r="L272" s="28"/>
      <c r="M272" s="136" t="s">
        <v>1</v>
      </c>
      <c r="N272" s="137" t="s">
        <v>40</v>
      </c>
      <c r="P272" s="138">
        <f>O272*H272</f>
        <v>0</v>
      </c>
      <c r="Q272" s="138">
        <v>0</v>
      </c>
      <c r="R272" s="138">
        <f>Q272*H272</f>
        <v>0</v>
      </c>
      <c r="S272" s="138">
        <v>0</v>
      </c>
      <c r="T272" s="139">
        <f>S272*H272</f>
        <v>0</v>
      </c>
      <c r="AR272" s="140" t="s">
        <v>198</v>
      </c>
      <c r="AT272" s="140" t="s">
        <v>135</v>
      </c>
      <c r="AU272" s="140" t="s">
        <v>83</v>
      </c>
      <c r="AY272" s="13" t="s">
        <v>129</v>
      </c>
      <c r="BE272" s="141">
        <f>IF(N272="základní",J272,0)</f>
        <v>0</v>
      </c>
      <c r="BF272" s="141">
        <f>IF(N272="snížená",J272,0)</f>
        <v>0</v>
      </c>
      <c r="BG272" s="141">
        <f>IF(N272="zákl. přenesená",J272,0)</f>
        <v>0</v>
      </c>
      <c r="BH272" s="141">
        <f>IF(N272="sníž. přenesená",J272,0)</f>
        <v>0</v>
      </c>
      <c r="BI272" s="141">
        <f>IF(N272="nulová",J272,0)</f>
        <v>0</v>
      </c>
      <c r="BJ272" s="13" t="s">
        <v>83</v>
      </c>
      <c r="BK272" s="142">
        <f>ROUND(I272*H272,3)</f>
        <v>0</v>
      </c>
      <c r="BL272" s="13" t="s">
        <v>198</v>
      </c>
      <c r="BM272" s="140" t="s">
        <v>633</v>
      </c>
    </row>
    <row r="273" spans="2:65" s="1" customFormat="1" ht="21.75" customHeight="1">
      <c r="B273" s="28"/>
      <c r="C273" s="129" t="s">
        <v>634</v>
      </c>
      <c r="D273" s="129" t="s">
        <v>135</v>
      </c>
      <c r="E273" s="130" t="s">
        <v>635</v>
      </c>
      <c r="F273" s="131" t="s">
        <v>636</v>
      </c>
      <c r="G273" s="132" t="s">
        <v>176</v>
      </c>
      <c r="H273" s="133">
        <v>79.941</v>
      </c>
      <c r="I273" s="134"/>
      <c r="J273" s="133">
        <f>ROUND(I273*H273,3)</f>
        <v>0</v>
      </c>
      <c r="K273" s="135"/>
      <c r="L273" s="28"/>
      <c r="M273" s="136" t="s">
        <v>1</v>
      </c>
      <c r="N273" s="137" t="s">
        <v>40</v>
      </c>
      <c r="P273" s="138">
        <f>O273*H273</f>
        <v>0</v>
      </c>
      <c r="Q273" s="138">
        <v>0</v>
      </c>
      <c r="R273" s="138">
        <f>Q273*H273</f>
        <v>0</v>
      </c>
      <c r="S273" s="138">
        <v>0</v>
      </c>
      <c r="T273" s="139">
        <f>S273*H273</f>
        <v>0</v>
      </c>
      <c r="AR273" s="140" t="s">
        <v>198</v>
      </c>
      <c r="AT273" s="140" t="s">
        <v>135</v>
      </c>
      <c r="AU273" s="140" t="s">
        <v>83</v>
      </c>
      <c r="AY273" s="13" t="s">
        <v>129</v>
      </c>
      <c r="BE273" s="141">
        <f>IF(N273="základní",J273,0)</f>
        <v>0</v>
      </c>
      <c r="BF273" s="141">
        <f>IF(N273="snížená",J273,0)</f>
        <v>0</v>
      </c>
      <c r="BG273" s="141">
        <f>IF(N273="zákl. přenesená",J273,0)</f>
        <v>0</v>
      </c>
      <c r="BH273" s="141">
        <f>IF(N273="sníž. přenesená",J273,0)</f>
        <v>0</v>
      </c>
      <c r="BI273" s="141">
        <f>IF(N273="nulová",J273,0)</f>
        <v>0</v>
      </c>
      <c r="BJ273" s="13" t="s">
        <v>83</v>
      </c>
      <c r="BK273" s="142">
        <f>ROUND(I273*H273,3)</f>
        <v>0</v>
      </c>
      <c r="BL273" s="13" t="s">
        <v>198</v>
      </c>
      <c r="BM273" s="140" t="s">
        <v>637</v>
      </c>
    </row>
    <row r="274" spans="2:65" s="1" customFormat="1" ht="16.5" customHeight="1">
      <c r="B274" s="28"/>
      <c r="C274" s="129" t="s">
        <v>399</v>
      </c>
      <c r="D274" s="129" t="s">
        <v>135</v>
      </c>
      <c r="E274" s="130" t="s">
        <v>638</v>
      </c>
      <c r="F274" s="131" t="s">
        <v>639</v>
      </c>
      <c r="G274" s="132" t="s">
        <v>176</v>
      </c>
      <c r="H274" s="133">
        <v>69.514</v>
      </c>
      <c r="I274" s="134"/>
      <c r="J274" s="133">
        <f>ROUND(I274*H274,3)</f>
        <v>0</v>
      </c>
      <c r="K274" s="135"/>
      <c r="L274" s="28"/>
      <c r="M274" s="136" t="s">
        <v>1</v>
      </c>
      <c r="N274" s="137" t="s">
        <v>40</v>
      </c>
      <c r="P274" s="138">
        <f>O274*H274</f>
        <v>0</v>
      </c>
      <c r="Q274" s="138">
        <v>0</v>
      </c>
      <c r="R274" s="138">
        <f>Q274*H274</f>
        <v>0</v>
      </c>
      <c r="S274" s="138">
        <v>0</v>
      </c>
      <c r="T274" s="139">
        <f>S274*H274</f>
        <v>0</v>
      </c>
      <c r="AR274" s="140" t="s">
        <v>198</v>
      </c>
      <c r="AT274" s="140" t="s">
        <v>135</v>
      </c>
      <c r="AU274" s="140" t="s">
        <v>83</v>
      </c>
      <c r="AY274" s="13" t="s">
        <v>129</v>
      </c>
      <c r="BE274" s="141">
        <f>IF(N274="základní",J274,0)</f>
        <v>0</v>
      </c>
      <c r="BF274" s="141">
        <f>IF(N274="snížená",J274,0)</f>
        <v>0</v>
      </c>
      <c r="BG274" s="141">
        <f>IF(N274="zákl. přenesená",J274,0)</f>
        <v>0</v>
      </c>
      <c r="BH274" s="141">
        <f>IF(N274="sníž. přenesená",J274,0)</f>
        <v>0</v>
      </c>
      <c r="BI274" s="141">
        <f>IF(N274="nulová",J274,0)</f>
        <v>0</v>
      </c>
      <c r="BJ274" s="13" t="s">
        <v>83</v>
      </c>
      <c r="BK274" s="142">
        <f>ROUND(I274*H274,3)</f>
        <v>0</v>
      </c>
      <c r="BL274" s="13" t="s">
        <v>198</v>
      </c>
      <c r="BM274" s="140" t="s">
        <v>640</v>
      </c>
    </row>
    <row r="275" spans="2:65" s="1" customFormat="1" ht="24.2" customHeight="1">
      <c r="B275" s="28"/>
      <c r="C275" s="129" t="s">
        <v>641</v>
      </c>
      <c r="D275" s="129" t="s">
        <v>135</v>
      </c>
      <c r="E275" s="130" t="s">
        <v>642</v>
      </c>
      <c r="F275" s="131" t="s">
        <v>643</v>
      </c>
      <c r="G275" s="132" t="s">
        <v>477</v>
      </c>
      <c r="H275" s="134"/>
      <c r="I275" s="134"/>
      <c r="J275" s="133">
        <f>ROUND(I275*H275,3)</f>
        <v>0</v>
      </c>
      <c r="K275" s="135"/>
      <c r="L275" s="28"/>
      <c r="M275" s="136" t="s">
        <v>1</v>
      </c>
      <c r="N275" s="137" t="s">
        <v>40</v>
      </c>
      <c r="P275" s="138">
        <f>O275*H275</f>
        <v>0</v>
      </c>
      <c r="Q275" s="138">
        <v>0</v>
      </c>
      <c r="R275" s="138">
        <f>Q275*H275</f>
        <v>0</v>
      </c>
      <c r="S275" s="138">
        <v>0</v>
      </c>
      <c r="T275" s="139">
        <f>S275*H275</f>
        <v>0</v>
      </c>
      <c r="AR275" s="140" t="s">
        <v>198</v>
      </c>
      <c r="AT275" s="140" t="s">
        <v>135</v>
      </c>
      <c r="AU275" s="140" t="s">
        <v>83</v>
      </c>
      <c r="AY275" s="13" t="s">
        <v>129</v>
      </c>
      <c r="BE275" s="141">
        <f>IF(N275="základní",J275,0)</f>
        <v>0</v>
      </c>
      <c r="BF275" s="141">
        <f>IF(N275="snížená",J275,0)</f>
        <v>0</v>
      </c>
      <c r="BG275" s="141">
        <f>IF(N275="zákl. přenesená",J275,0)</f>
        <v>0</v>
      </c>
      <c r="BH275" s="141">
        <f>IF(N275="sníž. přenesená",J275,0)</f>
        <v>0</v>
      </c>
      <c r="BI275" s="141">
        <f>IF(N275="nulová",J275,0)</f>
        <v>0</v>
      </c>
      <c r="BJ275" s="13" t="s">
        <v>83</v>
      </c>
      <c r="BK275" s="142">
        <f>ROUND(I275*H275,3)</f>
        <v>0</v>
      </c>
      <c r="BL275" s="13" t="s">
        <v>198</v>
      </c>
      <c r="BM275" s="140" t="s">
        <v>644</v>
      </c>
    </row>
    <row r="276" spans="2:63" s="11" customFormat="1" ht="25.9" customHeight="1">
      <c r="B276" s="117"/>
      <c r="D276" s="118" t="s">
        <v>74</v>
      </c>
      <c r="E276" s="119" t="s">
        <v>645</v>
      </c>
      <c r="F276" s="119" t="s">
        <v>646</v>
      </c>
      <c r="I276" s="120"/>
      <c r="J276" s="121">
        <f>BK276</f>
        <v>0</v>
      </c>
      <c r="L276" s="117"/>
      <c r="M276" s="122"/>
      <c r="P276" s="123">
        <f>SUM(P277:P278)</f>
        <v>0</v>
      </c>
      <c r="R276" s="123">
        <f>SUM(R277:R278)</f>
        <v>0</v>
      </c>
      <c r="T276" s="124">
        <f>SUM(T277:T278)</f>
        <v>0</v>
      </c>
      <c r="AR276" s="118" t="s">
        <v>85</v>
      </c>
      <c r="AT276" s="125" t="s">
        <v>74</v>
      </c>
      <c r="AU276" s="125" t="s">
        <v>75</v>
      </c>
      <c r="AY276" s="118" t="s">
        <v>129</v>
      </c>
      <c r="BK276" s="126">
        <f>SUM(BK277:BK278)</f>
        <v>0</v>
      </c>
    </row>
    <row r="277" spans="2:65" s="1" customFormat="1" ht="16.5" customHeight="1">
      <c r="B277" s="28"/>
      <c r="C277" s="129" t="s">
        <v>402</v>
      </c>
      <c r="D277" s="129" t="s">
        <v>135</v>
      </c>
      <c r="E277" s="130" t="s">
        <v>647</v>
      </c>
      <c r="F277" s="131" t="s">
        <v>648</v>
      </c>
      <c r="G277" s="132" t="s">
        <v>176</v>
      </c>
      <c r="H277" s="133">
        <v>19.145</v>
      </c>
      <c r="I277" s="134"/>
      <c r="J277" s="133">
        <f>ROUND(I277*H277,3)</f>
        <v>0</v>
      </c>
      <c r="K277" s="135"/>
      <c r="L277" s="28"/>
      <c r="M277" s="136" t="s">
        <v>1</v>
      </c>
      <c r="N277" s="137" t="s">
        <v>40</v>
      </c>
      <c r="P277" s="138">
        <f>O277*H277</f>
        <v>0</v>
      </c>
      <c r="Q277" s="138">
        <v>0</v>
      </c>
      <c r="R277" s="138">
        <f>Q277*H277</f>
        <v>0</v>
      </c>
      <c r="S277" s="138">
        <v>0</v>
      </c>
      <c r="T277" s="139">
        <f>S277*H277</f>
        <v>0</v>
      </c>
      <c r="AR277" s="140" t="s">
        <v>198</v>
      </c>
      <c r="AT277" s="140" t="s">
        <v>135</v>
      </c>
      <c r="AU277" s="140" t="s">
        <v>83</v>
      </c>
      <c r="AY277" s="13" t="s">
        <v>129</v>
      </c>
      <c r="BE277" s="141">
        <f>IF(N277="základní",J277,0)</f>
        <v>0</v>
      </c>
      <c r="BF277" s="141">
        <f>IF(N277="snížená",J277,0)</f>
        <v>0</v>
      </c>
      <c r="BG277" s="141">
        <f>IF(N277="zákl. přenesená",J277,0)</f>
        <v>0</v>
      </c>
      <c r="BH277" s="141">
        <f>IF(N277="sníž. přenesená",J277,0)</f>
        <v>0</v>
      </c>
      <c r="BI277" s="141">
        <f>IF(N277="nulová",J277,0)</f>
        <v>0</v>
      </c>
      <c r="BJ277" s="13" t="s">
        <v>83</v>
      </c>
      <c r="BK277" s="142">
        <f>ROUND(I277*H277,3)</f>
        <v>0</v>
      </c>
      <c r="BL277" s="13" t="s">
        <v>198</v>
      </c>
      <c r="BM277" s="140" t="s">
        <v>649</v>
      </c>
    </row>
    <row r="278" spans="2:65" s="1" customFormat="1" ht="16.5" customHeight="1">
      <c r="B278" s="28"/>
      <c r="C278" s="129" t="s">
        <v>650</v>
      </c>
      <c r="D278" s="129" t="s">
        <v>135</v>
      </c>
      <c r="E278" s="130" t="s">
        <v>651</v>
      </c>
      <c r="F278" s="131" t="s">
        <v>652</v>
      </c>
      <c r="G278" s="132" t="s">
        <v>176</v>
      </c>
      <c r="H278" s="133">
        <v>407.517</v>
      </c>
      <c r="I278" s="134"/>
      <c r="J278" s="133">
        <f>ROUND(I278*H278,3)</f>
        <v>0</v>
      </c>
      <c r="K278" s="135"/>
      <c r="L278" s="28"/>
      <c r="M278" s="136" t="s">
        <v>1</v>
      </c>
      <c r="N278" s="137" t="s">
        <v>40</v>
      </c>
      <c r="P278" s="138">
        <f>O278*H278</f>
        <v>0</v>
      </c>
      <c r="Q278" s="138">
        <v>0</v>
      </c>
      <c r="R278" s="138">
        <f>Q278*H278</f>
        <v>0</v>
      </c>
      <c r="S278" s="138">
        <v>0</v>
      </c>
      <c r="T278" s="139">
        <f>S278*H278</f>
        <v>0</v>
      </c>
      <c r="AR278" s="140" t="s">
        <v>198</v>
      </c>
      <c r="AT278" s="140" t="s">
        <v>135</v>
      </c>
      <c r="AU278" s="140" t="s">
        <v>83</v>
      </c>
      <c r="AY278" s="13" t="s">
        <v>129</v>
      </c>
      <c r="BE278" s="141">
        <f>IF(N278="základní",J278,0)</f>
        <v>0</v>
      </c>
      <c r="BF278" s="141">
        <f>IF(N278="snížená",J278,0)</f>
        <v>0</v>
      </c>
      <c r="BG278" s="141">
        <f>IF(N278="zákl. přenesená",J278,0)</f>
        <v>0</v>
      </c>
      <c r="BH278" s="141">
        <f>IF(N278="sníž. přenesená",J278,0)</f>
        <v>0</v>
      </c>
      <c r="BI278" s="141">
        <f>IF(N278="nulová",J278,0)</f>
        <v>0</v>
      </c>
      <c r="BJ278" s="13" t="s">
        <v>83</v>
      </c>
      <c r="BK278" s="142">
        <f>ROUND(I278*H278,3)</f>
        <v>0</v>
      </c>
      <c r="BL278" s="13" t="s">
        <v>198</v>
      </c>
      <c r="BM278" s="140" t="s">
        <v>653</v>
      </c>
    </row>
    <row r="279" spans="2:63" s="11" customFormat="1" ht="25.9" customHeight="1">
      <c r="B279" s="117"/>
      <c r="D279" s="118" t="s">
        <v>74</v>
      </c>
      <c r="E279" s="119" t="s">
        <v>654</v>
      </c>
      <c r="F279" s="119" t="s">
        <v>655</v>
      </c>
      <c r="I279" s="120"/>
      <c r="J279" s="121">
        <f>BK279</f>
        <v>0</v>
      </c>
      <c r="L279" s="117"/>
      <c r="M279" s="122"/>
      <c r="P279" s="123">
        <f>SUM(P280:P281)</f>
        <v>0</v>
      </c>
      <c r="R279" s="123">
        <f>SUM(R280:R281)</f>
        <v>0</v>
      </c>
      <c r="T279" s="124">
        <f>SUM(T280:T281)</f>
        <v>0</v>
      </c>
      <c r="AR279" s="118" t="s">
        <v>85</v>
      </c>
      <c r="AT279" s="125" t="s">
        <v>74</v>
      </c>
      <c r="AU279" s="125" t="s">
        <v>75</v>
      </c>
      <c r="AY279" s="118" t="s">
        <v>129</v>
      </c>
      <c r="BK279" s="126">
        <f>SUM(BK280:BK281)</f>
        <v>0</v>
      </c>
    </row>
    <row r="280" spans="2:65" s="1" customFormat="1" ht="24.2" customHeight="1">
      <c r="B280" s="28"/>
      <c r="C280" s="129" t="s">
        <v>406</v>
      </c>
      <c r="D280" s="129" t="s">
        <v>135</v>
      </c>
      <c r="E280" s="130" t="s">
        <v>656</v>
      </c>
      <c r="F280" s="131" t="s">
        <v>657</v>
      </c>
      <c r="G280" s="132" t="s">
        <v>176</v>
      </c>
      <c r="H280" s="133">
        <v>14</v>
      </c>
      <c r="I280" s="134"/>
      <c r="J280" s="133">
        <f>ROUND(I280*H280,3)</f>
        <v>0</v>
      </c>
      <c r="K280" s="135"/>
      <c r="L280" s="28"/>
      <c r="M280" s="136" t="s">
        <v>1</v>
      </c>
      <c r="N280" s="137" t="s">
        <v>40</v>
      </c>
      <c r="P280" s="138">
        <f>O280*H280</f>
        <v>0</v>
      </c>
      <c r="Q280" s="138">
        <v>0</v>
      </c>
      <c r="R280" s="138">
        <f>Q280*H280</f>
        <v>0</v>
      </c>
      <c r="S280" s="138">
        <v>0</v>
      </c>
      <c r="T280" s="139">
        <f>S280*H280</f>
        <v>0</v>
      </c>
      <c r="AR280" s="140" t="s">
        <v>198</v>
      </c>
      <c r="AT280" s="140" t="s">
        <v>135</v>
      </c>
      <c r="AU280" s="140" t="s">
        <v>83</v>
      </c>
      <c r="AY280" s="13" t="s">
        <v>129</v>
      </c>
      <c r="BE280" s="141">
        <f>IF(N280="základní",J280,0)</f>
        <v>0</v>
      </c>
      <c r="BF280" s="141">
        <f>IF(N280="snížená",J280,0)</f>
        <v>0</v>
      </c>
      <c r="BG280" s="141">
        <f>IF(N280="zákl. přenesená",J280,0)</f>
        <v>0</v>
      </c>
      <c r="BH280" s="141">
        <f>IF(N280="sníž. přenesená",J280,0)</f>
        <v>0</v>
      </c>
      <c r="BI280" s="141">
        <f>IF(N280="nulová",J280,0)</f>
        <v>0</v>
      </c>
      <c r="BJ280" s="13" t="s">
        <v>83</v>
      </c>
      <c r="BK280" s="142">
        <f>ROUND(I280*H280,3)</f>
        <v>0</v>
      </c>
      <c r="BL280" s="13" t="s">
        <v>198</v>
      </c>
      <c r="BM280" s="140" t="s">
        <v>658</v>
      </c>
    </row>
    <row r="281" spans="2:65" s="1" customFormat="1" ht="24.2" customHeight="1">
      <c r="B281" s="28"/>
      <c r="C281" s="129" t="s">
        <v>659</v>
      </c>
      <c r="D281" s="129" t="s">
        <v>135</v>
      </c>
      <c r="E281" s="130" t="s">
        <v>660</v>
      </c>
      <c r="F281" s="131" t="s">
        <v>661</v>
      </c>
      <c r="G281" s="132" t="s">
        <v>477</v>
      </c>
      <c r="H281" s="134"/>
      <c r="I281" s="134"/>
      <c r="J281" s="133">
        <f>ROUND(I281*H281,3)</f>
        <v>0</v>
      </c>
      <c r="K281" s="135"/>
      <c r="L281" s="28"/>
      <c r="M281" s="143" t="s">
        <v>1</v>
      </c>
      <c r="N281" s="144" t="s">
        <v>40</v>
      </c>
      <c r="O281" s="145"/>
      <c r="P281" s="146">
        <f>O281*H281</f>
        <v>0</v>
      </c>
      <c r="Q281" s="146">
        <v>0</v>
      </c>
      <c r="R281" s="146">
        <f>Q281*H281</f>
        <v>0</v>
      </c>
      <c r="S281" s="146">
        <v>0</v>
      </c>
      <c r="T281" s="147">
        <f>S281*H281</f>
        <v>0</v>
      </c>
      <c r="AR281" s="140" t="s">
        <v>198</v>
      </c>
      <c r="AT281" s="140" t="s">
        <v>135</v>
      </c>
      <c r="AU281" s="140" t="s">
        <v>83</v>
      </c>
      <c r="AY281" s="13" t="s">
        <v>129</v>
      </c>
      <c r="BE281" s="141">
        <f>IF(N281="základní",J281,0)</f>
        <v>0</v>
      </c>
      <c r="BF281" s="141">
        <f>IF(N281="snížená",J281,0)</f>
        <v>0</v>
      </c>
      <c r="BG281" s="141">
        <f>IF(N281="zákl. přenesená",J281,0)</f>
        <v>0</v>
      </c>
      <c r="BH281" s="141">
        <f>IF(N281="sníž. přenesená",J281,0)</f>
        <v>0</v>
      </c>
      <c r="BI281" s="141">
        <f>IF(N281="nulová",J281,0)</f>
        <v>0</v>
      </c>
      <c r="BJ281" s="13" t="s">
        <v>83</v>
      </c>
      <c r="BK281" s="142">
        <f>ROUND(I281*H281,3)</f>
        <v>0</v>
      </c>
      <c r="BL281" s="13" t="s">
        <v>198</v>
      </c>
      <c r="BM281" s="140" t="s">
        <v>662</v>
      </c>
    </row>
    <row r="282" spans="2:12" s="1" customFormat="1" ht="6.95" customHeight="1">
      <c r="B282" s="40"/>
      <c r="C282" s="41"/>
      <c r="D282" s="41"/>
      <c r="E282" s="41"/>
      <c r="F282" s="41"/>
      <c r="G282" s="41"/>
      <c r="H282" s="41"/>
      <c r="I282" s="41"/>
      <c r="J282" s="41"/>
      <c r="K282" s="41"/>
      <c r="L282" s="28"/>
    </row>
  </sheetData>
  <sheetProtection algorithmName="SHA-512" hashValue="rPO5xfu4PfC4V5mCJnswgJBeAxFeAL7rUazQEU+/f2Hq7Y3m6Po4lV2obrpevNgk3Pkl9aS4a7XFfO+JJ8jQxg==" saltValue="5lhiAsMexH6mWUXUDonGfG6AMJiw1ojzJvfTBq22uMvRHrbMsZA9nKrGXO6GpfI5NrW2B58dLuBjjDy+F5zCIw==" spinCount="100000" sheet="1" objects="1" scenarios="1" formatColumns="0" formatRows="0" autoFilter="0"/>
  <autoFilter ref="C132:K281"/>
  <mergeCells count="9">
    <mergeCell ref="E87:H87"/>
    <mergeCell ref="E123:H123"/>
    <mergeCell ref="E125:H12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147"/>
  <sheetViews>
    <sheetView showGridLines="0" workbookViewId="0" topLeftCell="A117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AT2" s="13" t="s">
        <v>91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85</v>
      </c>
    </row>
    <row r="4" spans="2:46" ht="24.95" customHeight="1">
      <c r="B4" s="16"/>
      <c r="D4" s="17" t="s">
        <v>101</v>
      </c>
      <c r="L4" s="16"/>
      <c r="M4" s="84" t="s">
        <v>10</v>
      </c>
      <c r="AT4" s="13" t="s">
        <v>4</v>
      </c>
    </row>
    <row r="5" spans="2:12" ht="6.95" customHeight="1">
      <c r="B5" s="16"/>
      <c r="L5" s="16"/>
    </row>
    <row r="6" spans="2:12" ht="12" customHeight="1">
      <c r="B6" s="16"/>
      <c r="D6" s="23" t="s">
        <v>15</v>
      </c>
      <c r="L6" s="16"/>
    </row>
    <row r="7" spans="2:12" ht="16.5" customHeight="1">
      <c r="B7" s="16"/>
      <c r="E7" s="196" t="str">
        <f>'Rekapitulace stavby'!K6</f>
        <v>Multikulturní klub ZŠ</v>
      </c>
      <c r="F7" s="197"/>
      <c r="G7" s="197"/>
      <c r="H7" s="197"/>
      <c r="L7" s="16"/>
    </row>
    <row r="8" spans="2:12" s="1" customFormat="1" ht="12" customHeight="1">
      <c r="B8" s="28"/>
      <c r="D8" s="23" t="s">
        <v>102</v>
      </c>
      <c r="L8" s="28"/>
    </row>
    <row r="9" spans="2:12" s="1" customFormat="1" ht="16.5" customHeight="1">
      <c r="B9" s="28"/>
      <c r="E9" s="158" t="s">
        <v>663</v>
      </c>
      <c r="F9" s="198"/>
      <c r="G9" s="198"/>
      <c r="H9" s="198"/>
      <c r="L9" s="28"/>
    </row>
    <row r="10" spans="2:12" s="1" customFormat="1" ht="11.25">
      <c r="B10" s="28"/>
      <c r="L10" s="28"/>
    </row>
    <row r="11" spans="2:12" s="1" customFormat="1" ht="12" customHeight="1">
      <c r="B11" s="28"/>
      <c r="D11" s="23" t="s">
        <v>17</v>
      </c>
      <c r="F11" s="21" t="s">
        <v>1</v>
      </c>
      <c r="I11" s="23" t="s">
        <v>18</v>
      </c>
      <c r="J11" s="21" t="s">
        <v>1</v>
      </c>
      <c r="L11" s="28"/>
    </row>
    <row r="12" spans="2:12" s="1" customFormat="1" ht="12" customHeight="1">
      <c r="B12" s="28"/>
      <c r="D12" s="23" t="s">
        <v>19</v>
      </c>
      <c r="F12" s="21" t="s">
        <v>32</v>
      </c>
      <c r="I12" s="23" t="s">
        <v>21</v>
      </c>
      <c r="J12" s="48" t="str">
        <f>'Rekapitulace stavby'!AN8</f>
        <v>20. 12. 2023</v>
      </c>
      <c r="L12" s="28"/>
    </row>
    <row r="13" spans="2:12" s="1" customFormat="1" ht="10.9" customHeight="1">
      <c r="B13" s="28"/>
      <c r="L13" s="28"/>
    </row>
    <row r="14" spans="2:12" s="1" customFormat="1" ht="12" customHeight="1">
      <c r="B14" s="28"/>
      <c r="D14" s="23" t="s">
        <v>23</v>
      </c>
      <c r="I14" s="23" t="s">
        <v>24</v>
      </c>
      <c r="J14" s="21" t="str">
        <f>IF('Rekapitulace stavby'!AN10="","",'Rekapitulace stavby'!AN10)</f>
        <v>00231312</v>
      </c>
      <c r="L14" s="28"/>
    </row>
    <row r="15" spans="2:12" s="1" customFormat="1" ht="18" customHeight="1">
      <c r="B15" s="28"/>
      <c r="E15" s="21" t="str">
        <f>IF('Rekapitulace stavby'!E11="","",'Rekapitulace stavby'!E11)</f>
        <v>Městská část Praha 14</v>
      </c>
      <c r="I15" s="23" t="s">
        <v>27</v>
      </c>
      <c r="J15" s="21" t="str">
        <f>IF('Rekapitulace stavby'!AN11="","",'Rekapitulace stavby'!AN11)</f>
        <v/>
      </c>
      <c r="L15" s="28"/>
    </row>
    <row r="16" spans="2:12" s="1" customFormat="1" ht="6.95" customHeight="1">
      <c r="B16" s="28"/>
      <c r="L16" s="28"/>
    </row>
    <row r="17" spans="2:12" s="1" customFormat="1" ht="12" customHeight="1">
      <c r="B17" s="28"/>
      <c r="D17" s="23" t="s">
        <v>28</v>
      </c>
      <c r="I17" s="23" t="s">
        <v>24</v>
      </c>
      <c r="J17" s="24" t="str">
        <f>'Rekapitulace stavby'!AN13</f>
        <v>Vyplň údaj</v>
      </c>
      <c r="L17" s="28"/>
    </row>
    <row r="18" spans="2:12" s="1" customFormat="1" ht="18" customHeight="1">
      <c r="B18" s="28"/>
      <c r="E18" s="199" t="str">
        <f>'Rekapitulace stavby'!E14</f>
        <v>Vyplň údaj</v>
      </c>
      <c r="F18" s="180"/>
      <c r="G18" s="180"/>
      <c r="H18" s="180"/>
      <c r="I18" s="23" t="s">
        <v>27</v>
      </c>
      <c r="J18" s="24" t="str">
        <f>'Rekapitulace stavby'!AN14</f>
        <v>Vyplň údaj</v>
      </c>
      <c r="L18" s="28"/>
    </row>
    <row r="19" spans="2:12" s="1" customFormat="1" ht="6.95" customHeight="1">
      <c r="B19" s="28"/>
      <c r="L19" s="28"/>
    </row>
    <row r="20" spans="2:12" s="1" customFormat="1" ht="12" customHeight="1">
      <c r="B20" s="28"/>
      <c r="D20" s="23" t="s">
        <v>30</v>
      </c>
      <c r="I20" s="23" t="s">
        <v>24</v>
      </c>
      <c r="J20" s="21" t="str">
        <f>IF('Rekapitulace stavby'!AN16="","",'Rekapitulace stavby'!AN16)</f>
        <v/>
      </c>
      <c r="L20" s="28"/>
    </row>
    <row r="21" spans="2:12" s="1" customFormat="1" ht="18" customHeight="1">
      <c r="B21" s="28"/>
      <c r="E21" s="21" t="str">
        <f>IF('Rekapitulace stavby'!E17="","",'Rekapitulace stavby'!E17)</f>
        <v xml:space="preserve"> </v>
      </c>
      <c r="I21" s="23" t="s">
        <v>27</v>
      </c>
      <c r="J21" s="21" t="str">
        <f>IF('Rekapitulace stavby'!AN17="","",'Rekapitulace stavby'!AN17)</f>
        <v/>
      </c>
      <c r="L21" s="28"/>
    </row>
    <row r="22" spans="2:12" s="1" customFormat="1" ht="6.95" customHeight="1">
      <c r="B22" s="28"/>
      <c r="L22" s="28"/>
    </row>
    <row r="23" spans="2:12" s="1" customFormat="1" ht="12" customHeight="1">
      <c r="B23" s="28"/>
      <c r="D23" s="23" t="s">
        <v>33</v>
      </c>
      <c r="I23" s="23" t="s">
        <v>24</v>
      </c>
      <c r="J23" s="21" t="str">
        <f>IF('Rekapitulace stavby'!AN19="","",'Rekapitulace stavby'!AN19)</f>
        <v/>
      </c>
      <c r="L23" s="28"/>
    </row>
    <row r="24" spans="2:12" s="1" customFormat="1" ht="18" customHeight="1">
      <c r="B24" s="28"/>
      <c r="E24" s="21" t="str">
        <f>IF('Rekapitulace stavby'!E20="","",'Rekapitulace stavby'!E20)</f>
        <v xml:space="preserve"> </v>
      </c>
      <c r="I24" s="23" t="s">
        <v>27</v>
      </c>
      <c r="J24" s="21" t="str">
        <f>IF('Rekapitulace stavby'!AN20="","",'Rekapitulace stavby'!AN20)</f>
        <v/>
      </c>
      <c r="L24" s="28"/>
    </row>
    <row r="25" spans="2:12" s="1" customFormat="1" ht="6.95" customHeight="1">
      <c r="B25" s="28"/>
      <c r="L25" s="28"/>
    </row>
    <row r="26" spans="2:12" s="1" customFormat="1" ht="12" customHeight="1">
      <c r="B26" s="28"/>
      <c r="D26" s="23" t="s">
        <v>34</v>
      </c>
      <c r="L26" s="28"/>
    </row>
    <row r="27" spans="2:12" s="7" customFormat="1" ht="16.5" customHeight="1">
      <c r="B27" s="85"/>
      <c r="E27" s="185" t="s">
        <v>1</v>
      </c>
      <c r="F27" s="185"/>
      <c r="G27" s="185"/>
      <c r="H27" s="185"/>
      <c r="L27" s="85"/>
    </row>
    <row r="28" spans="2:12" s="1" customFormat="1" ht="6.95" customHeight="1">
      <c r="B28" s="28"/>
      <c r="L28" s="28"/>
    </row>
    <row r="29" spans="2:12" s="1" customFormat="1" ht="6.95" customHeight="1">
      <c r="B29" s="28"/>
      <c r="D29" s="49"/>
      <c r="E29" s="49"/>
      <c r="F29" s="49"/>
      <c r="G29" s="49"/>
      <c r="H29" s="49"/>
      <c r="I29" s="49"/>
      <c r="J29" s="49"/>
      <c r="K29" s="49"/>
      <c r="L29" s="28"/>
    </row>
    <row r="30" spans="2:12" s="1" customFormat="1" ht="25.35" customHeight="1">
      <c r="B30" s="28"/>
      <c r="D30" s="86" t="s">
        <v>35</v>
      </c>
      <c r="J30" s="62">
        <f>ROUND(J123,3)</f>
        <v>0</v>
      </c>
      <c r="L30" s="28"/>
    </row>
    <row r="31" spans="2:12" s="1" customFormat="1" ht="6.95" customHeight="1">
      <c r="B31" s="28"/>
      <c r="D31" s="49"/>
      <c r="E31" s="49"/>
      <c r="F31" s="49"/>
      <c r="G31" s="49"/>
      <c r="H31" s="49"/>
      <c r="I31" s="49"/>
      <c r="J31" s="49"/>
      <c r="K31" s="49"/>
      <c r="L31" s="28"/>
    </row>
    <row r="32" spans="2:12" s="1" customFormat="1" ht="14.45" customHeight="1">
      <c r="B32" s="28"/>
      <c r="F32" s="31" t="s">
        <v>37</v>
      </c>
      <c r="I32" s="31" t="s">
        <v>36</v>
      </c>
      <c r="J32" s="31" t="s">
        <v>38</v>
      </c>
      <c r="L32" s="28"/>
    </row>
    <row r="33" spans="2:12" s="1" customFormat="1" ht="14.45" customHeight="1">
      <c r="B33" s="28"/>
      <c r="D33" s="51" t="s">
        <v>39</v>
      </c>
      <c r="E33" s="23" t="s">
        <v>40</v>
      </c>
      <c r="F33" s="87">
        <f>ROUND((SUM(BE123:BE146)),3)</f>
        <v>0</v>
      </c>
      <c r="I33" s="88">
        <v>0.21</v>
      </c>
      <c r="J33" s="87">
        <f>ROUND(((SUM(BE123:BE146))*I33),3)</f>
        <v>0</v>
      </c>
      <c r="L33" s="28"/>
    </row>
    <row r="34" spans="2:12" s="1" customFormat="1" ht="14.45" customHeight="1">
      <c r="B34" s="28"/>
      <c r="E34" s="23" t="s">
        <v>41</v>
      </c>
      <c r="F34" s="87">
        <f>ROUND((SUM(BF123:BF146)),3)</f>
        <v>0</v>
      </c>
      <c r="I34" s="88">
        <v>0.15</v>
      </c>
      <c r="J34" s="87">
        <f>ROUND(((SUM(BF123:BF146))*I34),3)</f>
        <v>0</v>
      </c>
      <c r="L34" s="28"/>
    </row>
    <row r="35" spans="2:12" s="1" customFormat="1" ht="14.45" customHeight="1" hidden="1">
      <c r="B35" s="28"/>
      <c r="E35" s="23" t="s">
        <v>42</v>
      </c>
      <c r="F35" s="87">
        <f>ROUND((SUM(BG123:BG146)),3)</f>
        <v>0</v>
      </c>
      <c r="I35" s="88">
        <v>0.21</v>
      </c>
      <c r="J35" s="87">
        <f>0</f>
        <v>0</v>
      </c>
      <c r="L35" s="28"/>
    </row>
    <row r="36" spans="2:12" s="1" customFormat="1" ht="14.45" customHeight="1" hidden="1">
      <c r="B36" s="28"/>
      <c r="E36" s="23" t="s">
        <v>43</v>
      </c>
      <c r="F36" s="87">
        <f>ROUND((SUM(BH123:BH146)),3)</f>
        <v>0</v>
      </c>
      <c r="I36" s="88">
        <v>0.15</v>
      </c>
      <c r="J36" s="87">
        <f>0</f>
        <v>0</v>
      </c>
      <c r="L36" s="28"/>
    </row>
    <row r="37" spans="2:12" s="1" customFormat="1" ht="14.45" customHeight="1" hidden="1">
      <c r="B37" s="28"/>
      <c r="E37" s="23" t="s">
        <v>44</v>
      </c>
      <c r="F37" s="87">
        <f>ROUND((SUM(BI123:BI146)),3)</f>
        <v>0</v>
      </c>
      <c r="I37" s="88">
        <v>0</v>
      </c>
      <c r="J37" s="87">
        <f>0</f>
        <v>0</v>
      </c>
      <c r="L37" s="28"/>
    </row>
    <row r="38" spans="2:12" s="1" customFormat="1" ht="6.95" customHeight="1">
      <c r="B38" s="28"/>
      <c r="L38" s="28"/>
    </row>
    <row r="39" spans="2:12" s="1" customFormat="1" ht="25.35" customHeight="1">
      <c r="B39" s="28"/>
      <c r="C39" s="89"/>
      <c r="D39" s="90" t="s">
        <v>45</v>
      </c>
      <c r="E39" s="53"/>
      <c r="F39" s="53"/>
      <c r="G39" s="91" t="s">
        <v>46</v>
      </c>
      <c r="H39" s="92" t="s">
        <v>47</v>
      </c>
      <c r="I39" s="53"/>
      <c r="J39" s="93">
        <f>SUM(J30:J37)</f>
        <v>0</v>
      </c>
      <c r="K39" s="94"/>
      <c r="L39" s="28"/>
    </row>
    <row r="40" spans="2:12" s="1" customFormat="1" ht="14.45" customHeight="1">
      <c r="B40" s="28"/>
      <c r="L40" s="28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8"/>
      <c r="D50" s="37" t="s">
        <v>48</v>
      </c>
      <c r="E50" s="38"/>
      <c r="F50" s="38"/>
      <c r="G50" s="37" t="s">
        <v>49</v>
      </c>
      <c r="H50" s="38"/>
      <c r="I50" s="38"/>
      <c r="J50" s="38"/>
      <c r="K50" s="38"/>
      <c r="L50" s="28"/>
    </row>
    <row r="51" spans="2:12" ht="11.25">
      <c r="B51" s="16"/>
      <c r="L51" s="16"/>
    </row>
    <row r="52" spans="2:12" ht="11.25">
      <c r="B52" s="16"/>
      <c r="L52" s="16"/>
    </row>
    <row r="53" spans="2:12" ht="11.25">
      <c r="B53" s="16"/>
      <c r="L53" s="16"/>
    </row>
    <row r="54" spans="2:12" ht="11.25">
      <c r="B54" s="16"/>
      <c r="L54" s="16"/>
    </row>
    <row r="55" spans="2:12" ht="11.25">
      <c r="B55" s="16"/>
      <c r="L55" s="16"/>
    </row>
    <row r="56" spans="2:12" ht="11.25">
      <c r="B56" s="16"/>
      <c r="L56" s="16"/>
    </row>
    <row r="57" spans="2:12" ht="11.25">
      <c r="B57" s="16"/>
      <c r="L57" s="16"/>
    </row>
    <row r="58" spans="2:12" ht="11.25">
      <c r="B58" s="16"/>
      <c r="L58" s="16"/>
    </row>
    <row r="59" spans="2:12" ht="11.25">
      <c r="B59" s="16"/>
      <c r="L59" s="16"/>
    </row>
    <row r="60" spans="2:12" ht="11.25">
      <c r="B60" s="16"/>
      <c r="L60" s="16"/>
    </row>
    <row r="61" spans="2:12" s="1" customFormat="1" ht="12.75">
      <c r="B61" s="28"/>
      <c r="D61" s="39" t="s">
        <v>50</v>
      </c>
      <c r="E61" s="30"/>
      <c r="F61" s="95" t="s">
        <v>51</v>
      </c>
      <c r="G61" s="39" t="s">
        <v>50</v>
      </c>
      <c r="H61" s="30"/>
      <c r="I61" s="30"/>
      <c r="J61" s="96" t="s">
        <v>51</v>
      </c>
      <c r="K61" s="30"/>
      <c r="L61" s="28"/>
    </row>
    <row r="62" spans="2:12" ht="11.25">
      <c r="B62" s="16"/>
      <c r="L62" s="16"/>
    </row>
    <row r="63" spans="2:12" ht="11.25">
      <c r="B63" s="16"/>
      <c r="L63" s="16"/>
    </row>
    <row r="64" spans="2:12" ht="11.25">
      <c r="B64" s="16"/>
      <c r="L64" s="16"/>
    </row>
    <row r="65" spans="2:12" s="1" customFormat="1" ht="12.75">
      <c r="B65" s="28"/>
      <c r="D65" s="37" t="s">
        <v>52</v>
      </c>
      <c r="E65" s="38"/>
      <c r="F65" s="38"/>
      <c r="G65" s="37" t="s">
        <v>53</v>
      </c>
      <c r="H65" s="38"/>
      <c r="I65" s="38"/>
      <c r="J65" s="38"/>
      <c r="K65" s="38"/>
      <c r="L65" s="28"/>
    </row>
    <row r="66" spans="2:12" ht="11.25">
      <c r="B66" s="16"/>
      <c r="L66" s="16"/>
    </row>
    <row r="67" spans="2:12" ht="11.25">
      <c r="B67" s="16"/>
      <c r="L67" s="16"/>
    </row>
    <row r="68" spans="2:12" ht="11.25">
      <c r="B68" s="16"/>
      <c r="L68" s="16"/>
    </row>
    <row r="69" spans="2:12" ht="11.25">
      <c r="B69" s="16"/>
      <c r="L69" s="16"/>
    </row>
    <row r="70" spans="2:12" ht="11.25">
      <c r="B70" s="16"/>
      <c r="L70" s="16"/>
    </row>
    <row r="71" spans="2:12" ht="11.25">
      <c r="B71" s="16"/>
      <c r="L71" s="16"/>
    </row>
    <row r="72" spans="2:12" ht="11.25">
      <c r="B72" s="16"/>
      <c r="L72" s="16"/>
    </row>
    <row r="73" spans="2:12" ht="11.25">
      <c r="B73" s="16"/>
      <c r="L73" s="16"/>
    </row>
    <row r="74" spans="2:12" ht="11.25">
      <c r="B74" s="16"/>
      <c r="L74" s="16"/>
    </row>
    <row r="75" spans="2:12" ht="11.25">
      <c r="B75" s="16"/>
      <c r="L75" s="16"/>
    </row>
    <row r="76" spans="2:12" s="1" customFormat="1" ht="12.75">
      <c r="B76" s="28"/>
      <c r="D76" s="39" t="s">
        <v>50</v>
      </c>
      <c r="E76" s="30"/>
      <c r="F76" s="95" t="s">
        <v>51</v>
      </c>
      <c r="G76" s="39" t="s">
        <v>50</v>
      </c>
      <c r="H76" s="30"/>
      <c r="I76" s="30"/>
      <c r="J76" s="96" t="s">
        <v>51</v>
      </c>
      <c r="K76" s="30"/>
      <c r="L76" s="28"/>
    </row>
    <row r="77" spans="2:12" s="1" customFormat="1" ht="14.45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8"/>
    </row>
    <row r="81" spans="2:12" s="1" customFormat="1" ht="6.95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8"/>
    </row>
    <row r="82" spans="2:12" s="1" customFormat="1" ht="24.95" customHeight="1">
      <c r="B82" s="28"/>
      <c r="C82" s="17" t="s">
        <v>104</v>
      </c>
      <c r="L82" s="28"/>
    </row>
    <row r="83" spans="2:12" s="1" customFormat="1" ht="6.95" customHeight="1">
      <c r="B83" s="28"/>
      <c r="L83" s="28"/>
    </row>
    <row r="84" spans="2:12" s="1" customFormat="1" ht="12" customHeight="1">
      <c r="B84" s="28"/>
      <c r="C84" s="23" t="s">
        <v>15</v>
      </c>
      <c r="L84" s="28"/>
    </row>
    <row r="85" spans="2:12" s="1" customFormat="1" ht="16.5" customHeight="1">
      <c r="B85" s="28"/>
      <c r="E85" s="196" t="str">
        <f>E7</f>
        <v>Multikulturní klub ZŠ</v>
      </c>
      <c r="F85" s="197"/>
      <c r="G85" s="197"/>
      <c r="H85" s="197"/>
      <c r="L85" s="28"/>
    </row>
    <row r="86" spans="2:12" s="1" customFormat="1" ht="12" customHeight="1">
      <c r="B86" s="28"/>
      <c r="C86" s="23" t="s">
        <v>102</v>
      </c>
      <c r="L86" s="28"/>
    </row>
    <row r="87" spans="2:12" s="1" customFormat="1" ht="16.5" customHeight="1">
      <c r="B87" s="28"/>
      <c r="E87" s="158" t="str">
        <f>E9</f>
        <v>Objekt4 - ÚT</v>
      </c>
      <c r="F87" s="198"/>
      <c r="G87" s="198"/>
      <c r="H87" s="198"/>
      <c r="L87" s="28"/>
    </row>
    <row r="88" spans="2:12" s="1" customFormat="1" ht="6.95" customHeight="1">
      <c r="B88" s="28"/>
      <c r="L88" s="28"/>
    </row>
    <row r="89" spans="2:12" s="1" customFormat="1" ht="12" customHeight="1">
      <c r="B89" s="28"/>
      <c r="C89" s="23" t="s">
        <v>19</v>
      </c>
      <c r="F89" s="21" t="str">
        <f>F12</f>
        <v xml:space="preserve"> </v>
      </c>
      <c r="I89" s="23" t="s">
        <v>21</v>
      </c>
      <c r="J89" s="48" t="str">
        <f>IF(J12="","",J12)</f>
        <v>20. 12. 2023</v>
      </c>
      <c r="L89" s="28"/>
    </row>
    <row r="90" spans="2:12" s="1" customFormat="1" ht="6.95" customHeight="1">
      <c r="B90" s="28"/>
      <c r="L90" s="28"/>
    </row>
    <row r="91" spans="2:12" s="1" customFormat="1" ht="15.2" customHeight="1">
      <c r="B91" s="28"/>
      <c r="C91" s="23" t="s">
        <v>23</v>
      </c>
      <c r="F91" s="21" t="str">
        <f>E15</f>
        <v>Městská část Praha 14</v>
      </c>
      <c r="I91" s="23" t="s">
        <v>30</v>
      </c>
      <c r="J91" s="26" t="str">
        <f>E21</f>
        <v xml:space="preserve"> </v>
      </c>
      <c r="L91" s="28"/>
    </row>
    <row r="92" spans="2:12" s="1" customFormat="1" ht="15.2" customHeight="1">
      <c r="B92" s="28"/>
      <c r="C92" s="23" t="s">
        <v>28</v>
      </c>
      <c r="F92" s="21" t="str">
        <f>IF(E18="","",E18)</f>
        <v>Vyplň údaj</v>
      </c>
      <c r="I92" s="23" t="s">
        <v>33</v>
      </c>
      <c r="J92" s="26" t="str">
        <f>E24</f>
        <v xml:space="preserve"> </v>
      </c>
      <c r="L92" s="28"/>
    </row>
    <row r="93" spans="2:12" s="1" customFormat="1" ht="10.35" customHeight="1">
      <c r="B93" s="28"/>
      <c r="L93" s="28"/>
    </row>
    <row r="94" spans="2:12" s="1" customFormat="1" ht="29.25" customHeight="1">
      <c r="B94" s="28"/>
      <c r="C94" s="97" t="s">
        <v>105</v>
      </c>
      <c r="D94" s="89"/>
      <c r="E94" s="89"/>
      <c r="F94" s="89"/>
      <c r="G94" s="89"/>
      <c r="H94" s="89"/>
      <c r="I94" s="89"/>
      <c r="J94" s="98" t="s">
        <v>106</v>
      </c>
      <c r="K94" s="89"/>
      <c r="L94" s="28"/>
    </row>
    <row r="95" spans="2:12" s="1" customFormat="1" ht="10.35" customHeight="1">
      <c r="B95" s="28"/>
      <c r="L95" s="28"/>
    </row>
    <row r="96" spans="2:47" s="1" customFormat="1" ht="22.9" customHeight="1">
      <c r="B96" s="28"/>
      <c r="C96" s="99" t="s">
        <v>107</v>
      </c>
      <c r="J96" s="62">
        <f>J123</f>
        <v>0</v>
      </c>
      <c r="L96" s="28"/>
      <c r="AU96" s="13" t="s">
        <v>108</v>
      </c>
    </row>
    <row r="97" spans="2:12" s="8" customFormat="1" ht="24.95" customHeight="1">
      <c r="B97" s="100"/>
      <c r="D97" s="101" t="s">
        <v>664</v>
      </c>
      <c r="E97" s="102"/>
      <c r="F97" s="102"/>
      <c r="G97" s="102"/>
      <c r="H97" s="102"/>
      <c r="I97" s="102"/>
      <c r="J97" s="103">
        <f>J124</f>
        <v>0</v>
      </c>
      <c r="L97" s="100"/>
    </row>
    <row r="98" spans="2:12" s="8" customFormat="1" ht="24.95" customHeight="1">
      <c r="B98" s="100"/>
      <c r="D98" s="101" t="s">
        <v>665</v>
      </c>
      <c r="E98" s="102"/>
      <c r="F98" s="102"/>
      <c r="G98" s="102"/>
      <c r="H98" s="102"/>
      <c r="I98" s="102"/>
      <c r="J98" s="103">
        <f>J126</f>
        <v>0</v>
      </c>
      <c r="L98" s="100"/>
    </row>
    <row r="99" spans="2:12" s="8" customFormat="1" ht="24.95" customHeight="1">
      <c r="B99" s="100"/>
      <c r="D99" s="101" t="s">
        <v>666</v>
      </c>
      <c r="E99" s="102"/>
      <c r="F99" s="102"/>
      <c r="G99" s="102"/>
      <c r="H99" s="102"/>
      <c r="I99" s="102"/>
      <c r="J99" s="103">
        <f>J130</f>
        <v>0</v>
      </c>
      <c r="L99" s="100"/>
    </row>
    <row r="100" spans="2:12" s="8" customFormat="1" ht="24.95" customHeight="1">
      <c r="B100" s="100"/>
      <c r="D100" s="101" t="s">
        <v>667</v>
      </c>
      <c r="E100" s="102"/>
      <c r="F100" s="102"/>
      <c r="G100" s="102"/>
      <c r="H100" s="102"/>
      <c r="I100" s="102"/>
      <c r="J100" s="103">
        <f>J134</f>
        <v>0</v>
      </c>
      <c r="L100" s="100"/>
    </row>
    <row r="101" spans="2:12" s="8" customFormat="1" ht="24.95" customHeight="1">
      <c r="B101" s="100"/>
      <c r="D101" s="101" t="s">
        <v>668</v>
      </c>
      <c r="E101" s="102"/>
      <c r="F101" s="102"/>
      <c r="G101" s="102"/>
      <c r="H101" s="102"/>
      <c r="I101" s="102"/>
      <c r="J101" s="103">
        <f>J137</f>
        <v>0</v>
      </c>
      <c r="L101" s="100"/>
    </row>
    <row r="102" spans="2:12" s="8" customFormat="1" ht="24.95" customHeight="1">
      <c r="B102" s="100"/>
      <c r="D102" s="101" t="s">
        <v>669</v>
      </c>
      <c r="E102" s="102"/>
      <c r="F102" s="102"/>
      <c r="G102" s="102"/>
      <c r="H102" s="102"/>
      <c r="I102" s="102"/>
      <c r="J102" s="103">
        <f>J141</f>
        <v>0</v>
      </c>
      <c r="L102" s="100"/>
    </row>
    <row r="103" spans="2:12" s="8" customFormat="1" ht="24.95" customHeight="1">
      <c r="B103" s="100"/>
      <c r="D103" s="101" t="s">
        <v>667</v>
      </c>
      <c r="E103" s="102"/>
      <c r="F103" s="102"/>
      <c r="G103" s="102"/>
      <c r="H103" s="102"/>
      <c r="I103" s="102"/>
      <c r="J103" s="103">
        <f>J143</f>
        <v>0</v>
      </c>
      <c r="L103" s="100"/>
    </row>
    <row r="104" spans="2:12" s="1" customFormat="1" ht="21.75" customHeight="1">
      <c r="B104" s="28"/>
      <c r="L104" s="28"/>
    </row>
    <row r="105" spans="2:12" s="1" customFormat="1" ht="6.95" customHeight="1"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28"/>
    </row>
    <row r="109" spans="2:12" s="1" customFormat="1" ht="6.95" customHeight="1">
      <c r="B109" s="42"/>
      <c r="C109" s="43"/>
      <c r="D109" s="43"/>
      <c r="E109" s="43"/>
      <c r="F109" s="43"/>
      <c r="G109" s="43"/>
      <c r="H109" s="43"/>
      <c r="I109" s="43"/>
      <c r="J109" s="43"/>
      <c r="K109" s="43"/>
      <c r="L109" s="28"/>
    </row>
    <row r="110" spans="2:12" s="1" customFormat="1" ht="24.95" customHeight="1">
      <c r="B110" s="28"/>
      <c r="C110" s="17" t="s">
        <v>114</v>
      </c>
      <c r="L110" s="28"/>
    </row>
    <row r="111" spans="2:12" s="1" customFormat="1" ht="6.95" customHeight="1">
      <c r="B111" s="28"/>
      <c r="L111" s="28"/>
    </row>
    <row r="112" spans="2:12" s="1" customFormat="1" ht="12" customHeight="1">
      <c r="B112" s="28"/>
      <c r="C112" s="23" t="s">
        <v>15</v>
      </c>
      <c r="L112" s="28"/>
    </row>
    <row r="113" spans="2:12" s="1" customFormat="1" ht="16.5" customHeight="1">
      <c r="B113" s="28"/>
      <c r="E113" s="196" t="str">
        <f>E7</f>
        <v>Multikulturní klub ZŠ</v>
      </c>
      <c r="F113" s="197"/>
      <c r="G113" s="197"/>
      <c r="H113" s="197"/>
      <c r="L113" s="28"/>
    </row>
    <row r="114" spans="2:12" s="1" customFormat="1" ht="12" customHeight="1">
      <c r="B114" s="28"/>
      <c r="C114" s="23" t="s">
        <v>102</v>
      </c>
      <c r="L114" s="28"/>
    </row>
    <row r="115" spans="2:12" s="1" customFormat="1" ht="16.5" customHeight="1">
      <c r="B115" s="28"/>
      <c r="E115" s="158" t="str">
        <f>E9</f>
        <v>Objekt4 - ÚT</v>
      </c>
      <c r="F115" s="198"/>
      <c r="G115" s="198"/>
      <c r="H115" s="198"/>
      <c r="L115" s="28"/>
    </row>
    <row r="116" spans="2:12" s="1" customFormat="1" ht="6.95" customHeight="1">
      <c r="B116" s="28"/>
      <c r="L116" s="28"/>
    </row>
    <row r="117" spans="2:12" s="1" customFormat="1" ht="12" customHeight="1">
      <c r="B117" s="28"/>
      <c r="C117" s="23" t="s">
        <v>19</v>
      </c>
      <c r="F117" s="21" t="str">
        <f>F12</f>
        <v xml:space="preserve"> </v>
      </c>
      <c r="I117" s="23" t="s">
        <v>21</v>
      </c>
      <c r="J117" s="48" t="str">
        <f>IF(J12="","",J12)</f>
        <v>20. 12. 2023</v>
      </c>
      <c r="L117" s="28"/>
    </row>
    <row r="118" spans="2:12" s="1" customFormat="1" ht="6.95" customHeight="1">
      <c r="B118" s="28"/>
      <c r="L118" s="28"/>
    </row>
    <row r="119" spans="2:12" s="1" customFormat="1" ht="15.2" customHeight="1">
      <c r="B119" s="28"/>
      <c r="C119" s="23" t="s">
        <v>23</v>
      </c>
      <c r="F119" s="21" t="str">
        <f>E15</f>
        <v>Městská část Praha 14</v>
      </c>
      <c r="I119" s="23" t="s">
        <v>30</v>
      </c>
      <c r="J119" s="26" t="str">
        <f>E21</f>
        <v xml:space="preserve"> </v>
      </c>
      <c r="L119" s="28"/>
    </row>
    <row r="120" spans="2:12" s="1" customFormat="1" ht="15.2" customHeight="1">
      <c r="B120" s="28"/>
      <c r="C120" s="23" t="s">
        <v>28</v>
      </c>
      <c r="F120" s="21" t="str">
        <f>IF(E18="","",E18)</f>
        <v>Vyplň údaj</v>
      </c>
      <c r="I120" s="23" t="s">
        <v>33</v>
      </c>
      <c r="J120" s="26" t="str">
        <f>E24</f>
        <v xml:space="preserve"> </v>
      </c>
      <c r="L120" s="28"/>
    </row>
    <row r="121" spans="2:12" s="1" customFormat="1" ht="10.35" customHeight="1">
      <c r="B121" s="28"/>
      <c r="L121" s="28"/>
    </row>
    <row r="122" spans="2:20" s="10" customFormat="1" ht="29.25" customHeight="1">
      <c r="B122" s="108"/>
      <c r="C122" s="109" t="s">
        <v>115</v>
      </c>
      <c r="D122" s="110" t="s">
        <v>60</v>
      </c>
      <c r="E122" s="110" t="s">
        <v>56</v>
      </c>
      <c r="F122" s="110" t="s">
        <v>57</v>
      </c>
      <c r="G122" s="110" t="s">
        <v>116</v>
      </c>
      <c r="H122" s="110" t="s">
        <v>117</v>
      </c>
      <c r="I122" s="110" t="s">
        <v>118</v>
      </c>
      <c r="J122" s="111" t="s">
        <v>106</v>
      </c>
      <c r="K122" s="112" t="s">
        <v>119</v>
      </c>
      <c r="L122" s="108"/>
      <c r="M122" s="55" t="s">
        <v>1</v>
      </c>
      <c r="N122" s="56" t="s">
        <v>39</v>
      </c>
      <c r="O122" s="56" t="s">
        <v>120</v>
      </c>
      <c r="P122" s="56" t="s">
        <v>121</v>
      </c>
      <c r="Q122" s="56" t="s">
        <v>122</v>
      </c>
      <c r="R122" s="56" t="s">
        <v>123</v>
      </c>
      <c r="S122" s="56" t="s">
        <v>124</v>
      </c>
      <c r="T122" s="57" t="s">
        <v>125</v>
      </c>
    </row>
    <row r="123" spans="2:63" s="1" customFormat="1" ht="22.9" customHeight="1">
      <c r="B123" s="28"/>
      <c r="C123" s="60" t="s">
        <v>126</v>
      </c>
      <c r="J123" s="113">
        <f>BK123</f>
        <v>0</v>
      </c>
      <c r="L123" s="28"/>
      <c r="M123" s="58"/>
      <c r="N123" s="49"/>
      <c r="O123" s="49"/>
      <c r="P123" s="114">
        <f>P124+P126+P130+P134+P137+P141+P143</f>
        <v>0</v>
      </c>
      <c r="Q123" s="49"/>
      <c r="R123" s="114">
        <f>R124+R126+R130+R134+R137+R141+R143</f>
        <v>0</v>
      </c>
      <c r="S123" s="49"/>
      <c r="T123" s="115">
        <f>T124+T126+T130+T134+T137+T141+T143</f>
        <v>0</v>
      </c>
      <c r="AT123" s="13" t="s">
        <v>74</v>
      </c>
      <c r="AU123" s="13" t="s">
        <v>108</v>
      </c>
      <c r="BK123" s="116">
        <f>BK124+BK126+BK130+BK134+BK137+BK141+BK143</f>
        <v>0</v>
      </c>
    </row>
    <row r="124" spans="2:63" s="11" customFormat="1" ht="25.9" customHeight="1">
      <c r="B124" s="117"/>
      <c r="D124" s="118" t="s">
        <v>74</v>
      </c>
      <c r="E124" s="119" t="s">
        <v>127</v>
      </c>
      <c r="F124" s="119" t="s">
        <v>670</v>
      </c>
      <c r="I124" s="120"/>
      <c r="J124" s="121">
        <f>BK124</f>
        <v>0</v>
      </c>
      <c r="L124" s="117"/>
      <c r="M124" s="122"/>
      <c r="P124" s="123">
        <f>P125</f>
        <v>0</v>
      </c>
      <c r="R124" s="123">
        <f>R125</f>
        <v>0</v>
      </c>
      <c r="T124" s="124">
        <f>T125</f>
        <v>0</v>
      </c>
      <c r="AR124" s="118" t="s">
        <v>83</v>
      </c>
      <c r="AT124" s="125" t="s">
        <v>74</v>
      </c>
      <c r="AU124" s="125" t="s">
        <v>75</v>
      </c>
      <c r="AY124" s="118" t="s">
        <v>129</v>
      </c>
      <c r="BK124" s="126">
        <f>BK125</f>
        <v>0</v>
      </c>
    </row>
    <row r="125" spans="2:65" s="1" customFormat="1" ht="16.5" customHeight="1">
      <c r="B125" s="28"/>
      <c r="C125" s="129" t="s">
        <v>75</v>
      </c>
      <c r="D125" s="129" t="s">
        <v>135</v>
      </c>
      <c r="E125" s="130" t="s">
        <v>671</v>
      </c>
      <c r="F125" s="131" t="s">
        <v>672</v>
      </c>
      <c r="G125" s="132" t="s">
        <v>673</v>
      </c>
      <c r="H125" s="133">
        <v>4</v>
      </c>
      <c r="I125" s="134"/>
      <c r="J125" s="133">
        <f>ROUND(I125*H125,3)</f>
        <v>0</v>
      </c>
      <c r="K125" s="135"/>
      <c r="L125" s="28"/>
      <c r="M125" s="136" t="s">
        <v>1</v>
      </c>
      <c r="N125" s="137" t="s">
        <v>40</v>
      </c>
      <c r="P125" s="138">
        <f>O125*H125</f>
        <v>0</v>
      </c>
      <c r="Q125" s="138">
        <v>0</v>
      </c>
      <c r="R125" s="138">
        <f>Q125*H125</f>
        <v>0</v>
      </c>
      <c r="S125" s="138">
        <v>0</v>
      </c>
      <c r="T125" s="139">
        <f>S125*H125</f>
        <v>0</v>
      </c>
      <c r="AR125" s="140" t="s">
        <v>177</v>
      </c>
      <c r="AT125" s="140" t="s">
        <v>135</v>
      </c>
      <c r="AU125" s="140" t="s">
        <v>83</v>
      </c>
      <c r="AY125" s="13" t="s">
        <v>129</v>
      </c>
      <c r="BE125" s="141">
        <f>IF(N125="základní",J125,0)</f>
        <v>0</v>
      </c>
      <c r="BF125" s="141">
        <f>IF(N125="snížená",J125,0)</f>
        <v>0</v>
      </c>
      <c r="BG125" s="141">
        <f>IF(N125="zákl. přenesená",J125,0)</f>
        <v>0</v>
      </c>
      <c r="BH125" s="141">
        <f>IF(N125="sníž. přenesená",J125,0)</f>
        <v>0</v>
      </c>
      <c r="BI125" s="141">
        <f>IF(N125="nulová",J125,0)</f>
        <v>0</v>
      </c>
      <c r="BJ125" s="13" t="s">
        <v>83</v>
      </c>
      <c r="BK125" s="142">
        <f>ROUND(I125*H125,3)</f>
        <v>0</v>
      </c>
      <c r="BL125" s="13" t="s">
        <v>177</v>
      </c>
      <c r="BM125" s="140" t="s">
        <v>85</v>
      </c>
    </row>
    <row r="126" spans="2:63" s="11" customFormat="1" ht="25.9" customHeight="1">
      <c r="B126" s="117"/>
      <c r="D126" s="118" t="s">
        <v>74</v>
      </c>
      <c r="E126" s="119" t="s">
        <v>674</v>
      </c>
      <c r="F126" s="119" t="s">
        <v>675</v>
      </c>
      <c r="I126" s="120"/>
      <c r="J126" s="121">
        <f>BK126</f>
        <v>0</v>
      </c>
      <c r="L126" s="117"/>
      <c r="M126" s="122"/>
      <c r="P126" s="123">
        <f>SUM(P127:P129)</f>
        <v>0</v>
      </c>
      <c r="R126" s="123">
        <f>SUM(R127:R129)</f>
        <v>0</v>
      </c>
      <c r="T126" s="124">
        <f>SUM(T127:T129)</f>
        <v>0</v>
      </c>
      <c r="AR126" s="118" t="s">
        <v>83</v>
      </c>
      <c r="AT126" s="125" t="s">
        <v>74</v>
      </c>
      <c r="AU126" s="125" t="s">
        <v>75</v>
      </c>
      <c r="AY126" s="118" t="s">
        <v>129</v>
      </c>
      <c r="BK126" s="126">
        <f>SUM(BK127:BK129)</f>
        <v>0</v>
      </c>
    </row>
    <row r="127" spans="2:65" s="1" customFormat="1" ht="16.5" customHeight="1">
      <c r="B127" s="28"/>
      <c r="C127" s="129" t="s">
        <v>75</v>
      </c>
      <c r="D127" s="129" t="s">
        <v>135</v>
      </c>
      <c r="E127" s="130" t="s">
        <v>676</v>
      </c>
      <c r="F127" s="131" t="s">
        <v>677</v>
      </c>
      <c r="G127" s="132" t="s">
        <v>250</v>
      </c>
      <c r="H127" s="133">
        <v>41</v>
      </c>
      <c r="I127" s="134"/>
      <c r="J127" s="133">
        <f>ROUND(I127*H127,3)</f>
        <v>0</v>
      </c>
      <c r="K127" s="135"/>
      <c r="L127" s="28"/>
      <c r="M127" s="136" t="s">
        <v>1</v>
      </c>
      <c r="N127" s="137" t="s">
        <v>40</v>
      </c>
      <c r="P127" s="138">
        <f>O127*H127</f>
        <v>0</v>
      </c>
      <c r="Q127" s="138">
        <v>0</v>
      </c>
      <c r="R127" s="138">
        <f>Q127*H127</f>
        <v>0</v>
      </c>
      <c r="S127" s="138">
        <v>0</v>
      </c>
      <c r="T127" s="139">
        <f>S127*H127</f>
        <v>0</v>
      </c>
      <c r="AR127" s="140" t="s">
        <v>177</v>
      </c>
      <c r="AT127" s="140" t="s">
        <v>135</v>
      </c>
      <c r="AU127" s="140" t="s">
        <v>83</v>
      </c>
      <c r="AY127" s="13" t="s">
        <v>129</v>
      </c>
      <c r="BE127" s="141">
        <f>IF(N127="základní",J127,0)</f>
        <v>0</v>
      </c>
      <c r="BF127" s="141">
        <f>IF(N127="snížená",J127,0)</f>
        <v>0</v>
      </c>
      <c r="BG127" s="141">
        <f>IF(N127="zákl. přenesená",J127,0)</f>
        <v>0</v>
      </c>
      <c r="BH127" s="141">
        <f>IF(N127="sníž. přenesená",J127,0)</f>
        <v>0</v>
      </c>
      <c r="BI127" s="141">
        <f>IF(N127="nulová",J127,0)</f>
        <v>0</v>
      </c>
      <c r="BJ127" s="13" t="s">
        <v>83</v>
      </c>
      <c r="BK127" s="142">
        <f>ROUND(I127*H127,3)</f>
        <v>0</v>
      </c>
      <c r="BL127" s="13" t="s">
        <v>177</v>
      </c>
      <c r="BM127" s="140" t="s">
        <v>177</v>
      </c>
    </row>
    <row r="128" spans="2:65" s="1" customFormat="1" ht="16.5" customHeight="1">
      <c r="B128" s="28"/>
      <c r="C128" s="129" t="s">
        <v>75</v>
      </c>
      <c r="D128" s="129" t="s">
        <v>135</v>
      </c>
      <c r="E128" s="130" t="s">
        <v>678</v>
      </c>
      <c r="F128" s="131" t="s">
        <v>679</v>
      </c>
      <c r="G128" s="132" t="s">
        <v>250</v>
      </c>
      <c r="H128" s="133">
        <v>12</v>
      </c>
      <c r="I128" s="134"/>
      <c r="J128" s="133">
        <f>ROUND(I128*H128,3)</f>
        <v>0</v>
      </c>
      <c r="K128" s="135"/>
      <c r="L128" s="28"/>
      <c r="M128" s="136" t="s">
        <v>1</v>
      </c>
      <c r="N128" s="137" t="s">
        <v>40</v>
      </c>
      <c r="P128" s="138">
        <f>O128*H128</f>
        <v>0</v>
      </c>
      <c r="Q128" s="138">
        <v>0</v>
      </c>
      <c r="R128" s="138">
        <f>Q128*H128</f>
        <v>0</v>
      </c>
      <c r="S128" s="138">
        <v>0</v>
      </c>
      <c r="T128" s="139">
        <f>S128*H128</f>
        <v>0</v>
      </c>
      <c r="AR128" s="140" t="s">
        <v>177</v>
      </c>
      <c r="AT128" s="140" t="s">
        <v>135</v>
      </c>
      <c r="AU128" s="140" t="s">
        <v>83</v>
      </c>
      <c r="AY128" s="13" t="s">
        <v>129</v>
      </c>
      <c r="BE128" s="141">
        <f>IF(N128="základní",J128,0)</f>
        <v>0</v>
      </c>
      <c r="BF128" s="141">
        <f>IF(N128="snížená",J128,0)</f>
        <v>0</v>
      </c>
      <c r="BG128" s="141">
        <f>IF(N128="zákl. přenesená",J128,0)</f>
        <v>0</v>
      </c>
      <c r="BH128" s="141">
        <f>IF(N128="sníž. přenesená",J128,0)</f>
        <v>0</v>
      </c>
      <c r="BI128" s="141">
        <f>IF(N128="nulová",J128,0)</f>
        <v>0</v>
      </c>
      <c r="BJ128" s="13" t="s">
        <v>83</v>
      </c>
      <c r="BK128" s="142">
        <f>ROUND(I128*H128,3)</f>
        <v>0</v>
      </c>
      <c r="BL128" s="13" t="s">
        <v>177</v>
      </c>
      <c r="BM128" s="140" t="s">
        <v>140</v>
      </c>
    </row>
    <row r="129" spans="2:65" s="1" customFormat="1" ht="16.5" customHeight="1">
      <c r="B129" s="28"/>
      <c r="C129" s="129" t="s">
        <v>75</v>
      </c>
      <c r="D129" s="129" t="s">
        <v>135</v>
      </c>
      <c r="E129" s="130" t="s">
        <v>680</v>
      </c>
      <c r="F129" s="131" t="s">
        <v>681</v>
      </c>
      <c r="G129" s="132" t="s">
        <v>250</v>
      </c>
      <c r="H129" s="133">
        <v>33</v>
      </c>
      <c r="I129" s="134"/>
      <c r="J129" s="133">
        <f>ROUND(I129*H129,3)</f>
        <v>0</v>
      </c>
      <c r="K129" s="135"/>
      <c r="L129" s="28"/>
      <c r="M129" s="136" t="s">
        <v>1</v>
      </c>
      <c r="N129" s="137" t="s">
        <v>40</v>
      </c>
      <c r="P129" s="138">
        <f>O129*H129</f>
        <v>0</v>
      </c>
      <c r="Q129" s="138">
        <v>0</v>
      </c>
      <c r="R129" s="138">
        <f>Q129*H129</f>
        <v>0</v>
      </c>
      <c r="S129" s="138">
        <v>0</v>
      </c>
      <c r="T129" s="139">
        <f>S129*H129</f>
        <v>0</v>
      </c>
      <c r="AR129" s="140" t="s">
        <v>177</v>
      </c>
      <c r="AT129" s="140" t="s">
        <v>135</v>
      </c>
      <c r="AU129" s="140" t="s">
        <v>83</v>
      </c>
      <c r="AY129" s="13" t="s">
        <v>129</v>
      </c>
      <c r="BE129" s="141">
        <f>IF(N129="základní",J129,0)</f>
        <v>0</v>
      </c>
      <c r="BF129" s="141">
        <f>IF(N129="snížená",J129,0)</f>
        <v>0</v>
      </c>
      <c r="BG129" s="141">
        <f>IF(N129="zákl. přenesená",J129,0)</f>
        <v>0</v>
      </c>
      <c r="BH129" s="141">
        <f>IF(N129="sníž. přenesená",J129,0)</f>
        <v>0</v>
      </c>
      <c r="BI129" s="141">
        <f>IF(N129="nulová",J129,0)</f>
        <v>0</v>
      </c>
      <c r="BJ129" s="13" t="s">
        <v>83</v>
      </c>
      <c r="BK129" s="142">
        <f>ROUND(I129*H129,3)</f>
        <v>0</v>
      </c>
      <c r="BL129" s="13" t="s">
        <v>177</v>
      </c>
      <c r="BM129" s="140" t="s">
        <v>146</v>
      </c>
    </row>
    <row r="130" spans="2:63" s="11" customFormat="1" ht="25.9" customHeight="1">
      <c r="B130" s="117"/>
      <c r="D130" s="118" t="s">
        <v>74</v>
      </c>
      <c r="E130" s="119" t="s">
        <v>682</v>
      </c>
      <c r="F130" s="119" t="s">
        <v>683</v>
      </c>
      <c r="I130" s="120"/>
      <c r="J130" s="121">
        <f>BK130</f>
        <v>0</v>
      </c>
      <c r="L130" s="117"/>
      <c r="M130" s="122"/>
      <c r="P130" s="123">
        <f>SUM(P131:P133)</f>
        <v>0</v>
      </c>
      <c r="R130" s="123">
        <f>SUM(R131:R133)</f>
        <v>0</v>
      </c>
      <c r="T130" s="124">
        <f>SUM(T131:T133)</f>
        <v>0</v>
      </c>
      <c r="AR130" s="118" t="s">
        <v>83</v>
      </c>
      <c r="AT130" s="125" t="s">
        <v>74</v>
      </c>
      <c r="AU130" s="125" t="s">
        <v>75</v>
      </c>
      <c r="AY130" s="118" t="s">
        <v>129</v>
      </c>
      <c r="BK130" s="126">
        <f>SUM(BK131:BK133)</f>
        <v>0</v>
      </c>
    </row>
    <row r="131" spans="2:65" s="1" customFormat="1" ht="16.5" customHeight="1">
      <c r="B131" s="28"/>
      <c r="C131" s="129" t="s">
        <v>75</v>
      </c>
      <c r="D131" s="129" t="s">
        <v>135</v>
      </c>
      <c r="E131" s="130" t="s">
        <v>684</v>
      </c>
      <c r="F131" s="131" t="s">
        <v>685</v>
      </c>
      <c r="G131" s="132" t="s">
        <v>250</v>
      </c>
      <c r="H131" s="133">
        <v>41</v>
      </c>
      <c r="I131" s="134"/>
      <c r="J131" s="133">
        <f>ROUND(I131*H131,3)</f>
        <v>0</v>
      </c>
      <c r="K131" s="135"/>
      <c r="L131" s="28"/>
      <c r="M131" s="136" t="s">
        <v>1</v>
      </c>
      <c r="N131" s="137" t="s">
        <v>40</v>
      </c>
      <c r="P131" s="138">
        <f>O131*H131</f>
        <v>0</v>
      </c>
      <c r="Q131" s="138">
        <v>0</v>
      </c>
      <c r="R131" s="138">
        <f>Q131*H131</f>
        <v>0</v>
      </c>
      <c r="S131" s="138">
        <v>0</v>
      </c>
      <c r="T131" s="139">
        <f>S131*H131</f>
        <v>0</v>
      </c>
      <c r="AR131" s="140" t="s">
        <v>177</v>
      </c>
      <c r="AT131" s="140" t="s">
        <v>135</v>
      </c>
      <c r="AU131" s="140" t="s">
        <v>83</v>
      </c>
      <c r="AY131" s="13" t="s">
        <v>129</v>
      </c>
      <c r="BE131" s="141">
        <f>IF(N131="základní",J131,0)</f>
        <v>0</v>
      </c>
      <c r="BF131" s="141">
        <f>IF(N131="snížená",J131,0)</f>
        <v>0</v>
      </c>
      <c r="BG131" s="141">
        <f>IF(N131="zákl. přenesená",J131,0)</f>
        <v>0</v>
      </c>
      <c r="BH131" s="141">
        <f>IF(N131="sníž. přenesená",J131,0)</f>
        <v>0</v>
      </c>
      <c r="BI131" s="141">
        <f>IF(N131="nulová",J131,0)</f>
        <v>0</v>
      </c>
      <c r="BJ131" s="13" t="s">
        <v>83</v>
      </c>
      <c r="BK131" s="142">
        <f>ROUND(I131*H131,3)</f>
        <v>0</v>
      </c>
      <c r="BL131" s="13" t="s">
        <v>177</v>
      </c>
      <c r="BM131" s="140" t="s">
        <v>188</v>
      </c>
    </row>
    <row r="132" spans="2:65" s="1" customFormat="1" ht="16.5" customHeight="1">
      <c r="B132" s="28"/>
      <c r="C132" s="129" t="s">
        <v>75</v>
      </c>
      <c r="D132" s="129" t="s">
        <v>135</v>
      </c>
      <c r="E132" s="130" t="s">
        <v>686</v>
      </c>
      <c r="F132" s="131" t="s">
        <v>687</v>
      </c>
      <c r="G132" s="132" t="s">
        <v>250</v>
      </c>
      <c r="H132" s="133">
        <v>12</v>
      </c>
      <c r="I132" s="134"/>
      <c r="J132" s="133">
        <f>ROUND(I132*H132,3)</f>
        <v>0</v>
      </c>
      <c r="K132" s="135"/>
      <c r="L132" s="28"/>
      <c r="M132" s="136" t="s">
        <v>1</v>
      </c>
      <c r="N132" s="137" t="s">
        <v>40</v>
      </c>
      <c r="P132" s="138">
        <f>O132*H132</f>
        <v>0</v>
      </c>
      <c r="Q132" s="138">
        <v>0</v>
      </c>
      <c r="R132" s="138">
        <f>Q132*H132</f>
        <v>0</v>
      </c>
      <c r="S132" s="138">
        <v>0</v>
      </c>
      <c r="T132" s="139">
        <f>S132*H132</f>
        <v>0</v>
      </c>
      <c r="AR132" s="140" t="s">
        <v>177</v>
      </c>
      <c r="AT132" s="140" t="s">
        <v>135</v>
      </c>
      <c r="AU132" s="140" t="s">
        <v>83</v>
      </c>
      <c r="AY132" s="13" t="s">
        <v>129</v>
      </c>
      <c r="BE132" s="141">
        <f>IF(N132="základní",J132,0)</f>
        <v>0</v>
      </c>
      <c r="BF132" s="141">
        <f>IF(N132="snížená",J132,0)</f>
        <v>0</v>
      </c>
      <c r="BG132" s="141">
        <f>IF(N132="zákl. přenesená",J132,0)</f>
        <v>0</v>
      </c>
      <c r="BH132" s="141">
        <f>IF(N132="sníž. přenesená",J132,0)</f>
        <v>0</v>
      </c>
      <c r="BI132" s="141">
        <f>IF(N132="nulová",J132,0)</f>
        <v>0</v>
      </c>
      <c r="BJ132" s="13" t="s">
        <v>83</v>
      </c>
      <c r="BK132" s="142">
        <f>ROUND(I132*H132,3)</f>
        <v>0</v>
      </c>
      <c r="BL132" s="13" t="s">
        <v>177</v>
      </c>
      <c r="BM132" s="140" t="s">
        <v>192</v>
      </c>
    </row>
    <row r="133" spans="2:65" s="1" customFormat="1" ht="16.5" customHeight="1">
      <c r="B133" s="28"/>
      <c r="C133" s="129" t="s">
        <v>75</v>
      </c>
      <c r="D133" s="129" t="s">
        <v>135</v>
      </c>
      <c r="E133" s="130" t="s">
        <v>688</v>
      </c>
      <c r="F133" s="131" t="s">
        <v>689</v>
      </c>
      <c r="G133" s="132" t="s">
        <v>250</v>
      </c>
      <c r="H133" s="133">
        <v>33</v>
      </c>
      <c r="I133" s="134"/>
      <c r="J133" s="133">
        <f>ROUND(I133*H133,3)</f>
        <v>0</v>
      </c>
      <c r="K133" s="135"/>
      <c r="L133" s="28"/>
      <c r="M133" s="136" t="s">
        <v>1</v>
      </c>
      <c r="N133" s="137" t="s">
        <v>40</v>
      </c>
      <c r="P133" s="138">
        <f>O133*H133</f>
        <v>0</v>
      </c>
      <c r="Q133" s="138">
        <v>0</v>
      </c>
      <c r="R133" s="138">
        <f>Q133*H133</f>
        <v>0</v>
      </c>
      <c r="S133" s="138">
        <v>0</v>
      </c>
      <c r="T133" s="139">
        <f>S133*H133</f>
        <v>0</v>
      </c>
      <c r="AR133" s="140" t="s">
        <v>177</v>
      </c>
      <c r="AT133" s="140" t="s">
        <v>135</v>
      </c>
      <c r="AU133" s="140" t="s">
        <v>83</v>
      </c>
      <c r="AY133" s="13" t="s">
        <v>129</v>
      </c>
      <c r="BE133" s="141">
        <f>IF(N133="základní",J133,0)</f>
        <v>0</v>
      </c>
      <c r="BF133" s="141">
        <f>IF(N133="snížená",J133,0)</f>
        <v>0</v>
      </c>
      <c r="BG133" s="141">
        <f>IF(N133="zákl. přenesená",J133,0)</f>
        <v>0</v>
      </c>
      <c r="BH133" s="141">
        <f>IF(N133="sníž. přenesená",J133,0)</f>
        <v>0</v>
      </c>
      <c r="BI133" s="141">
        <f>IF(N133="nulová",J133,0)</f>
        <v>0</v>
      </c>
      <c r="BJ133" s="13" t="s">
        <v>83</v>
      </c>
      <c r="BK133" s="142">
        <f>ROUND(I133*H133,3)</f>
        <v>0</v>
      </c>
      <c r="BL133" s="13" t="s">
        <v>177</v>
      </c>
      <c r="BM133" s="140" t="s">
        <v>195</v>
      </c>
    </row>
    <row r="134" spans="2:63" s="11" customFormat="1" ht="25.9" customHeight="1">
      <c r="B134" s="117"/>
      <c r="D134" s="118" t="s">
        <v>74</v>
      </c>
      <c r="E134" s="119" t="s">
        <v>690</v>
      </c>
      <c r="F134" s="119" t="s">
        <v>691</v>
      </c>
      <c r="I134" s="120"/>
      <c r="J134" s="121">
        <f>BK134</f>
        <v>0</v>
      </c>
      <c r="L134" s="117"/>
      <c r="M134" s="122"/>
      <c r="P134" s="123">
        <f>SUM(P135:P136)</f>
        <v>0</v>
      </c>
      <c r="R134" s="123">
        <f>SUM(R135:R136)</f>
        <v>0</v>
      </c>
      <c r="T134" s="124">
        <f>SUM(T135:T136)</f>
        <v>0</v>
      </c>
      <c r="AR134" s="118" t="s">
        <v>83</v>
      </c>
      <c r="AT134" s="125" t="s">
        <v>74</v>
      </c>
      <c r="AU134" s="125" t="s">
        <v>75</v>
      </c>
      <c r="AY134" s="118" t="s">
        <v>129</v>
      </c>
      <c r="BK134" s="126">
        <f>SUM(BK135:BK136)</f>
        <v>0</v>
      </c>
    </row>
    <row r="135" spans="2:65" s="1" customFormat="1" ht="16.5" customHeight="1">
      <c r="B135" s="28"/>
      <c r="C135" s="129" t="s">
        <v>75</v>
      </c>
      <c r="D135" s="129" t="s">
        <v>135</v>
      </c>
      <c r="E135" s="130" t="s">
        <v>692</v>
      </c>
      <c r="F135" s="131" t="s">
        <v>693</v>
      </c>
      <c r="G135" s="132" t="s">
        <v>673</v>
      </c>
      <c r="H135" s="133">
        <v>2</v>
      </c>
      <c r="I135" s="134"/>
      <c r="J135" s="133">
        <f>ROUND(I135*H135,3)</f>
        <v>0</v>
      </c>
      <c r="K135" s="135"/>
      <c r="L135" s="28"/>
      <c r="M135" s="136" t="s">
        <v>1</v>
      </c>
      <c r="N135" s="137" t="s">
        <v>40</v>
      </c>
      <c r="P135" s="138">
        <f>O135*H135</f>
        <v>0</v>
      </c>
      <c r="Q135" s="138">
        <v>0</v>
      </c>
      <c r="R135" s="138">
        <f>Q135*H135</f>
        <v>0</v>
      </c>
      <c r="S135" s="138">
        <v>0</v>
      </c>
      <c r="T135" s="139">
        <f>S135*H135</f>
        <v>0</v>
      </c>
      <c r="AR135" s="140" t="s">
        <v>177</v>
      </c>
      <c r="AT135" s="140" t="s">
        <v>135</v>
      </c>
      <c r="AU135" s="140" t="s">
        <v>83</v>
      </c>
      <c r="AY135" s="13" t="s">
        <v>129</v>
      </c>
      <c r="BE135" s="141">
        <f>IF(N135="základní",J135,0)</f>
        <v>0</v>
      </c>
      <c r="BF135" s="141">
        <f>IF(N135="snížená",J135,0)</f>
        <v>0</v>
      </c>
      <c r="BG135" s="141">
        <f>IF(N135="zákl. přenesená",J135,0)</f>
        <v>0</v>
      </c>
      <c r="BH135" s="141">
        <f>IF(N135="sníž. přenesená",J135,0)</f>
        <v>0</v>
      </c>
      <c r="BI135" s="141">
        <f>IF(N135="nulová",J135,0)</f>
        <v>0</v>
      </c>
      <c r="BJ135" s="13" t="s">
        <v>83</v>
      </c>
      <c r="BK135" s="142">
        <f>ROUND(I135*H135,3)</f>
        <v>0</v>
      </c>
      <c r="BL135" s="13" t="s">
        <v>177</v>
      </c>
      <c r="BM135" s="140" t="s">
        <v>198</v>
      </c>
    </row>
    <row r="136" spans="2:65" s="1" customFormat="1" ht="24.2" customHeight="1">
      <c r="B136" s="28"/>
      <c r="C136" s="129" t="s">
        <v>75</v>
      </c>
      <c r="D136" s="129" t="s">
        <v>135</v>
      </c>
      <c r="E136" s="130" t="s">
        <v>694</v>
      </c>
      <c r="F136" s="131" t="s">
        <v>695</v>
      </c>
      <c r="G136" s="132" t="s">
        <v>673</v>
      </c>
      <c r="H136" s="133">
        <v>2</v>
      </c>
      <c r="I136" s="134"/>
      <c r="J136" s="133">
        <f>ROUND(I136*H136,3)</f>
        <v>0</v>
      </c>
      <c r="K136" s="135"/>
      <c r="L136" s="28"/>
      <c r="M136" s="136" t="s">
        <v>1</v>
      </c>
      <c r="N136" s="137" t="s">
        <v>40</v>
      </c>
      <c r="P136" s="138">
        <f>O136*H136</f>
        <v>0</v>
      </c>
      <c r="Q136" s="138">
        <v>0</v>
      </c>
      <c r="R136" s="138">
        <f>Q136*H136</f>
        <v>0</v>
      </c>
      <c r="S136" s="138">
        <v>0</v>
      </c>
      <c r="T136" s="139">
        <f>S136*H136</f>
        <v>0</v>
      </c>
      <c r="AR136" s="140" t="s">
        <v>177</v>
      </c>
      <c r="AT136" s="140" t="s">
        <v>135</v>
      </c>
      <c r="AU136" s="140" t="s">
        <v>83</v>
      </c>
      <c r="AY136" s="13" t="s">
        <v>129</v>
      </c>
      <c r="BE136" s="141">
        <f>IF(N136="základní",J136,0)</f>
        <v>0</v>
      </c>
      <c r="BF136" s="141">
        <f>IF(N136="snížená",J136,0)</f>
        <v>0</v>
      </c>
      <c r="BG136" s="141">
        <f>IF(N136="zákl. přenesená",J136,0)</f>
        <v>0</v>
      </c>
      <c r="BH136" s="141">
        <f>IF(N136="sníž. přenesená",J136,0)</f>
        <v>0</v>
      </c>
      <c r="BI136" s="141">
        <f>IF(N136="nulová",J136,0)</f>
        <v>0</v>
      </c>
      <c r="BJ136" s="13" t="s">
        <v>83</v>
      </c>
      <c r="BK136" s="142">
        <f>ROUND(I136*H136,3)</f>
        <v>0</v>
      </c>
      <c r="BL136" s="13" t="s">
        <v>177</v>
      </c>
      <c r="BM136" s="140" t="s">
        <v>202</v>
      </c>
    </row>
    <row r="137" spans="2:63" s="11" customFormat="1" ht="25.9" customHeight="1">
      <c r="B137" s="117"/>
      <c r="D137" s="118" t="s">
        <v>74</v>
      </c>
      <c r="E137" s="119" t="s">
        <v>696</v>
      </c>
      <c r="F137" s="119" t="s">
        <v>697</v>
      </c>
      <c r="I137" s="120"/>
      <c r="J137" s="121">
        <f>BK137</f>
        <v>0</v>
      </c>
      <c r="L137" s="117"/>
      <c r="M137" s="122"/>
      <c r="P137" s="123">
        <f>SUM(P138:P140)</f>
        <v>0</v>
      </c>
      <c r="R137" s="123">
        <f>SUM(R138:R140)</f>
        <v>0</v>
      </c>
      <c r="T137" s="124">
        <f>SUM(T138:T140)</f>
        <v>0</v>
      </c>
      <c r="AR137" s="118" t="s">
        <v>83</v>
      </c>
      <c r="AT137" s="125" t="s">
        <v>74</v>
      </c>
      <c r="AU137" s="125" t="s">
        <v>75</v>
      </c>
      <c r="AY137" s="118" t="s">
        <v>129</v>
      </c>
      <c r="BK137" s="126">
        <f>SUM(BK138:BK140)</f>
        <v>0</v>
      </c>
    </row>
    <row r="138" spans="2:65" s="1" customFormat="1" ht="16.5" customHeight="1">
      <c r="B138" s="28"/>
      <c r="C138" s="129" t="s">
        <v>75</v>
      </c>
      <c r="D138" s="129" t="s">
        <v>135</v>
      </c>
      <c r="E138" s="130" t="s">
        <v>698</v>
      </c>
      <c r="F138" s="131" t="s">
        <v>699</v>
      </c>
      <c r="G138" s="132" t="s">
        <v>673</v>
      </c>
      <c r="H138" s="133">
        <v>4</v>
      </c>
      <c r="I138" s="134"/>
      <c r="J138" s="133">
        <f>ROUND(I138*H138,3)</f>
        <v>0</v>
      </c>
      <c r="K138" s="135"/>
      <c r="L138" s="28"/>
      <c r="M138" s="136" t="s">
        <v>1</v>
      </c>
      <c r="N138" s="137" t="s">
        <v>40</v>
      </c>
      <c r="P138" s="138">
        <f>O138*H138</f>
        <v>0</v>
      </c>
      <c r="Q138" s="138">
        <v>0</v>
      </c>
      <c r="R138" s="138">
        <f>Q138*H138</f>
        <v>0</v>
      </c>
      <c r="S138" s="138">
        <v>0</v>
      </c>
      <c r="T138" s="139">
        <f>S138*H138</f>
        <v>0</v>
      </c>
      <c r="AR138" s="140" t="s">
        <v>177</v>
      </c>
      <c r="AT138" s="140" t="s">
        <v>135</v>
      </c>
      <c r="AU138" s="140" t="s">
        <v>83</v>
      </c>
      <c r="AY138" s="13" t="s">
        <v>129</v>
      </c>
      <c r="BE138" s="141">
        <f>IF(N138="základní",J138,0)</f>
        <v>0</v>
      </c>
      <c r="BF138" s="141">
        <f>IF(N138="snížená",J138,0)</f>
        <v>0</v>
      </c>
      <c r="BG138" s="141">
        <f>IF(N138="zákl. přenesená",J138,0)</f>
        <v>0</v>
      </c>
      <c r="BH138" s="141">
        <f>IF(N138="sníž. přenesená",J138,0)</f>
        <v>0</v>
      </c>
      <c r="BI138" s="141">
        <f>IF(N138="nulová",J138,0)</f>
        <v>0</v>
      </c>
      <c r="BJ138" s="13" t="s">
        <v>83</v>
      </c>
      <c r="BK138" s="142">
        <f>ROUND(I138*H138,3)</f>
        <v>0</v>
      </c>
      <c r="BL138" s="13" t="s">
        <v>177</v>
      </c>
      <c r="BM138" s="140" t="s">
        <v>207</v>
      </c>
    </row>
    <row r="139" spans="2:65" s="1" customFormat="1" ht="16.5" customHeight="1">
      <c r="B139" s="28"/>
      <c r="C139" s="129" t="s">
        <v>75</v>
      </c>
      <c r="D139" s="129" t="s">
        <v>135</v>
      </c>
      <c r="E139" s="130" t="s">
        <v>700</v>
      </c>
      <c r="F139" s="131" t="s">
        <v>701</v>
      </c>
      <c r="G139" s="132" t="s">
        <v>673</v>
      </c>
      <c r="H139" s="133">
        <v>8</v>
      </c>
      <c r="I139" s="134"/>
      <c r="J139" s="133">
        <f>ROUND(I139*H139,3)</f>
        <v>0</v>
      </c>
      <c r="K139" s="135"/>
      <c r="L139" s="28"/>
      <c r="M139" s="136" t="s">
        <v>1</v>
      </c>
      <c r="N139" s="137" t="s">
        <v>40</v>
      </c>
      <c r="P139" s="138">
        <f>O139*H139</f>
        <v>0</v>
      </c>
      <c r="Q139" s="138">
        <v>0</v>
      </c>
      <c r="R139" s="138">
        <f>Q139*H139</f>
        <v>0</v>
      </c>
      <c r="S139" s="138">
        <v>0</v>
      </c>
      <c r="T139" s="139">
        <f>S139*H139</f>
        <v>0</v>
      </c>
      <c r="AR139" s="140" t="s">
        <v>177</v>
      </c>
      <c r="AT139" s="140" t="s">
        <v>135</v>
      </c>
      <c r="AU139" s="140" t="s">
        <v>83</v>
      </c>
      <c r="AY139" s="13" t="s">
        <v>129</v>
      </c>
      <c r="BE139" s="141">
        <f>IF(N139="základní",J139,0)</f>
        <v>0</v>
      </c>
      <c r="BF139" s="141">
        <f>IF(N139="snížená",J139,0)</f>
        <v>0</v>
      </c>
      <c r="BG139" s="141">
        <f>IF(N139="zákl. přenesená",J139,0)</f>
        <v>0</v>
      </c>
      <c r="BH139" s="141">
        <f>IF(N139="sníž. přenesená",J139,0)</f>
        <v>0</v>
      </c>
      <c r="BI139" s="141">
        <f>IF(N139="nulová",J139,0)</f>
        <v>0</v>
      </c>
      <c r="BJ139" s="13" t="s">
        <v>83</v>
      </c>
      <c r="BK139" s="142">
        <f>ROUND(I139*H139,3)</f>
        <v>0</v>
      </c>
      <c r="BL139" s="13" t="s">
        <v>177</v>
      </c>
      <c r="BM139" s="140" t="s">
        <v>211</v>
      </c>
    </row>
    <row r="140" spans="2:65" s="1" customFormat="1" ht="16.5" customHeight="1">
      <c r="B140" s="28"/>
      <c r="C140" s="129" t="s">
        <v>75</v>
      </c>
      <c r="D140" s="129" t="s">
        <v>135</v>
      </c>
      <c r="E140" s="130" t="s">
        <v>702</v>
      </c>
      <c r="F140" s="131" t="s">
        <v>703</v>
      </c>
      <c r="G140" s="132" t="s">
        <v>673</v>
      </c>
      <c r="H140" s="133">
        <v>8</v>
      </c>
      <c r="I140" s="134"/>
      <c r="J140" s="133">
        <f>ROUND(I140*H140,3)</f>
        <v>0</v>
      </c>
      <c r="K140" s="135"/>
      <c r="L140" s="28"/>
      <c r="M140" s="136" t="s">
        <v>1</v>
      </c>
      <c r="N140" s="137" t="s">
        <v>40</v>
      </c>
      <c r="P140" s="138">
        <f>O140*H140</f>
        <v>0</v>
      </c>
      <c r="Q140" s="138">
        <v>0</v>
      </c>
      <c r="R140" s="138">
        <f>Q140*H140</f>
        <v>0</v>
      </c>
      <c r="S140" s="138">
        <v>0</v>
      </c>
      <c r="T140" s="139">
        <f>S140*H140</f>
        <v>0</v>
      </c>
      <c r="AR140" s="140" t="s">
        <v>177</v>
      </c>
      <c r="AT140" s="140" t="s">
        <v>135</v>
      </c>
      <c r="AU140" s="140" t="s">
        <v>83</v>
      </c>
      <c r="AY140" s="13" t="s">
        <v>129</v>
      </c>
      <c r="BE140" s="141">
        <f>IF(N140="základní",J140,0)</f>
        <v>0</v>
      </c>
      <c r="BF140" s="141">
        <f>IF(N140="snížená",J140,0)</f>
        <v>0</v>
      </c>
      <c r="BG140" s="141">
        <f>IF(N140="zákl. přenesená",J140,0)</f>
        <v>0</v>
      </c>
      <c r="BH140" s="141">
        <f>IF(N140="sníž. přenesená",J140,0)</f>
        <v>0</v>
      </c>
      <c r="BI140" s="141">
        <f>IF(N140="nulová",J140,0)</f>
        <v>0</v>
      </c>
      <c r="BJ140" s="13" t="s">
        <v>83</v>
      </c>
      <c r="BK140" s="142">
        <f>ROUND(I140*H140,3)</f>
        <v>0</v>
      </c>
      <c r="BL140" s="13" t="s">
        <v>177</v>
      </c>
      <c r="BM140" s="140" t="s">
        <v>214</v>
      </c>
    </row>
    <row r="141" spans="2:63" s="11" customFormat="1" ht="25.9" customHeight="1">
      <c r="B141" s="117"/>
      <c r="D141" s="118" t="s">
        <v>74</v>
      </c>
      <c r="E141" s="119" t="s">
        <v>704</v>
      </c>
      <c r="F141" s="119" t="s">
        <v>705</v>
      </c>
      <c r="I141" s="120"/>
      <c r="J141" s="121">
        <f>BK141</f>
        <v>0</v>
      </c>
      <c r="L141" s="117"/>
      <c r="M141" s="122"/>
      <c r="P141" s="123">
        <f>P142</f>
        <v>0</v>
      </c>
      <c r="R141" s="123">
        <f>R142</f>
        <v>0</v>
      </c>
      <c r="T141" s="124">
        <f>T142</f>
        <v>0</v>
      </c>
      <c r="AR141" s="118" t="s">
        <v>83</v>
      </c>
      <c r="AT141" s="125" t="s">
        <v>74</v>
      </c>
      <c r="AU141" s="125" t="s">
        <v>75</v>
      </c>
      <c r="AY141" s="118" t="s">
        <v>129</v>
      </c>
      <c r="BK141" s="126">
        <f>BK142</f>
        <v>0</v>
      </c>
    </row>
    <row r="142" spans="2:65" s="1" customFormat="1" ht="24.2" customHeight="1">
      <c r="B142" s="28"/>
      <c r="C142" s="129" t="s">
        <v>75</v>
      </c>
      <c r="D142" s="129" t="s">
        <v>135</v>
      </c>
      <c r="E142" s="130" t="s">
        <v>706</v>
      </c>
      <c r="F142" s="131" t="s">
        <v>707</v>
      </c>
      <c r="G142" s="132" t="s">
        <v>673</v>
      </c>
      <c r="H142" s="133">
        <v>1</v>
      </c>
      <c r="I142" s="134"/>
      <c r="J142" s="133">
        <f>ROUND(I142*H142,3)</f>
        <v>0</v>
      </c>
      <c r="K142" s="135"/>
      <c r="L142" s="28"/>
      <c r="M142" s="136" t="s">
        <v>1</v>
      </c>
      <c r="N142" s="137" t="s">
        <v>40</v>
      </c>
      <c r="P142" s="138">
        <f>O142*H142</f>
        <v>0</v>
      </c>
      <c r="Q142" s="138">
        <v>0</v>
      </c>
      <c r="R142" s="138">
        <f>Q142*H142</f>
        <v>0</v>
      </c>
      <c r="S142" s="138">
        <v>0</v>
      </c>
      <c r="T142" s="139">
        <f>S142*H142</f>
        <v>0</v>
      </c>
      <c r="AR142" s="140" t="s">
        <v>177</v>
      </c>
      <c r="AT142" s="140" t="s">
        <v>135</v>
      </c>
      <c r="AU142" s="140" t="s">
        <v>83</v>
      </c>
      <c r="AY142" s="13" t="s">
        <v>129</v>
      </c>
      <c r="BE142" s="141">
        <f>IF(N142="základní",J142,0)</f>
        <v>0</v>
      </c>
      <c r="BF142" s="141">
        <f>IF(N142="snížená",J142,0)</f>
        <v>0</v>
      </c>
      <c r="BG142" s="141">
        <f>IF(N142="zákl. přenesená",J142,0)</f>
        <v>0</v>
      </c>
      <c r="BH142" s="141">
        <f>IF(N142="sníž. přenesená",J142,0)</f>
        <v>0</v>
      </c>
      <c r="BI142" s="141">
        <f>IF(N142="nulová",J142,0)</f>
        <v>0</v>
      </c>
      <c r="BJ142" s="13" t="s">
        <v>83</v>
      </c>
      <c r="BK142" s="142">
        <f>ROUND(I142*H142,3)</f>
        <v>0</v>
      </c>
      <c r="BL142" s="13" t="s">
        <v>177</v>
      </c>
      <c r="BM142" s="140" t="s">
        <v>218</v>
      </c>
    </row>
    <row r="143" spans="2:63" s="11" customFormat="1" ht="25.9" customHeight="1">
      <c r="B143" s="117"/>
      <c r="D143" s="118" t="s">
        <v>74</v>
      </c>
      <c r="E143" s="119" t="s">
        <v>690</v>
      </c>
      <c r="F143" s="119" t="s">
        <v>691</v>
      </c>
      <c r="I143" s="120"/>
      <c r="J143" s="121">
        <f>BK143</f>
        <v>0</v>
      </c>
      <c r="L143" s="117"/>
      <c r="M143" s="122"/>
      <c r="P143" s="123">
        <f>SUM(P144:P146)</f>
        <v>0</v>
      </c>
      <c r="R143" s="123">
        <f>SUM(R144:R146)</f>
        <v>0</v>
      </c>
      <c r="T143" s="124">
        <f>SUM(T144:T146)</f>
        <v>0</v>
      </c>
      <c r="AR143" s="118" t="s">
        <v>83</v>
      </c>
      <c r="AT143" s="125" t="s">
        <v>74</v>
      </c>
      <c r="AU143" s="125" t="s">
        <v>75</v>
      </c>
      <c r="AY143" s="118" t="s">
        <v>129</v>
      </c>
      <c r="BK143" s="126">
        <f>SUM(BK144:BK146)</f>
        <v>0</v>
      </c>
    </row>
    <row r="144" spans="2:65" s="1" customFormat="1" ht="16.5" customHeight="1">
      <c r="B144" s="28"/>
      <c r="C144" s="129" t="s">
        <v>75</v>
      </c>
      <c r="D144" s="129" t="s">
        <v>135</v>
      </c>
      <c r="E144" s="130" t="s">
        <v>708</v>
      </c>
      <c r="F144" s="131" t="s">
        <v>709</v>
      </c>
      <c r="G144" s="132" t="s">
        <v>137</v>
      </c>
      <c r="H144" s="133">
        <v>1</v>
      </c>
      <c r="I144" s="134"/>
      <c r="J144" s="133">
        <f>ROUND(I144*H144,3)</f>
        <v>0</v>
      </c>
      <c r="K144" s="135"/>
      <c r="L144" s="28"/>
      <c r="M144" s="136" t="s">
        <v>1</v>
      </c>
      <c r="N144" s="137" t="s">
        <v>40</v>
      </c>
      <c r="P144" s="138">
        <f>O144*H144</f>
        <v>0</v>
      </c>
      <c r="Q144" s="138">
        <v>0</v>
      </c>
      <c r="R144" s="138">
        <f>Q144*H144</f>
        <v>0</v>
      </c>
      <c r="S144" s="138">
        <v>0</v>
      </c>
      <c r="T144" s="139">
        <f>S144*H144</f>
        <v>0</v>
      </c>
      <c r="AR144" s="140" t="s">
        <v>177</v>
      </c>
      <c r="AT144" s="140" t="s">
        <v>135</v>
      </c>
      <c r="AU144" s="140" t="s">
        <v>83</v>
      </c>
      <c r="AY144" s="13" t="s">
        <v>129</v>
      </c>
      <c r="BE144" s="141">
        <f>IF(N144="základní",J144,0)</f>
        <v>0</v>
      </c>
      <c r="BF144" s="141">
        <f>IF(N144="snížená",J144,0)</f>
        <v>0</v>
      </c>
      <c r="BG144" s="141">
        <f>IF(N144="zákl. přenesená",J144,0)</f>
        <v>0</v>
      </c>
      <c r="BH144" s="141">
        <f>IF(N144="sníž. přenesená",J144,0)</f>
        <v>0</v>
      </c>
      <c r="BI144" s="141">
        <f>IF(N144="nulová",J144,0)</f>
        <v>0</v>
      </c>
      <c r="BJ144" s="13" t="s">
        <v>83</v>
      </c>
      <c r="BK144" s="142">
        <f>ROUND(I144*H144,3)</f>
        <v>0</v>
      </c>
      <c r="BL144" s="13" t="s">
        <v>177</v>
      </c>
      <c r="BM144" s="140" t="s">
        <v>221</v>
      </c>
    </row>
    <row r="145" spans="2:65" s="1" customFormat="1" ht="16.5" customHeight="1">
      <c r="B145" s="28"/>
      <c r="C145" s="129" t="s">
        <v>75</v>
      </c>
      <c r="D145" s="129" t="s">
        <v>135</v>
      </c>
      <c r="E145" s="130" t="s">
        <v>710</v>
      </c>
      <c r="F145" s="131" t="s">
        <v>711</v>
      </c>
      <c r="G145" s="132" t="s">
        <v>137</v>
      </c>
      <c r="H145" s="133">
        <v>1</v>
      </c>
      <c r="I145" s="134"/>
      <c r="J145" s="133">
        <f>ROUND(I145*H145,3)</f>
        <v>0</v>
      </c>
      <c r="K145" s="135"/>
      <c r="L145" s="28"/>
      <c r="M145" s="136" t="s">
        <v>1</v>
      </c>
      <c r="N145" s="137" t="s">
        <v>40</v>
      </c>
      <c r="P145" s="138">
        <f>O145*H145</f>
        <v>0</v>
      </c>
      <c r="Q145" s="138">
        <v>0</v>
      </c>
      <c r="R145" s="138">
        <f>Q145*H145</f>
        <v>0</v>
      </c>
      <c r="S145" s="138">
        <v>0</v>
      </c>
      <c r="T145" s="139">
        <f>S145*H145</f>
        <v>0</v>
      </c>
      <c r="AR145" s="140" t="s">
        <v>177</v>
      </c>
      <c r="AT145" s="140" t="s">
        <v>135</v>
      </c>
      <c r="AU145" s="140" t="s">
        <v>83</v>
      </c>
      <c r="AY145" s="13" t="s">
        <v>129</v>
      </c>
      <c r="BE145" s="141">
        <f>IF(N145="základní",J145,0)</f>
        <v>0</v>
      </c>
      <c r="BF145" s="141">
        <f>IF(N145="snížená",J145,0)</f>
        <v>0</v>
      </c>
      <c r="BG145" s="141">
        <f>IF(N145="zákl. přenesená",J145,0)</f>
        <v>0</v>
      </c>
      <c r="BH145" s="141">
        <f>IF(N145="sníž. přenesená",J145,0)</f>
        <v>0</v>
      </c>
      <c r="BI145" s="141">
        <f>IF(N145="nulová",J145,0)</f>
        <v>0</v>
      </c>
      <c r="BJ145" s="13" t="s">
        <v>83</v>
      </c>
      <c r="BK145" s="142">
        <f>ROUND(I145*H145,3)</f>
        <v>0</v>
      </c>
      <c r="BL145" s="13" t="s">
        <v>177</v>
      </c>
      <c r="BM145" s="140" t="s">
        <v>226</v>
      </c>
    </row>
    <row r="146" spans="2:65" s="1" customFormat="1" ht="16.5" customHeight="1">
      <c r="B146" s="28"/>
      <c r="C146" s="129" t="s">
        <v>75</v>
      </c>
      <c r="D146" s="129" t="s">
        <v>135</v>
      </c>
      <c r="E146" s="130" t="s">
        <v>712</v>
      </c>
      <c r="F146" s="131" t="s">
        <v>713</v>
      </c>
      <c r="G146" s="132" t="s">
        <v>137</v>
      </c>
      <c r="H146" s="133">
        <v>1</v>
      </c>
      <c r="I146" s="134"/>
      <c r="J146" s="133">
        <f>ROUND(I146*H146,3)</f>
        <v>0</v>
      </c>
      <c r="K146" s="135"/>
      <c r="L146" s="28"/>
      <c r="M146" s="143" t="s">
        <v>1</v>
      </c>
      <c r="N146" s="144" t="s">
        <v>40</v>
      </c>
      <c r="O146" s="145"/>
      <c r="P146" s="146">
        <f>O146*H146</f>
        <v>0</v>
      </c>
      <c r="Q146" s="146">
        <v>0</v>
      </c>
      <c r="R146" s="146">
        <f>Q146*H146</f>
        <v>0</v>
      </c>
      <c r="S146" s="146">
        <v>0</v>
      </c>
      <c r="T146" s="147">
        <f>S146*H146</f>
        <v>0</v>
      </c>
      <c r="AR146" s="140" t="s">
        <v>177</v>
      </c>
      <c r="AT146" s="140" t="s">
        <v>135</v>
      </c>
      <c r="AU146" s="140" t="s">
        <v>83</v>
      </c>
      <c r="AY146" s="13" t="s">
        <v>129</v>
      </c>
      <c r="BE146" s="141">
        <f>IF(N146="základní",J146,0)</f>
        <v>0</v>
      </c>
      <c r="BF146" s="141">
        <f>IF(N146="snížená",J146,0)</f>
        <v>0</v>
      </c>
      <c r="BG146" s="141">
        <f>IF(N146="zákl. přenesená",J146,0)</f>
        <v>0</v>
      </c>
      <c r="BH146" s="141">
        <f>IF(N146="sníž. přenesená",J146,0)</f>
        <v>0</v>
      </c>
      <c r="BI146" s="141">
        <f>IF(N146="nulová",J146,0)</f>
        <v>0</v>
      </c>
      <c r="BJ146" s="13" t="s">
        <v>83</v>
      </c>
      <c r="BK146" s="142">
        <f>ROUND(I146*H146,3)</f>
        <v>0</v>
      </c>
      <c r="BL146" s="13" t="s">
        <v>177</v>
      </c>
      <c r="BM146" s="140" t="s">
        <v>229</v>
      </c>
    </row>
    <row r="147" spans="2:12" s="1" customFormat="1" ht="6.95" customHeight="1">
      <c r="B147" s="40"/>
      <c r="C147" s="41"/>
      <c r="D147" s="41"/>
      <c r="E147" s="41"/>
      <c r="F147" s="41"/>
      <c r="G147" s="41"/>
      <c r="H147" s="41"/>
      <c r="I147" s="41"/>
      <c r="J147" s="41"/>
      <c r="K147" s="41"/>
      <c r="L147" s="28"/>
    </row>
  </sheetData>
  <sheetProtection algorithmName="SHA-512" hashValue="QEL67D6dFt82F4zYtVhPOaUZsnHUvAgzd0zhsCsw7tCUdh+ENaToDkTZrgdvTwybpkvz+SaIz+cwEYFsMYBfiw==" saltValue="awQw2BTZr6ue38C2ZNVOebRQg0KoHhRROz2m0OC0Gw1z6k09LCSYCytHX2Y3g7eEbupn43/CG9GViRtWDtUj4g==" spinCount="100000" sheet="1" objects="1" scenarios="1" formatColumns="0" formatRows="0" autoFilter="0"/>
  <autoFilter ref="C122:K146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16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AT2" s="13" t="s">
        <v>94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85</v>
      </c>
    </row>
    <row r="4" spans="2:46" ht="24.95" customHeight="1">
      <c r="B4" s="16"/>
      <c r="D4" s="17" t="s">
        <v>101</v>
      </c>
      <c r="L4" s="16"/>
      <c r="M4" s="84" t="s">
        <v>10</v>
      </c>
      <c r="AT4" s="13" t="s">
        <v>4</v>
      </c>
    </row>
    <row r="5" spans="2:12" ht="6.95" customHeight="1">
      <c r="B5" s="16"/>
      <c r="L5" s="16"/>
    </row>
    <row r="6" spans="2:12" ht="12" customHeight="1">
      <c r="B6" s="16"/>
      <c r="D6" s="23" t="s">
        <v>15</v>
      </c>
      <c r="L6" s="16"/>
    </row>
    <row r="7" spans="2:12" ht="16.5" customHeight="1">
      <c r="B7" s="16"/>
      <c r="E7" s="196" t="str">
        <f>'Rekapitulace stavby'!K6</f>
        <v>Multikulturní klub ZŠ</v>
      </c>
      <c r="F7" s="197"/>
      <c r="G7" s="197"/>
      <c r="H7" s="197"/>
      <c r="L7" s="16"/>
    </row>
    <row r="8" spans="2:12" s="1" customFormat="1" ht="12" customHeight="1">
      <c r="B8" s="28"/>
      <c r="D8" s="23" t="s">
        <v>102</v>
      </c>
      <c r="L8" s="28"/>
    </row>
    <row r="9" spans="2:12" s="1" customFormat="1" ht="16.5" customHeight="1">
      <c r="B9" s="28"/>
      <c r="E9" s="158" t="s">
        <v>714</v>
      </c>
      <c r="F9" s="198"/>
      <c r="G9" s="198"/>
      <c r="H9" s="198"/>
      <c r="L9" s="28"/>
    </row>
    <row r="10" spans="2:12" s="1" customFormat="1" ht="11.25">
      <c r="B10" s="28"/>
      <c r="L10" s="28"/>
    </row>
    <row r="11" spans="2:12" s="1" customFormat="1" ht="12" customHeight="1">
      <c r="B11" s="28"/>
      <c r="D11" s="23" t="s">
        <v>17</v>
      </c>
      <c r="F11" s="21" t="s">
        <v>1</v>
      </c>
      <c r="I11" s="23" t="s">
        <v>18</v>
      </c>
      <c r="J11" s="21" t="s">
        <v>1</v>
      </c>
      <c r="L11" s="28"/>
    </row>
    <row r="12" spans="2:12" s="1" customFormat="1" ht="12" customHeight="1">
      <c r="B12" s="28"/>
      <c r="D12" s="23" t="s">
        <v>19</v>
      </c>
      <c r="F12" s="21" t="s">
        <v>32</v>
      </c>
      <c r="I12" s="23" t="s">
        <v>21</v>
      </c>
      <c r="J12" s="48" t="str">
        <f>'Rekapitulace stavby'!AN8</f>
        <v>20. 12. 2023</v>
      </c>
      <c r="L12" s="28"/>
    </row>
    <row r="13" spans="2:12" s="1" customFormat="1" ht="10.9" customHeight="1">
      <c r="B13" s="28"/>
      <c r="L13" s="28"/>
    </row>
    <row r="14" spans="2:12" s="1" customFormat="1" ht="12" customHeight="1">
      <c r="B14" s="28"/>
      <c r="D14" s="23" t="s">
        <v>23</v>
      </c>
      <c r="I14" s="23" t="s">
        <v>24</v>
      </c>
      <c r="J14" s="21" t="str">
        <f>IF('Rekapitulace stavby'!AN10="","",'Rekapitulace stavby'!AN10)</f>
        <v>00231312</v>
      </c>
      <c r="L14" s="28"/>
    </row>
    <row r="15" spans="2:12" s="1" customFormat="1" ht="18" customHeight="1">
      <c r="B15" s="28"/>
      <c r="E15" s="21" t="str">
        <f>IF('Rekapitulace stavby'!E11="","",'Rekapitulace stavby'!E11)</f>
        <v>Městská část Praha 14</v>
      </c>
      <c r="I15" s="23" t="s">
        <v>27</v>
      </c>
      <c r="J15" s="21" t="str">
        <f>IF('Rekapitulace stavby'!AN11="","",'Rekapitulace stavby'!AN11)</f>
        <v/>
      </c>
      <c r="L15" s="28"/>
    </row>
    <row r="16" spans="2:12" s="1" customFormat="1" ht="6.95" customHeight="1">
      <c r="B16" s="28"/>
      <c r="L16" s="28"/>
    </row>
    <row r="17" spans="2:12" s="1" customFormat="1" ht="12" customHeight="1">
      <c r="B17" s="28"/>
      <c r="D17" s="23" t="s">
        <v>28</v>
      </c>
      <c r="I17" s="23" t="s">
        <v>24</v>
      </c>
      <c r="J17" s="24" t="str">
        <f>'Rekapitulace stavby'!AN13</f>
        <v>Vyplň údaj</v>
      </c>
      <c r="L17" s="28"/>
    </row>
    <row r="18" spans="2:12" s="1" customFormat="1" ht="18" customHeight="1">
      <c r="B18" s="28"/>
      <c r="E18" s="199" t="str">
        <f>'Rekapitulace stavby'!E14</f>
        <v>Vyplň údaj</v>
      </c>
      <c r="F18" s="180"/>
      <c r="G18" s="180"/>
      <c r="H18" s="180"/>
      <c r="I18" s="23" t="s">
        <v>27</v>
      </c>
      <c r="J18" s="24" t="str">
        <f>'Rekapitulace stavby'!AN14</f>
        <v>Vyplň údaj</v>
      </c>
      <c r="L18" s="28"/>
    </row>
    <row r="19" spans="2:12" s="1" customFormat="1" ht="6.95" customHeight="1">
      <c r="B19" s="28"/>
      <c r="L19" s="28"/>
    </row>
    <row r="20" spans="2:12" s="1" customFormat="1" ht="12" customHeight="1">
      <c r="B20" s="28"/>
      <c r="D20" s="23" t="s">
        <v>30</v>
      </c>
      <c r="I20" s="23" t="s">
        <v>24</v>
      </c>
      <c r="J20" s="21" t="str">
        <f>IF('Rekapitulace stavby'!AN16="","",'Rekapitulace stavby'!AN16)</f>
        <v/>
      </c>
      <c r="L20" s="28"/>
    </row>
    <row r="21" spans="2:12" s="1" customFormat="1" ht="18" customHeight="1">
      <c r="B21" s="28"/>
      <c r="E21" s="21" t="str">
        <f>IF('Rekapitulace stavby'!E17="","",'Rekapitulace stavby'!E17)</f>
        <v xml:space="preserve"> </v>
      </c>
      <c r="I21" s="23" t="s">
        <v>27</v>
      </c>
      <c r="J21" s="21" t="str">
        <f>IF('Rekapitulace stavby'!AN17="","",'Rekapitulace stavby'!AN17)</f>
        <v/>
      </c>
      <c r="L21" s="28"/>
    </row>
    <row r="22" spans="2:12" s="1" customFormat="1" ht="6.95" customHeight="1">
      <c r="B22" s="28"/>
      <c r="L22" s="28"/>
    </row>
    <row r="23" spans="2:12" s="1" customFormat="1" ht="12" customHeight="1">
      <c r="B23" s="28"/>
      <c r="D23" s="23" t="s">
        <v>33</v>
      </c>
      <c r="I23" s="23" t="s">
        <v>24</v>
      </c>
      <c r="J23" s="21" t="str">
        <f>IF('Rekapitulace stavby'!AN19="","",'Rekapitulace stavby'!AN19)</f>
        <v/>
      </c>
      <c r="L23" s="28"/>
    </row>
    <row r="24" spans="2:12" s="1" customFormat="1" ht="18" customHeight="1">
      <c r="B24" s="28"/>
      <c r="E24" s="21" t="str">
        <f>IF('Rekapitulace stavby'!E20="","",'Rekapitulace stavby'!E20)</f>
        <v xml:space="preserve"> </v>
      </c>
      <c r="I24" s="23" t="s">
        <v>27</v>
      </c>
      <c r="J24" s="21" t="str">
        <f>IF('Rekapitulace stavby'!AN20="","",'Rekapitulace stavby'!AN20)</f>
        <v/>
      </c>
      <c r="L24" s="28"/>
    </row>
    <row r="25" spans="2:12" s="1" customFormat="1" ht="6.95" customHeight="1">
      <c r="B25" s="28"/>
      <c r="L25" s="28"/>
    </row>
    <row r="26" spans="2:12" s="1" customFormat="1" ht="12" customHeight="1">
      <c r="B26" s="28"/>
      <c r="D26" s="23" t="s">
        <v>34</v>
      </c>
      <c r="L26" s="28"/>
    </row>
    <row r="27" spans="2:12" s="7" customFormat="1" ht="16.5" customHeight="1">
      <c r="B27" s="85"/>
      <c r="E27" s="185" t="s">
        <v>1</v>
      </c>
      <c r="F27" s="185"/>
      <c r="G27" s="185"/>
      <c r="H27" s="185"/>
      <c r="L27" s="85"/>
    </row>
    <row r="28" spans="2:12" s="1" customFormat="1" ht="6.95" customHeight="1">
      <c r="B28" s="28"/>
      <c r="L28" s="28"/>
    </row>
    <row r="29" spans="2:12" s="1" customFormat="1" ht="6.95" customHeight="1">
      <c r="B29" s="28"/>
      <c r="D29" s="49"/>
      <c r="E29" s="49"/>
      <c r="F29" s="49"/>
      <c r="G29" s="49"/>
      <c r="H29" s="49"/>
      <c r="I29" s="49"/>
      <c r="J29" s="49"/>
      <c r="K29" s="49"/>
      <c r="L29" s="28"/>
    </row>
    <row r="30" spans="2:12" s="1" customFormat="1" ht="25.35" customHeight="1">
      <c r="B30" s="28"/>
      <c r="D30" s="86" t="s">
        <v>35</v>
      </c>
      <c r="J30" s="62">
        <f>ROUND(J121,3)</f>
        <v>0</v>
      </c>
      <c r="L30" s="28"/>
    </row>
    <row r="31" spans="2:12" s="1" customFormat="1" ht="6.95" customHeight="1">
      <c r="B31" s="28"/>
      <c r="D31" s="49"/>
      <c r="E31" s="49"/>
      <c r="F31" s="49"/>
      <c r="G31" s="49"/>
      <c r="H31" s="49"/>
      <c r="I31" s="49"/>
      <c r="J31" s="49"/>
      <c r="K31" s="49"/>
      <c r="L31" s="28"/>
    </row>
    <row r="32" spans="2:12" s="1" customFormat="1" ht="14.45" customHeight="1">
      <c r="B32" s="28"/>
      <c r="F32" s="31" t="s">
        <v>37</v>
      </c>
      <c r="I32" s="31" t="s">
        <v>36</v>
      </c>
      <c r="J32" s="31" t="s">
        <v>38</v>
      </c>
      <c r="L32" s="28"/>
    </row>
    <row r="33" spans="2:12" s="1" customFormat="1" ht="14.45" customHeight="1">
      <c r="B33" s="28"/>
      <c r="D33" s="51" t="s">
        <v>39</v>
      </c>
      <c r="E33" s="23" t="s">
        <v>40</v>
      </c>
      <c r="F33" s="87">
        <f>ROUND((SUM(BE121:BE159)),3)</f>
        <v>0</v>
      </c>
      <c r="I33" s="88">
        <v>0.21</v>
      </c>
      <c r="J33" s="87">
        <f>ROUND(((SUM(BE121:BE159))*I33),3)</f>
        <v>0</v>
      </c>
      <c r="L33" s="28"/>
    </row>
    <row r="34" spans="2:12" s="1" customFormat="1" ht="14.45" customHeight="1">
      <c r="B34" s="28"/>
      <c r="E34" s="23" t="s">
        <v>41</v>
      </c>
      <c r="F34" s="87">
        <f>ROUND((SUM(BF121:BF159)),3)</f>
        <v>0</v>
      </c>
      <c r="I34" s="88">
        <v>0.15</v>
      </c>
      <c r="J34" s="87">
        <f>ROUND(((SUM(BF121:BF159))*I34),3)</f>
        <v>0</v>
      </c>
      <c r="L34" s="28"/>
    </row>
    <row r="35" spans="2:12" s="1" customFormat="1" ht="14.45" customHeight="1" hidden="1">
      <c r="B35" s="28"/>
      <c r="E35" s="23" t="s">
        <v>42</v>
      </c>
      <c r="F35" s="87">
        <f>ROUND((SUM(BG121:BG159)),3)</f>
        <v>0</v>
      </c>
      <c r="I35" s="88">
        <v>0.21</v>
      </c>
      <c r="J35" s="87">
        <f>0</f>
        <v>0</v>
      </c>
      <c r="L35" s="28"/>
    </row>
    <row r="36" spans="2:12" s="1" customFormat="1" ht="14.45" customHeight="1" hidden="1">
      <c r="B36" s="28"/>
      <c r="E36" s="23" t="s">
        <v>43</v>
      </c>
      <c r="F36" s="87">
        <f>ROUND((SUM(BH121:BH159)),3)</f>
        <v>0</v>
      </c>
      <c r="I36" s="88">
        <v>0.15</v>
      </c>
      <c r="J36" s="87">
        <f>0</f>
        <v>0</v>
      </c>
      <c r="L36" s="28"/>
    </row>
    <row r="37" spans="2:12" s="1" customFormat="1" ht="14.45" customHeight="1" hidden="1">
      <c r="B37" s="28"/>
      <c r="E37" s="23" t="s">
        <v>44</v>
      </c>
      <c r="F37" s="87">
        <f>ROUND((SUM(BI121:BI159)),3)</f>
        <v>0</v>
      </c>
      <c r="I37" s="88">
        <v>0</v>
      </c>
      <c r="J37" s="87">
        <f>0</f>
        <v>0</v>
      </c>
      <c r="L37" s="28"/>
    </row>
    <row r="38" spans="2:12" s="1" customFormat="1" ht="6.95" customHeight="1">
      <c r="B38" s="28"/>
      <c r="L38" s="28"/>
    </row>
    <row r="39" spans="2:12" s="1" customFormat="1" ht="25.35" customHeight="1">
      <c r="B39" s="28"/>
      <c r="C39" s="89"/>
      <c r="D39" s="90" t="s">
        <v>45</v>
      </c>
      <c r="E39" s="53"/>
      <c r="F39" s="53"/>
      <c r="G39" s="91" t="s">
        <v>46</v>
      </c>
      <c r="H39" s="92" t="s">
        <v>47</v>
      </c>
      <c r="I39" s="53"/>
      <c r="J39" s="93">
        <f>SUM(J30:J37)</f>
        <v>0</v>
      </c>
      <c r="K39" s="94"/>
      <c r="L39" s="28"/>
    </row>
    <row r="40" spans="2:12" s="1" customFormat="1" ht="14.45" customHeight="1">
      <c r="B40" s="28"/>
      <c r="L40" s="28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8"/>
      <c r="D50" s="37" t="s">
        <v>48</v>
      </c>
      <c r="E50" s="38"/>
      <c r="F50" s="38"/>
      <c r="G50" s="37" t="s">
        <v>49</v>
      </c>
      <c r="H50" s="38"/>
      <c r="I50" s="38"/>
      <c r="J50" s="38"/>
      <c r="K50" s="38"/>
      <c r="L50" s="28"/>
    </row>
    <row r="51" spans="2:12" ht="11.25">
      <c r="B51" s="16"/>
      <c r="L51" s="16"/>
    </row>
    <row r="52" spans="2:12" ht="11.25">
      <c r="B52" s="16"/>
      <c r="L52" s="16"/>
    </row>
    <row r="53" spans="2:12" ht="11.25">
      <c r="B53" s="16"/>
      <c r="L53" s="16"/>
    </row>
    <row r="54" spans="2:12" ht="11.25">
      <c r="B54" s="16"/>
      <c r="L54" s="16"/>
    </row>
    <row r="55" spans="2:12" ht="11.25">
      <c r="B55" s="16"/>
      <c r="L55" s="16"/>
    </row>
    <row r="56" spans="2:12" ht="11.25">
      <c r="B56" s="16"/>
      <c r="L56" s="16"/>
    </row>
    <row r="57" spans="2:12" ht="11.25">
      <c r="B57" s="16"/>
      <c r="L57" s="16"/>
    </row>
    <row r="58" spans="2:12" ht="11.25">
      <c r="B58" s="16"/>
      <c r="L58" s="16"/>
    </row>
    <row r="59" spans="2:12" ht="11.25">
      <c r="B59" s="16"/>
      <c r="L59" s="16"/>
    </row>
    <row r="60" spans="2:12" ht="11.25">
      <c r="B60" s="16"/>
      <c r="L60" s="16"/>
    </row>
    <row r="61" spans="2:12" s="1" customFormat="1" ht="12.75">
      <c r="B61" s="28"/>
      <c r="D61" s="39" t="s">
        <v>50</v>
      </c>
      <c r="E61" s="30"/>
      <c r="F61" s="95" t="s">
        <v>51</v>
      </c>
      <c r="G61" s="39" t="s">
        <v>50</v>
      </c>
      <c r="H61" s="30"/>
      <c r="I61" s="30"/>
      <c r="J61" s="96" t="s">
        <v>51</v>
      </c>
      <c r="K61" s="30"/>
      <c r="L61" s="28"/>
    </row>
    <row r="62" spans="2:12" ht="11.25">
      <c r="B62" s="16"/>
      <c r="L62" s="16"/>
    </row>
    <row r="63" spans="2:12" ht="11.25">
      <c r="B63" s="16"/>
      <c r="L63" s="16"/>
    </row>
    <row r="64" spans="2:12" ht="11.25">
      <c r="B64" s="16"/>
      <c r="L64" s="16"/>
    </row>
    <row r="65" spans="2:12" s="1" customFormat="1" ht="12.75">
      <c r="B65" s="28"/>
      <c r="D65" s="37" t="s">
        <v>52</v>
      </c>
      <c r="E65" s="38"/>
      <c r="F65" s="38"/>
      <c r="G65" s="37" t="s">
        <v>53</v>
      </c>
      <c r="H65" s="38"/>
      <c r="I65" s="38"/>
      <c r="J65" s="38"/>
      <c r="K65" s="38"/>
      <c r="L65" s="28"/>
    </row>
    <row r="66" spans="2:12" ht="11.25">
      <c r="B66" s="16"/>
      <c r="L66" s="16"/>
    </row>
    <row r="67" spans="2:12" ht="11.25">
      <c r="B67" s="16"/>
      <c r="L67" s="16"/>
    </row>
    <row r="68" spans="2:12" ht="11.25">
      <c r="B68" s="16"/>
      <c r="L68" s="16"/>
    </row>
    <row r="69" spans="2:12" ht="11.25">
      <c r="B69" s="16"/>
      <c r="L69" s="16"/>
    </row>
    <row r="70" spans="2:12" ht="11.25">
      <c r="B70" s="16"/>
      <c r="L70" s="16"/>
    </row>
    <row r="71" spans="2:12" ht="11.25">
      <c r="B71" s="16"/>
      <c r="L71" s="16"/>
    </row>
    <row r="72" spans="2:12" ht="11.25">
      <c r="B72" s="16"/>
      <c r="L72" s="16"/>
    </row>
    <row r="73" spans="2:12" ht="11.25">
      <c r="B73" s="16"/>
      <c r="L73" s="16"/>
    </row>
    <row r="74" spans="2:12" ht="11.25">
      <c r="B74" s="16"/>
      <c r="L74" s="16"/>
    </row>
    <row r="75" spans="2:12" ht="11.25">
      <c r="B75" s="16"/>
      <c r="L75" s="16"/>
    </row>
    <row r="76" spans="2:12" s="1" customFormat="1" ht="12.75">
      <c r="B76" s="28"/>
      <c r="D76" s="39" t="s">
        <v>50</v>
      </c>
      <c r="E76" s="30"/>
      <c r="F76" s="95" t="s">
        <v>51</v>
      </c>
      <c r="G76" s="39" t="s">
        <v>50</v>
      </c>
      <c r="H76" s="30"/>
      <c r="I76" s="30"/>
      <c r="J76" s="96" t="s">
        <v>51</v>
      </c>
      <c r="K76" s="30"/>
      <c r="L76" s="28"/>
    </row>
    <row r="77" spans="2:12" s="1" customFormat="1" ht="14.45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8"/>
    </row>
    <row r="81" spans="2:12" s="1" customFormat="1" ht="6.95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8"/>
    </row>
    <row r="82" spans="2:12" s="1" customFormat="1" ht="24.95" customHeight="1">
      <c r="B82" s="28"/>
      <c r="C82" s="17" t="s">
        <v>104</v>
      </c>
      <c r="L82" s="28"/>
    </row>
    <row r="83" spans="2:12" s="1" customFormat="1" ht="6.95" customHeight="1">
      <c r="B83" s="28"/>
      <c r="L83" s="28"/>
    </row>
    <row r="84" spans="2:12" s="1" customFormat="1" ht="12" customHeight="1">
      <c r="B84" s="28"/>
      <c r="C84" s="23" t="s">
        <v>15</v>
      </c>
      <c r="L84" s="28"/>
    </row>
    <row r="85" spans="2:12" s="1" customFormat="1" ht="16.5" customHeight="1">
      <c r="B85" s="28"/>
      <c r="E85" s="196" t="str">
        <f>E7</f>
        <v>Multikulturní klub ZŠ</v>
      </c>
      <c r="F85" s="197"/>
      <c r="G85" s="197"/>
      <c r="H85" s="197"/>
      <c r="L85" s="28"/>
    </row>
    <row r="86" spans="2:12" s="1" customFormat="1" ht="12" customHeight="1">
      <c r="B86" s="28"/>
      <c r="C86" s="23" t="s">
        <v>102</v>
      </c>
      <c r="L86" s="28"/>
    </row>
    <row r="87" spans="2:12" s="1" customFormat="1" ht="16.5" customHeight="1">
      <c r="B87" s="28"/>
      <c r="E87" s="158" t="str">
        <f>E9</f>
        <v>Objekt5 - EL</v>
      </c>
      <c r="F87" s="198"/>
      <c r="G87" s="198"/>
      <c r="H87" s="198"/>
      <c r="L87" s="28"/>
    </row>
    <row r="88" spans="2:12" s="1" customFormat="1" ht="6.95" customHeight="1">
      <c r="B88" s="28"/>
      <c r="L88" s="28"/>
    </row>
    <row r="89" spans="2:12" s="1" customFormat="1" ht="12" customHeight="1">
      <c r="B89" s="28"/>
      <c r="C89" s="23" t="s">
        <v>19</v>
      </c>
      <c r="F89" s="21" t="str">
        <f>F12</f>
        <v xml:space="preserve"> </v>
      </c>
      <c r="I89" s="23" t="s">
        <v>21</v>
      </c>
      <c r="J89" s="48" t="str">
        <f>IF(J12="","",J12)</f>
        <v>20. 12. 2023</v>
      </c>
      <c r="L89" s="28"/>
    </row>
    <row r="90" spans="2:12" s="1" customFormat="1" ht="6.95" customHeight="1">
      <c r="B90" s="28"/>
      <c r="L90" s="28"/>
    </row>
    <row r="91" spans="2:12" s="1" customFormat="1" ht="15.2" customHeight="1">
      <c r="B91" s="28"/>
      <c r="C91" s="23" t="s">
        <v>23</v>
      </c>
      <c r="F91" s="21" t="str">
        <f>E15</f>
        <v>Městská část Praha 14</v>
      </c>
      <c r="I91" s="23" t="s">
        <v>30</v>
      </c>
      <c r="J91" s="26" t="str">
        <f>E21</f>
        <v xml:space="preserve"> </v>
      </c>
      <c r="L91" s="28"/>
    </row>
    <row r="92" spans="2:12" s="1" customFormat="1" ht="15.2" customHeight="1">
      <c r="B92" s="28"/>
      <c r="C92" s="23" t="s">
        <v>28</v>
      </c>
      <c r="F92" s="21" t="str">
        <f>IF(E18="","",E18)</f>
        <v>Vyplň údaj</v>
      </c>
      <c r="I92" s="23" t="s">
        <v>33</v>
      </c>
      <c r="J92" s="26" t="str">
        <f>E24</f>
        <v xml:space="preserve"> </v>
      </c>
      <c r="L92" s="28"/>
    </row>
    <row r="93" spans="2:12" s="1" customFormat="1" ht="10.35" customHeight="1">
      <c r="B93" s="28"/>
      <c r="L93" s="28"/>
    </row>
    <row r="94" spans="2:12" s="1" customFormat="1" ht="29.25" customHeight="1">
      <c r="B94" s="28"/>
      <c r="C94" s="97" t="s">
        <v>105</v>
      </c>
      <c r="D94" s="89"/>
      <c r="E94" s="89"/>
      <c r="F94" s="89"/>
      <c r="G94" s="89"/>
      <c r="H94" s="89"/>
      <c r="I94" s="89"/>
      <c r="J94" s="98" t="s">
        <v>106</v>
      </c>
      <c r="K94" s="89"/>
      <c r="L94" s="28"/>
    </row>
    <row r="95" spans="2:12" s="1" customFormat="1" ht="10.35" customHeight="1">
      <c r="B95" s="28"/>
      <c r="L95" s="28"/>
    </row>
    <row r="96" spans="2:47" s="1" customFormat="1" ht="22.9" customHeight="1">
      <c r="B96" s="28"/>
      <c r="C96" s="99" t="s">
        <v>107</v>
      </c>
      <c r="J96" s="62">
        <f>J121</f>
        <v>0</v>
      </c>
      <c r="L96" s="28"/>
      <c r="AU96" s="13" t="s">
        <v>108</v>
      </c>
    </row>
    <row r="97" spans="2:12" s="8" customFormat="1" ht="24.95" customHeight="1">
      <c r="B97" s="100"/>
      <c r="D97" s="101" t="s">
        <v>715</v>
      </c>
      <c r="E97" s="102"/>
      <c r="F97" s="102"/>
      <c r="G97" s="102"/>
      <c r="H97" s="102"/>
      <c r="I97" s="102"/>
      <c r="J97" s="103">
        <f>J122</f>
        <v>0</v>
      </c>
      <c r="L97" s="100"/>
    </row>
    <row r="98" spans="2:12" s="8" customFormat="1" ht="24.95" customHeight="1">
      <c r="B98" s="100"/>
      <c r="D98" s="101" t="s">
        <v>716</v>
      </c>
      <c r="E98" s="102"/>
      <c r="F98" s="102"/>
      <c r="G98" s="102"/>
      <c r="H98" s="102"/>
      <c r="I98" s="102"/>
      <c r="J98" s="103">
        <f>J132</f>
        <v>0</v>
      </c>
      <c r="L98" s="100"/>
    </row>
    <row r="99" spans="2:12" s="8" customFormat="1" ht="24.95" customHeight="1">
      <c r="B99" s="100"/>
      <c r="D99" s="101" t="s">
        <v>717</v>
      </c>
      <c r="E99" s="102"/>
      <c r="F99" s="102"/>
      <c r="G99" s="102"/>
      <c r="H99" s="102"/>
      <c r="I99" s="102"/>
      <c r="J99" s="103">
        <f>J136</f>
        <v>0</v>
      </c>
      <c r="L99" s="100"/>
    </row>
    <row r="100" spans="2:12" s="8" customFormat="1" ht="24.95" customHeight="1">
      <c r="B100" s="100"/>
      <c r="D100" s="101" t="s">
        <v>718</v>
      </c>
      <c r="E100" s="102"/>
      <c r="F100" s="102"/>
      <c r="G100" s="102"/>
      <c r="H100" s="102"/>
      <c r="I100" s="102"/>
      <c r="J100" s="103">
        <f>J143</f>
        <v>0</v>
      </c>
      <c r="L100" s="100"/>
    </row>
    <row r="101" spans="2:12" s="8" customFormat="1" ht="24.95" customHeight="1">
      <c r="B101" s="100"/>
      <c r="D101" s="101" t="s">
        <v>719</v>
      </c>
      <c r="E101" s="102"/>
      <c r="F101" s="102"/>
      <c r="G101" s="102"/>
      <c r="H101" s="102"/>
      <c r="I101" s="102"/>
      <c r="J101" s="103">
        <f>J150</f>
        <v>0</v>
      </c>
      <c r="L101" s="100"/>
    </row>
    <row r="102" spans="2:12" s="1" customFormat="1" ht="21.75" customHeight="1">
      <c r="B102" s="28"/>
      <c r="L102" s="28"/>
    </row>
    <row r="103" spans="2:12" s="1" customFormat="1" ht="6.95" customHeight="1"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28"/>
    </row>
    <row r="107" spans="2:12" s="1" customFormat="1" ht="6.95" customHeight="1">
      <c r="B107" s="42"/>
      <c r="C107" s="43"/>
      <c r="D107" s="43"/>
      <c r="E107" s="43"/>
      <c r="F107" s="43"/>
      <c r="G107" s="43"/>
      <c r="H107" s="43"/>
      <c r="I107" s="43"/>
      <c r="J107" s="43"/>
      <c r="K107" s="43"/>
      <c r="L107" s="28"/>
    </row>
    <row r="108" spans="2:12" s="1" customFormat="1" ht="24.95" customHeight="1">
      <c r="B108" s="28"/>
      <c r="C108" s="17" t="s">
        <v>114</v>
      </c>
      <c r="L108" s="28"/>
    </row>
    <row r="109" spans="2:12" s="1" customFormat="1" ht="6.95" customHeight="1">
      <c r="B109" s="28"/>
      <c r="L109" s="28"/>
    </row>
    <row r="110" spans="2:12" s="1" customFormat="1" ht="12" customHeight="1">
      <c r="B110" s="28"/>
      <c r="C110" s="23" t="s">
        <v>15</v>
      </c>
      <c r="L110" s="28"/>
    </row>
    <row r="111" spans="2:12" s="1" customFormat="1" ht="16.5" customHeight="1">
      <c r="B111" s="28"/>
      <c r="E111" s="196" t="str">
        <f>E7</f>
        <v>Multikulturní klub ZŠ</v>
      </c>
      <c r="F111" s="197"/>
      <c r="G111" s="197"/>
      <c r="H111" s="197"/>
      <c r="L111" s="28"/>
    </row>
    <row r="112" spans="2:12" s="1" customFormat="1" ht="12" customHeight="1">
      <c r="B112" s="28"/>
      <c r="C112" s="23" t="s">
        <v>102</v>
      </c>
      <c r="L112" s="28"/>
    </row>
    <row r="113" spans="2:12" s="1" customFormat="1" ht="16.5" customHeight="1">
      <c r="B113" s="28"/>
      <c r="E113" s="158" t="str">
        <f>E9</f>
        <v>Objekt5 - EL</v>
      </c>
      <c r="F113" s="198"/>
      <c r="G113" s="198"/>
      <c r="H113" s="198"/>
      <c r="L113" s="28"/>
    </row>
    <row r="114" spans="2:12" s="1" customFormat="1" ht="6.95" customHeight="1">
      <c r="B114" s="28"/>
      <c r="L114" s="28"/>
    </row>
    <row r="115" spans="2:12" s="1" customFormat="1" ht="12" customHeight="1">
      <c r="B115" s="28"/>
      <c r="C115" s="23" t="s">
        <v>19</v>
      </c>
      <c r="F115" s="21" t="str">
        <f>F12</f>
        <v xml:space="preserve"> </v>
      </c>
      <c r="I115" s="23" t="s">
        <v>21</v>
      </c>
      <c r="J115" s="48" t="str">
        <f>IF(J12="","",J12)</f>
        <v>20. 12. 2023</v>
      </c>
      <c r="L115" s="28"/>
    </row>
    <row r="116" spans="2:12" s="1" customFormat="1" ht="6.95" customHeight="1">
      <c r="B116" s="28"/>
      <c r="L116" s="28"/>
    </row>
    <row r="117" spans="2:12" s="1" customFormat="1" ht="15.2" customHeight="1">
      <c r="B117" s="28"/>
      <c r="C117" s="23" t="s">
        <v>23</v>
      </c>
      <c r="F117" s="21" t="str">
        <f>E15</f>
        <v>Městská část Praha 14</v>
      </c>
      <c r="I117" s="23" t="s">
        <v>30</v>
      </c>
      <c r="J117" s="26" t="str">
        <f>E21</f>
        <v xml:space="preserve"> </v>
      </c>
      <c r="L117" s="28"/>
    </row>
    <row r="118" spans="2:12" s="1" customFormat="1" ht="15.2" customHeight="1">
      <c r="B118" s="28"/>
      <c r="C118" s="23" t="s">
        <v>28</v>
      </c>
      <c r="F118" s="21" t="str">
        <f>IF(E18="","",E18)</f>
        <v>Vyplň údaj</v>
      </c>
      <c r="I118" s="23" t="s">
        <v>33</v>
      </c>
      <c r="J118" s="26" t="str">
        <f>E24</f>
        <v xml:space="preserve"> </v>
      </c>
      <c r="L118" s="28"/>
    </row>
    <row r="119" spans="2:12" s="1" customFormat="1" ht="10.35" customHeight="1">
      <c r="B119" s="28"/>
      <c r="L119" s="28"/>
    </row>
    <row r="120" spans="2:20" s="10" customFormat="1" ht="29.25" customHeight="1">
      <c r="B120" s="108"/>
      <c r="C120" s="109" t="s">
        <v>115</v>
      </c>
      <c r="D120" s="110" t="s">
        <v>60</v>
      </c>
      <c r="E120" s="110" t="s">
        <v>56</v>
      </c>
      <c r="F120" s="110" t="s">
        <v>57</v>
      </c>
      <c r="G120" s="110" t="s">
        <v>116</v>
      </c>
      <c r="H120" s="110" t="s">
        <v>117</v>
      </c>
      <c r="I120" s="110" t="s">
        <v>118</v>
      </c>
      <c r="J120" s="111" t="s">
        <v>106</v>
      </c>
      <c r="K120" s="112" t="s">
        <v>119</v>
      </c>
      <c r="L120" s="108"/>
      <c r="M120" s="55" t="s">
        <v>1</v>
      </c>
      <c r="N120" s="56" t="s">
        <v>39</v>
      </c>
      <c r="O120" s="56" t="s">
        <v>120</v>
      </c>
      <c r="P120" s="56" t="s">
        <v>121</v>
      </c>
      <c r="Q120" s="56" t="s">
        <v>122</v>
      </c>
      <c r="R120" s="56" t="s">
        <v>123</v>
      </c>
      <c r="S120" s="56" t="s">
        <v>124</v>
      </c>
      <c r="T120" s="57" t="s">
        <v>125</v>
      </c>
    </row>
    <row r="121" spans="2:63" s="1" customFormat="1" ht="22.9" customHeight="1">
      <c r="B121" s="28"/>
      <c r="C121" s="60" t="s">
        <v>126</v>
      </c>
      <c r="J121" s="113">
        <f>BK121</f>
        <v>0</v>
      </c>
      <c r="L121" s="28"/>
      <c r="M121" s="58"/>
      <c r="N121" s="49"/>
      <c r="O121" s="49"/>
      <c r="P121" s="114">
        <f>P122+P132+P136+P143+P150</f>
        <v>0</v>
      </c>
      <c r="Q121" s="49"/>
      <c r="R121" s="114">
        <f>R122+R132+R136+R143+R150</f>
        <v>0</v>
      </c>
      <c r="S121" s="49"/>
      <c r="T121" s="115">
        <f>T122+T132+T136+T143+T150</f>
        <v>0</v>
      </c>
      <c r="AT121" s="13" t="s">
        <v>74</v>
      </c>
      <c r="AU121" s="13" t="s">
        <v>108</v>
      </c>
      <c r="BK121" s="116">
        <f>BK122+BK132+BK136+BK143+BK150</f>
        <v>0</v>
      </c>
    </row>
    <row r="122" spans="2:63" s="11" customFormat="1" ht="25.9" customHeight="1">
      <c r="B122" s="117"/>
      <c r="D122" s="118" t="s">
        <v>74</v>
      </c>
      <c r="E122" s="119" t="s">
        <v>127</v>
      </c>
      <c r="F122" s="119" t="s">
        <v>720</v>
      </c>
      <c r="I122" s="120"/>
      <c r="J122" s="121">
        <f>BK122</f>
        <v>0</v>
      </c>
      <c r="L122" s="117"/>
      <c r="M122" s="122"/>
      <c r="P122" s="123">
        <f>SUM(P123:P131)</f>
        <v>0</v>
      </c>
      <c r="R122" s="123">
        <f>SUM(R123:R131)</f>
        <v>0</v>
      </c>
      <c r="T122" s="124">
        <f>SUM(T123:T131)</f>
        <v>0</v>
      </c>
      <c r="AR122" s="118" t="s">
        <v>83</v>
      </c>
      <c r="AT122" s="125" t="s">
        <v>74</v>
      </c>
      <c r="AU122" s="125" t="s">
        <v>75</v>
      </c>
      <c r="AY122" s="118" t="s">
        <v>129</v>
      </c>
      <c r="BK122" s="126">
        <f>SUM(BK123:BK131)</f>
        <v>0</v>
      </c>
    </row>
    <row r="123" spans="2:65" s="1" customFormat="1" ht="24.2" customHeight="1">
      <c r="B123" s="28"/>
      <c r="C123" s="129" t="s">
        <v>83</v>
      </c>
      <c r="D123" s="129" t="s">
        <v>135</v>
      </c>
      <c r="E123" s="130" t="s">
        <v>721</v>
      </c>
      <c r="F123" s="131" t="s">
        <v>722</v>
      </c>
      <c r="G123" s="132" t="s">
        <v>673</v>
      </c>
      <c r="H123" s="133">
        <v>6</v>
      </c>
      <c r="I123" s="134"/>
      <c r="J123" s="133">
        <f aca="true" t="shared" si="0" ref="J123:J131">ROUND(I123*H123,3)</f>
        <v>0</v>
      </c>
      <c r="K123" s="135"/>
      <c r="L123" s="28"/>
      <c r="M123" s="136" t="s">
        <v>1</v>
      </c>
      <c r="N123" s="137" t="s">
        <v>40</v>
      </c>
      <c r="P123" s="138">
        <f aca="true" t="shared" si="1" ref="P123:P131">O123*H123</f>
        <v>0</v>
      </c>
      <c r="Q123" s="138">
        <v>0</v>
      </c>
      <c r="R123" s="138">
        <f aca="true" t="shared" si="2" ref="R123:R131">Q123*H123</f>
        <v>0</v>
      </c>
      <c r="S123" s="138">
        <v>0</v>
      </c>
      <c r="T123" s="139">
        <f aca="true" t="shared" si="3" ref="T123:T131">S123*H123</f>
        <v>0</v>
      </c>
      <c r="AR123" s="140" t="s">
        <v>177</v>
      </c>
      <c r="AT123" s="140" t="s">
        <v>135</v>
      </c>
      <c r="AU123" s="140" t="s">
        <v>83</v>
      </c>
      <c r="AY123" s="13" t="s">
        <v>129</v>
      </c>
      <c r="BE123" s="141">
        <f aca="true" t="shared" si="4" ref="BE123:BE131">IF(N123="základní",J123,0)</f>
        <v>0</v>
      </c>
      <c r="BF123" s="141">
        <f aca="true" t="shared" si="5" ref="BF123:BF131">IF(N123="snížená",J123,0)</f>
        <v>0</v>
      </c>
      <c r="BG123" s="141">
        <f aca="true" t="shared" si="6" ref="BG123:BG131">IF(N123="zákl. přenesená",J123,0)</f>
        <v>0</v>
      </c>
      <c r="BH123" s="141">
        <f aca="true" t="shared" si="7" ref="BH123:BH131">IF(N123="sníž. přenesená",J123,0)</f>
        <v>0</v>
      </c>
      <c r="BI123" s="141">
        <f aca="true" t="shared" si="8" ref="BI123:BI131">IF(N123="nulová",J123,0)</f>
        <v>0</v>
      </c>
      <c r="BJ123" s="13" t="s">
        <v>83</v>
      </c>
      <c r="BK123" s="142">
        <f aca="true" t="shared" si="9" ref="BK123:BK131">ROUND(I123*H123,3)</f>
        <v>0</v>
      </c>
      <c r="BL123" s="13" t="s">
        <v>177</v>
      </c>
      <c r="BM123" s="140" t="s">
        <v>85</v>
      </c>
    </row>
    <row r="124" spans="2:65" s="1" customFormat="1" ht="24.2" customHeight="1">
      <c r="B124" s="28"/>
      <c r="C124" s="129" t="s">
        <v>85</v>
      </c>
      <c r="D124" s="129" t="s">
        <v>135</v>
      </c>
      <c r="E124" s="130" t="s">
        <v>723</v>
      </c>
      <c r="F124" s="131" t="s">
        <v>724</v>
      </c>
      <c r="G124" s="132" t="s">
        <v>673</v>
      </c>
      <c r="H124" s="133">
        <v>4</v>
      </c>
      <c r="I124" s="134"/>
      <c r="J124" s="133">
        <f t="shared" si="0"/>
        <v>0</v>
      </c>
      <c r="K124" s="135"/>
      <c r="L124" s="28"/>
      <c r="M124" s="136" t="s">
        <v>1</v>
      </c>
      <c r="N124" s="137" t="s">
        <v>40</v>
      </c>
      <c r="P124" s="138">
        <f t="shared" si="1"/>
        <v>0</v>
      </c>
      <c r="Q124" s="138">
        <v>0</v>
      </c>
      <c r="R124" s="138">
        <f t="shared" si="2"/>
        <v>0</v>
      </c>
      <c r="S124" s="138">
        <v>0</v>
      </c>
      <c r="T124" s="139">
        <f t="shared" si="3"/>
        <v>0</v>
      </c>
      <c r="AR124" s="140" t="s">
        <v>177</v>
      </c>
      <c r="AT124" s="140" t="s">
        <v>135</v>
      </c>
      <c r="AU124" s="140" t="s">
        <v>83</v>
      </c>
      <c r="AY124" s="13" t="s">
        <v>129</v>
      </c>
      <c r="BE124" s="141">
        <f t="shared" si="4"/>
        <v>0</v>
      </c>
      <c r="BF124" s="141">
        <f t="shared" si="5"/>
        <v>0</v>
      </c>
      <c r="BG124" s="141">
        <f t="shared" si="6"/>
        <v>0</v>
      </c>
      <c r="BH124" s="141">
        <f t="shared" si="7"/>
        <v>0</v>
      </c>
      <c r="BI124" s="141">
        <f t="shared" si="8"/>
        <v>0</v>
      </c>
      <c r="BJ124" s="13" t="s">
        <v>83</v>
      </c>
      <c r="BK124" s="142">
        <f t="shared" si="9"/>
        <v>0</v>
      </c>
      <c r="BL124" s="13" t="s">
        <v>177</v>
      </c>
      <c r="BM124" s="140" t="s">
        <v>177</v>
      </c>
    </row>
    <row r="125" spans="2:65" s="1" customFormat="1" ht="24.2" customHeight="1">
      <c r="B125" s="28"/>
      <c r="C125" s="129" t="s">
        <v>181</v>
      </c>
      <c r="D125" s="129" t="s">
        <v>135</v>
      </c>
      <c r="E125" s="130" t="s">
        <v>725</v>
      </c>
      <c r="F125" s="131" t="s">
        <v>726</v>
      </c>
      <c r="G125" s="132" t="s">
        <v>673</v>
      </c>
      <c r="H125" s="133">
        <v>4</v>
      </c>
      <c r="I125" s="134"/>
      <c r="J125" s="133">
        <f t="shared" si="0"/>
        <v>0</v>
      </c>
      <c r="K125" s="135"/>
      <c r="L125" s="28"/>
      <c r="M125" s="136" t="s">
        <v>1</v>
      </c>
      <c r="N125" s="137" t="s">
        <v>40</v>
      </c>
      <c r="P125" s="138">
        <f t="shared" si="1"/>
        <v>0</v>
      </c>
      <c r="Q125" s="138">
        <v>0</v>
      </c>
      <c r="R125" s="138">
        <f t="shared" si="2"/>
        <v>0</v>
      </c>
      <c r="S125" s="138">
        <v>0</v>
      </c>
      <c r="T125" s="139">
        <f t="shared" si="3"/>
        <v>0</v>
      </c>
      <c r="AR125" s="140" t="s">
        <v>177</v>
      </c>
      <c r="AT125" s="140" t="s">
        <v>135</v>
      </c>
      <c r="AU125" s="140" t="s">
        <v>83</v>
      </c>
      <c r="AY125" s="13" t="s">
        <v>129</v>
      </c>
      <c r="BE125" s="141">
        <f t="shared" si="4"/>
        <v>0</v>
      </c>
      <c r="BF125" s="141">
        <f t="shared" si="5"/>
        <v>0</v>
      </c>
      <c r="BG125" s="141">
        <f t="shared" si="6"/>
        <v>0</v>
      </c>
      <c r="BH125" s="141">
        <f t="shared" si="7"/>
        <v>0</v>
      </c>
      <c r="BI125" s="141">
        <f t="shared" si="8"/>
        <v>0</v>
      </c>
      <c r="BJ125" s="13" t="s">
        <v>83</v>
      </c>
      <c r="BK125" s="142">
        <f t="shared" si="9"/>
        <v>0</v>
      </c>
      <c r="BL125" s="13" t="s">
        <v>177</v>
      </c>
      <c r="BM125" s="140" t="s">
        <v>140</v>
      </c>
    </row>
    <row r="126" spans="2:65" s="1" customFormat="1" ht="24.2" customHeight="1">
      <c r="B126" s="28"/>
      <c r="C126" s="129" t="s">
        <v>177</v>
      </c>
      <c r="D126" s="129" t="s">
        <v>135</v>
      </c>
      <c r="E126" s="130" t="s">
        <v>727</v>
      </c>
      <c r="F126" s="131" t="s">
        <v>728</v>
      </c>
      <c r="G126" s="132" t="s">
        <v>673</v>
      </c>
      <c r="H126" s="133">
        <v>1</v>
      </c>
      <c r="I126" s="134"/>
      <c r="J126" s="133">
        <f t="shared" si="0"/>
        <v>0</v>
      </c>
      <c r="K126" s="135"/>
      <c r="L126" s="28"/>
      <c r="M126" s="136" t="s">
        <v>1</v>
      </c>
      <c r="N126" s="137" t="s">
        <v>40</v>
      </c>
      <c r="P126" s="138">
        <f t="shared" si="1"/>
        <v>0</v>
      </c>
      <c r="Q126" s="138">
        <v>0</v>
      </c>
      <c r="R126" s="138">
        <f t="shared" si="2"/>
        <v>0</v>
      </c>
      <c r="S126" s="138">
        <v>0</v>
      </c>
      <c r="T126" s="139">
        <f t="shared" si="3"/>
        <v>0</v>
      </c>
      <c r="AR126" s="140" t="s">
        <v>177</v>
      </c>
      <c r="AT126" s="140" t="s">
        <v>135</v>
      </c>
      <c r="AU126" s="140" t="s">
        <v>83</v>
      </c>
      <c r="AY126" s="13" t="s">
        <v>129</v>
      </c>
      <c r="BE126" s="141">
        <f t="shared" si="4"/>
        <v>0</v>
      </c>
      <c r="BF126" s="141">
        <f t="shared" si="5"/>
        <v>0</v>
      </c>
      <c r="BG126" s="141">
        <f t="shared" si="6"/>
        <v>0</v>
      </c>
      <c r="BH126" s="141">
        <f t="shared" si="7"/>
        <v>0</v>
      </c>
      <c r="BI126" s="141">
        <f t="shared" si="8"/>
        <v>0</v>
      </c>
      <c r="BJ126" s="13" t="s">
        <v>83</v>
      </c>
      <c r="BK126" s="142">
        <f t="shared" si="9"/>
        <v>0</v>
      </c>
      <c r="BL126" s="13" t="s">
        <v>177</v>
      </c>
      <c r="BM126" s="140" t="s">
        <v>146</v>
      </c>
    </row>
    <row r="127" spans="2:65" s="1" customFormat="1" ht="16.5" customHeight="1">
      <c r="B127" s="28"/>
      <c r="C127" s="129" t="s">
        <v>132</v>
      </c>
      <c r="D127" s="129" t="s">
        <v>135</v>
      </c>
      <c r="E127" s="130" t="s">
        <v>729</v>
      </c>
      <c r="F127" s="131" t="s">
        <v>730</v>
      </c>
      <c r="G127" s="132" t="s">
        <v>673</v>
      </c>
      <c r="H127" s="133">
        <v>5</v>
      </c>
      <c r="I127" s="134"/>
      <c r="J127" s="133">
        <f t="shared" si="0"/>
        <v>0</v>
      </c>
      <c r="K127" s="135"/>
      <c r="L127" s="28"/>
      <c r="M127" s="136" t="s">
        <v>1</v>
      </c>
      <c r="N127" s="137" t="s">
        <v>40</v>
      </c>
      <c r="P127" s="138">
        <f t="shared" si="1"/>
        <v>0</v>
      </c>
      <c r="Q127" s="138">
        <v>0</v>
      </c>
      <c r="R127" s="138">
        <f t="shared" si="2"/>
        <v>0</v>
      </c>
      <c r="S127" s="138">
        <v>0</v>
      </c>
      <c r="T127" s="139">
        <f t="shared" si="3"/>
        <v>0</v>
      </c>
      <c r="AR127" s="140" t="s">
        <v>177</v>
      </c>
      <c r="AT127" s="140" t="s">
        <v>135</v>
      </c>
      <c r="AU127" s="140" t="s">
        <v>83</v>
      </c>
      <c r="AY127" s="13" t="s">
        <v>129</v>
      </c>
      <c r="BE127" s="141">
        <f t="shared" si="4"/>
        <v>0</v>
      </c>
      <c r="BF127" s="141">
        <f t="shared" si="5"/>
        <v>0</v>
      </c>
      <c r="BG127" s="141">
        <f t="shared" si="6"/>
        <v>0</v>
      </c>
      <c r="BH127" s="141">
        <f t="shared" si="7"/>
        <v>0</v>
      </c>
      <c r="BI127" s="141">
        <f t="shared" si="8"/>
        <v>0</v>
      </c>
      <c r="BJ127" s="13" t="s">
        <v>83</v>
      </c>
      <c r="BK127" s="142">
        <f t="shared" si="9"/>
        <v>0</v>
      </c>
      <c r="BL127" s="13" t="s">
        <v>177</v>
      </c>
      <c r="BM127" s="140" t="s">
        <v>188</v>
      </c>
    </row>
    <row r="128" spans="2:65" s="1" customFormat="1" ht="24.2" customHeight="1">
      <c r="B128" s="28"/>
      <c r="C128" s="129" t="s">
        <v>140</v>
      </c>
      <c r="D128" s="129" t="s">
        <v>135</v>
      </c>
      <c r="E128" s="130" t="s">
        <v>731</v>
      </c>
      <c r="F128" s="131" t="s">
        <v>732</v>
      </c>
      <c r="G128" s="132" t="s">
        <v>673</v>
      </c>
      <c r="H128" s="133">
        <v>2</v>
      </c>
      <c r="I128" s="134"/>
      <c r="J128" s="133">
        <f t="shared" si="0"/>
        <v>0</v>
      </c>
      <c r="K128" s="135"/>
      <c r="L128" s="28"/>
      <c r="M128" s="136" t="s">
        <v>1</v>
      </c>
      <c r="N128" s="137" t="s">
        <v>40</v>
      </c>
      <c r="P128" s="138">
        <f t="shared" si="1"/>
        <v>0</v>
      </c>
      <c r="Q128" s="138">
        <v>0</v>
      </c>
      <c r="R128" s="138">
        <f t="shared" si="2"/>
        <v>0</v>
      </c>
      <c r="S128" s="138">
        <v>0</v>
      </c>
      <c r="T128" s="139">
        <f t="shared" si="3"/>
        <v>0</v>
      </c>
      <c r="AR128" s="140" t="s">
        <v>177</v>
      </c>
      <c r="AT128" s="140" t="s">
        <v>135</v>
      </c>
      <c r="AU128" s="140" t="s">
        <v>83</v>
      </c>
      <c r="AY128" s="13" t="s">
        <v>129</v>
      </c>
      <c r="BE128" s="141">
        <f t="shared" si="4"/>
        <v>0</v>
      </c>
      <c r="BF128" s="141">
        <f t="shared" si="5"/>
        <v>0</v>
      </c>
      <c r="BG128" s="141">
        <f t="shared" si="6"/>
        <v>0</v>
      </c>
      <c r="BH128" s="141">
        <f t="shared" si="7"/>
        <v>0</v>
      </c>
      <c r="BI128" s="141">
        <f t="shared" si="8"/>
        <v>0</v>
      </c>
      <c r="BJ128" s="13" t="s">
        <v>83</v>
      </c>
      <c r="BK128" s="142">
        <f t="shared" si="9"/>
        <v>0</v>
      </c>
      <c r="BL128" s="13" t="s">
        <v>177</v>
      </c>
      <c r="BM128" s="140" t="s">
        <v>192</v>
      </c>
    </row>
    <row r="129" spans="2:65" s="1" customFormat="1" ht="16.5" customHeight="1">
      <c r="B129" s="28"/>
      <c r="C129" s="129" t="s">
        <v>151</v>
      </c>
      <c r="D129" s="129" t="s">
        <v>135</v>
      </c>
      <c r="E129" s="130" t="s">
        <v>733</v>
      </c>
      <c r="F129" s="131" t="s">
        <v>734</v>
      </c>
      <c r="G129" s="132" t="s">
        <v>673</v>
      </c>
      <c r="H129" s="133">
        <v>1</v>
      </c>
      <c r="I129" s="134"/>
      <c r="J129" s="133">
        <f t="shared" si="0"/>
        <v>0</v>
      </c>
      <c r="K129" s="135"/>
      <c r="L129" s="28"/>
      <c r="M129" s="136" t="s">
        <v>1</v>
      </c>
      <c r="N129" s="137" t="s">
        <v>40</v>
      </c>
      <c r="P129" s="138">
        <f t="shared" si="1"/>
        <v>0</v>
      </c>
      <c r="Q129" s="138">
        <v>0</v>
      </c>
      <c r="R129" s="138">
        <f t="shared" si="2"/>
        <v>0</v>
      </c>
      <c r="S129" s="138">
        <v>0</v>
      </c>
      <c r="T129" s="139">
        <f t="shared" si="3"/>
        <v>0</v>
      </c>
      <c r="AR129" s="140" t="s">
        <v>177</v>
      </c>
      <c r="AT129" s="140" t="s">
        <v>135</v>
      </c>
      <c r="AU129" s="140" t="s">
        <v>83</v>
      </c>
      <c r="AY129" s="13" t="s">
        <v>129</v>
      </c>
      <c r="BE129" s="141">
        <f t="shared" si="4"/>
        <v>0</v>
      </c>
      <c r="BF129" s="141">
        <f t="shared" si="5"/>
        <v>0</v>
      </c>
      <c r="BG129" s="141">
        <f t="shared" si="6"/>
        <v>0</v>
      </c>
      <c r="BH129" s="141">
        <f t="shared" si="7"/>
        <v>0</v>
      </c>
      <c r="BI129" s="141">
        <f t="shared" si="8"/>
        <v>0</v>
      </c>
      <c r="BJ129" s="13" t="s">
        <v>83</v>
      </c>
      <c r="BK129" s="142">
        <f t="shared" si="9"/>
        <v>0</v>
      </c>
      <c r="BL129" s="13" t="s">
        <v>177</v>
      </c>
      <c r="BM129" s="140" t="s">
        <v>195</v>
      </c>
    </row>
    <row r="130" spans="2:65" s="1" customFormat="1" ht="16.5" customHeight="1">
      <c r="B130" s="28"/>
      <c r="C130" s="129" t="s">
        <v>146</v>
      </c>
      <c r="D130" s="129" t="s">
        <v>135</v>
      </c>
      <c r="E130" s="130" t="s">
        <v>735</v>
      </c>
      <c r="F130" s="131" t="s">
        <v>736</v>
      </c>
      <c r="G130" s="132" t="s">
        <v>673</v>
      </c>
      <c r="H130" s="133">
        <v>1</v>
      </c>
      <c r="I130" s="134"/>
      <c r="J130" s="133">
        <f t="shared" si="0"/>
        <v>0</v>
      </c>
      <c r="K130" s="135"/>
      <c r="L130" s="28"/>
      <c r="M130" s="136" t="s">
        <v>1</v>
      </c>
      <c r="N130" s="137" t="s">
        <v>40</v>
      </c>
      <c r="P130" s="138">
        <f t="shared" si="1"/>
        <v>0</v>
      </c>
      <c r="Q130" s="138">
        <v>0</v>
      </c>
      <c r="R130" s="138">
        <f t="shared" si="2"/>
        <v>0</v>
      </c>
      <c r="S130" s="138">
        <v>0</v>
      </c>
      <c r="T130" s="139">
        <f t="shared" si="3"/>
        <v>0</v>
      </c>
      <c r="AR130" s="140" t="s">
        <v>177</v>
      </c>
      <c r="AT130" s="140" t="s">
        <v>135</v>
      </c>
      <c r="AU130" s="140" t="s">
        <v>83</v>
      </c>
      <c r="AY130" s="13" t="s">
        <v>129</v>
      </c>
      <c r="BE130" s="141">
        <f t="shared" si="4"/>
        <v>0</v>
      </c>
      <c r="BF130" s="141">
        <f t="shared" si="5"/>
        <v>0</v>
      </c>
      <c r="BG130" s="141">
        <f t="shared" si="6"/>
        <v>0</v>
      </c>
      <c r="BH130" s="141">
        <f t="shared" si="7"/>
        <v>0</v>
      </c>
      <c r="BI130" s="141">
        <f t="shared" si="8"/>
        <v>0</v>
      </c>
      <c r="BJ130" s="13" t="s">
        <v>83</v>
      </c>
      <c r="BK130" s="142">
        <f t="shared" si="9"/>
        <v>0</v>
      </c>
      <c r="BL130" s="13" t="s">
        <v>177</v>
      </c>
      <c r="BM130" s="140" t="s">
        <v>198</v>
      </c>
    </row>
    <row r="131" spans="2:65" s="1" customFormat="1" ht="16.5" customHeight="1">
      <c r="B131" s="28"/>
      <c r="C131" s="129" t="s">
        <v>199</v>
      </c>
      <c r="D131" s="129" t="s">
        <v>135</v>
      </c>
      <c r="E131" s="130" t="s">
        <v>737</v>
      </c>
      <c r="F131" s="131" t="s">
        <v>738</v>
      </c>
      <c r="G131" s="132" t="s">
        <v>673</v>
      </c>
      <c r="H131" s="133">
        <v>1</v>
      </c>
      <c r="I131" s="134"/>
      <c r="J131" s="133">
        <f t="shared" si="0"/>
        <v>0</v>
      </c>
      <c r="K131" s="135"/>
      <c r="L131" s="28"/>
      <c r="M131" s="136" t="s">
        <v>1</v>
      </c>
      <c r="N131" s="137" t="s">
        <v>40</v>
      </c>
      <c r="P131" s="138">
        <f t="shared" si="1"/>
        <v>0</v>
      </c>
      <c r="Q131" s="138">
        <v>0</v>
      </c>
      <c r="R131" s="138">
        <f t="shared" si="2"/>
        <v>0</v>
      </c>
      <c r="S131" s="138">
        <v>0</v>
      </c>
      <c r="T131" s="139">
        <f t="shared" si="3"/>
        <v>0</v>
      </c>
      <c r="AR131" s="140" t="s">
        <v>177</v>
      </c>
      <c r="AT131" s="140" t="s">
        <v>135</v>
      </c>
      <c r="AU131" s="140" t="s">
        <v>83</v>
      </c>
      <c r="AY131" s="13" t="s">
        <v>129</v>
      </c>
      <c r="BE131" s="141">
        <f t="shared" si="4"/>
        <v>0</v>
      </c>
      <c r="BF131" s="141">
        <f t="shared" si="5"/>
        <v>0</v>
      </c>
      <c r="BG131" s="141">
        <f t="shared" si="6"/>
        <v>0</v>
      </c>
      <c r="BH131" s="141">
        <f t="shared" si="7"/>
        <v>0</v>
      </c>
      <c r="BI131" s="141">
        <f t="shared" si="8"/>
        <v>0</v>
      </c>
      <c r="BJ131" s="13" t="s">
        <v>83</v>
      </c>
      <c r="BK131" s="142">
        <f t="shared" si="9"/>
        <v>0</v>
      </c>
      <c r="BL131" s="13" t="s">
        <v>177</v>
      </c>
      <c r="BM131" s="140" t="s">
        <v>202</v>
      </c>
    </row>
    <row r="132" spans="2:63" s="11" customFormat="1" ht="25.9" customHeight="1">
      <c r="B132" s="117"/>
      <c r="D132" s="118" t="s">
        <v>74</v>
      </c>
      <c r="E132" s="119" t="s">
        <v>674</v>
      </c>
      <c r="F132" s="119" t="s">
        <v>739</v>
      </c>
      <c r="I132" s="120"/>
      <c r="J132" s="121">
        <f>BK132</f>
        <v>0</v>
      </c>
      <c r="L132" s="117"/>
      <c r="M132" s="122"/>
      <c r="P132" s="123">
        <f>SUM(P133:P135)</f>
        <v>0</v>
      </c>
      <c r="R132" s="123">
        <f>SUM(R133:R135)</f>
        <v>0</v>
      </c>
      <c r="T132" s="124">
        <f>SUM(T133:T135)</f>
        <v>0</v>
      </c>
      <c r="AR132" s="118" t="s">
        <v>83</v>
      </c>
      <c r="AT132" s="125" t="s">
        <v>74</v>
      </c>
      <c r="AU132" s="125" t="s">
        <v>75</v>
      </c>
      <c r="AY132" s="118" t="s">
        <v>129</v>
      </c>
      <c r="BK132" s="126">
        <f>SUM(BK133:BK135)</f>
        <v>0</v>
      </c>
    </row>
    <row r="133" spans="2:65" s="1" customFormat="1" ht="16.5" customHeight="1">
      <c r="B133" s="28"/>
      <c r="C133" s="129" t="s">
        <v>188</v>
      </c>
      <c r="D133" s="129" t="s">
        <v>135</v>
      </c>
      <c r="E133" s="130" t="s">
        <v>740</v>
      </c>
      <c r="F133" s="131" t="s">
        <v>741</v>
      </c>
      <c r="G133" s="132" t="s">
        <v>673</v>
      </c>
      <c r="H133" s="133">
        <v>2</v>
      </c>
      <c r="I133" s="134"/>
      <c r="J133" s="133">
        <f>ROUND(I133*H133,3)</f>
        <v>0</v>
      </c>
      <c r="K133" s="135"/>
      <c r="L133" s="28"/>
      <c r="M133" s="136" t="s">
        <v>1</v>
      </c>
      <c r="N133" s="137" t="s">
        <v>40</v>
      </c>
      <c r="P133" s="138">
        <f>O133*H133</f>
        <v>0</v>
      </c>
      <c r="Q133" s="138">
        <v>0</v>
      </c>
      <c r="R133" s="138">
        <f>Q133*H133</f>
        <v>0</v>
      </c>
      <c r="S133" s="138">
        <v>0</v>
      </c>
      <c r="T133" s="139">
        <f>S133*H133</f>
        <v>0</v>
      </c>
      <c r="AR133" s="140" t="s">
        <v>177</v>
      </c>
      <c r="AT133" s="140" t="s">
        <v>135</v>
      </c>
      <c r="AU133" s="140" t="s">
        <v>83</v>
      </c>
      <c r="AY133" s="13" t="s">
        <v>129</v>
      </c>
      <c r="BE133" s="141">
        <f>IF(N133="základní",J133,0)</f>
        <v>0</v>
      </c>
      <c r="BF133" s="141">
        <f>IF(N133="snížená",J133,0)</f>
        <v>0</v>
      </c>
      <c r="BG133" s="141">
        <f>IF(N133="zákl. přenesená",J133,0)</f>
        <v>0</v>
      </c>
      <c r="BH133" s="141">
        <f>IF(N133="sníž. přenesená",J133,0)</f>
        <v>0</v>
      </c>
      <c r="BI133" s="141">
        <f>IF(N133="nulová",J133,0)</f>
        <v>0</v>
      </c>
      <c r="BJ133" s="13" t="s">
        <v>83</v>
      </c>
      <c r="BK133" s="142">
        <f>ROUND(I133*H133,3)</f>
        <v>0</v>
      </c>
      <c r="BL133" s="13" t="s">
        <v>177</v>
      </c>
      <c r="BM133" s="140" t="s">
        <v>207</v>
      </c>
    </row>
    <row r="134" spans="2:65" s="1" customFormat="1" ht="16.5" customHeight="1">
      <c r="B134" s="28"/>
      <c r="C134" s="129" t="s">
        <v>208</v>
      </c>
      <c r="D134" s="129" t="s">
        <v>135</v>
      </c>
      <c r="E134" s="130" t="s">
        <v>742</v>
      </c>
      <c r="F134" s="131" t="s">
        <v>743</v>
      </c>
      <c r="G134" s="132" t="s">
        <v>673</v>
      </c>
      <c r="H134" s="133">
        <v>2</v>
      </c>
      <c r="I134" s="134"/>
      <c r="J134" s="133">
        <f>ROUND(I134*H134,3)</f>
        <v>0</v>
      </c>
      <c r="K134" s="135"/>
      <c r="L134" s="28"/>
      <c r="M134" s="136" t="s">
        <v>1</v>
      </c>
      <c r="N134" s="137" t="s">
        <v>40</v>
      </c>
      <c r="P134" s="138">
        <f>O134*H134</f>
        <v>0</v>
      </c>
      <c r="Q134" s="138">
        <v>0</v>
      </c>
      <c r="R134" s="138">
        <f>Q134*H134</f>
        <v>0</v>
      </c>
      <c r="S134" s="138">
        <v>0</v>
      </c>
      <c r="T134" s="139">
        <f>S134*H134</f>
        <v>0</v>
      </c>
      <c r="AR134" s="140" t="s">
        <v>177</v>
      </c>
      <c r="AT134" s="140" t="s">
        <v>135</v>
      </c>
      <c r="AU134" s="140" t="s">
        <v>83</v>
      </c>
      <c r="AY134" s="13" t="s">
        <v>129</v>
      </c>
      <c r="BE134" s="141">
        <f>IF(N134="základní",J134,0)</f>
        <v>0</v>
      </c>
      <c r="BF134" s="141">
        <f>IF(N134="snížená",J134,0)</f>
        <v>0</v>
      </c>
      <c r="BG134" s="141">
        <f>IF(N134="zákl. přenesená",J134,0)</f>
        <v>0</v>
      </c>
      <c r="BH134" s="141">
        <f>IF(N134="sníž. přenesená",J134,0)</f>
        <v>0</v>
      </c>
      <c r="BI134" s="141">
        <f>IF(N134="nulová",J134,0)</f>
        <v>0</v>
      </c>
      <c r="BJ134" s="13" t="s">
        <v>83</v>
      </c>
      <c r="BK134" s="142">
        <f>ROUND(I134*H134,3)</f>
        <v>0</v>
      </c>
      <c r="BL134" s="13" t="s">
        <v>177</v>
      </c>
      <c r="BM134" s="140" t="s">
        <v>211</v>
      </c>
    </row>
    <row r="135" spans="2:65" s="1" customFormat="1" ht="24.2" customHeight="1">
      <c r="B135" s="28"/>
      <c r="C135" s="129" t="s">
        <v>192</v>
      </c>
      <c r="D135" s="129" t="s">
        <v>135</v>
      </c>
      <c r="E135" s="130" t="s">
        <v>744</v>
      </c>
      <c r="F135" s="131" t="s">
        <v>745</v>
      </c>
      <c r="G135" s="132" t="s">
        <v>673</v>
      </c>
      <c r="H135" s="133">
        <v>4</v>
      </c>
      <c r="I135" s="134"/>
      <c r="J135" s="133">
        <f>ROUND(I135*H135,3)</f>
        <v>0</v>
      </c>
      <c r="K135" s="135"/>
      <c r="L135" s="28"/>
      <c r="M135" s="136" t="s">
        <v>1</v>
      </c>
      <c r="N135" s="137" t="s">
        <v>40</v>
      </c>
      <c r="P135" s="138">
        <f>O135*H135</f>
        <v>0</v>
      </c>
      <c r="Q135" s="138">
        <v>0</v>
      </c>
      <c r="R135" s="138">
        <f>Q135*H135</f>
        <v>0</v>
      </c>
      <c r="S135" s="138">
        <v>0</v>
      </c>
      <c r="T135" s="139">
        <f>S135*H135</f>
        <v>0</v>
      </c>
      <c r="AR135" s="140" t="s">
        <v>177</v>
      </c>
      <c r="AT135" s="140" t="s">
        <v>135</v>
      </c>
      <c r="AU135" s="140" t="s">
        <v>83</v>
      </c>
      <c r="AY135" s="13" t="s">
        <v>129</v>
      </c>
      <c r="BE135" s="141">
        <f>IF(N135="základní",J135,0)</f>
        <v>0</v>
      </c>
      <c r="BF135" s="141">
        <f>IF(N135="snížená",J135,0)</f>
        <v>0</v>
      </c>
      <c r="BG135" s="141">
        <f>IF(N135="zákl. přenesená",J135,0)</f>
        <v>0</v>
      </c>
      <c r="BH135" s="141">
        <f>IF(N135="sníž. přenesená",J135,0)</f>
        <v>0</v>
      </c>
      <c r="BI135" s="141">
        <f>IF(N135="nulová",J135,0)</f>
        <v>0</v>
      </c>
      <c r="BJ135" s="13" t="s">
        <v>83</v>
      </c>
      <c r="BK135" s="142">
        <f>ROUND(I135*H135,3)</f>
        <v>0</v>
      </c>
      <c r="BL135" s="13" t="s">
        <v>177</v>
      </c>
      <c r="BM135" s="140" t="s">
        <v>214</v>
      </c>
    </row>
    <row r="136" spans="2:63" s="11" customFormat="1" ht="25.9" customHeight="1">
      <c r="B136" s="117"/>
      <c r="D136" s="118" t="s">
        <v>74</v>
      </c>
      <c r="E136" s="119" t="s">
        <v>682</v>
      </c>
      <c r="F136" s="119" t="s">
        <v>746</v>
      </c>
      <c r="I136" s="120"/>
      <c r="J136" s="121">
        <f>BK136</f>
        <v>0</v>
      </c>
      <c r="L136" s="117"/>
      <c r="M136" s="122"/>
      <c r="P136" s="123">
        <f>SUM(P137:P142)</f>
        <v>0</v>
      </c>
      <c r="R136" s="123">
        <f>SUM(R137:R142)</f>
        <v>0</v>
      </c>
      <c r="T136" s="124">
        <f>SUM(T137:T142)</f>
        <v>0</v>
      </c>
      <c r="AR136" s="118" t="s">
        <v>83</v>
      </c>
      <c r="AT136" s="125" t="s">
        <v>74</v>
      </c>
      <c r="AU136" s="125" t="s">
        <v>75</v>
      </c>
      <c r="AY136" s="118" t="s">
        <v>129</v>
      </c>
      <c r="BK136" s="126">
        <f>SUM(BK137:BK142)</f>
        <v>0</v>
      </c>
    </row>
    <row r="137" spans="2:65" s="1" customFormat="1" ht="16.5" customHeight="1">
      <c r="B137" s="28"/>
      <c r="C137" s="129" t="s">
        <v>215</v>
      </c>
      <c r="D137" s="129" t="s">
        <v>135</v>
      </c>
      <c r="E137" s="130" t="s">
        <v>747</v>
      </c>
      <c r="F137" s="131" t="s">
        <v>748</v>
      </c>
      <c r="G137" s="132" t="s">
        <v>673</v>
      </c>
      <c r="H137" s="133">
        <v>11</v>
      </c>
      <c r="I137" s="134"/>
      <c r="J137" s="133">
        <f aca="true" t="shared" si="10" ref="J137:J142">ROUND(I137*H137,3)</f>
        <v>0</v>
      </c>
      <c r="K137" s="135"/>
      <c r="L137" s="28"/>
      <c r="M137" s="136" t="s">
        <v>1</v>
      </c>
      <c r="N137" s="137" t="s">
        <v>40</v>
      </c>
      <c r="P137" s="138">
        <f aca="true" t="shared" si="11" ref="P137:P142">O137*H137</f>
        <v>0</v>
      </c>
      <c r="Q137" s="138">
        <v>0</v>
      </c>
      <c r="R137" s="138">
        <f aca="true" t="shared" si="12" ref="R137:R142">Q137*H137</f>
        <v>0</v>
      </c>
      <c r="S137" s="138">
        <v>0</v>
      </c>
      <c r="T137" s="139">
        <f aca="true" t="shared" si="13" ref="T137:T142">S137*H137</f>
        <v>0</v>
      </c>
      <c r="AR137" s="140" t="s">
        <v>177</v>
      </c>
      <c r="AT137" s="140" t="s">
        <v>135</v>
      </c>
      <c r="AU137" s="140" t="s">
        <v>83</v>
      </c>
      <c r="AY137" s="13" t="s">
        <v>129</v>
      </c>
      <c r="BE137" s="141">
        <f aca="true" t="shared" si="14" ref="BE137:BE142">IF(N137="základní",J137,0)</f>
        <v>0</v>
      </c>
      <c r="BF137" s="141">
        <f aca="true" t="shared" si="15" ref="BF137:BF142">IF(N137="snížená",J137,0)</f>
        <v>0</v>
      </c>
      <c r="BG137" s="141">
        <f aca="true" t="shared" si="16" ref="BG137:BG142">IF(N137="zákl. přenesená",J137,0)</f>
        <v>0</v>
      </c>
      <c r="BH137" s="141">
        <f aca="true" t="shared" si="17" ref="BH137:BH142">IF(N137="sníž. přenesená",J137,0)</f>
        <v>0</v>
      </c>
      <c r="BI137" s="141">
        <f aca="true" t="shared" si="18" ref="BI137:BI142">IF(N137="nulová",J137,0)</f>
        <v>0</v>
      </c>
      <c r="BJ137" s="13" t="s">
        <v>83</v>
      </c>
      <c r="BK137" s="142">
        <f aca="true" t="shared" si="19" ref="BK137:BK142">ROUND(I137*H137,3)</f>
        <v>0</v>
      </c>
      <c r="BL137" s="13" t="s">
        <v>177</v>
      </c>
      <c r="BM137" s="140" t="s">
        <v>218</v>
      </c>
    </row>
    <row r="138" spans="2:65" s="1" customFormat="1" ht="16.5" customHeight="1">
      <c r="B138" s="28"/>
      <c r="C138" s="129" t="s">
        <v>195</v>
      </c>
      <c r="D138" s="129" t="s">
        <v>135</v>
      </c>
      <c r="E138" s="130" t="s">
        <v>749</v>
      </c>
      <c r="F138" s="131" t="s">
        <v>750</v>
      </c>
      <c r="G138" s="132" t="s">
        <v>673</v>
      </c>
      <c r="H138" s="133">
        <v>5</v>
      </c>
      <c r="I138" s="134"/>
      <c r="J138" s="133">
        <f t="shared" si="10"/>
        <v>0</v>
      </c>
      <c r="K138" s="135"/>
      <c r="L138" s="28"/>
      <c r="M138" s="136" t="s">
        <v>1</v>
      </c>
      <c r="N138" s="137" t="s">
        <v>40</v>
      </c>
      <c r="P138" s="138">
        <f t="shared" si="11"/>
        <v>0</v>
      </c>
      <c r="Q138" s="138">
        <v>0</v>
      </c>
      <c r="R138" s="138">
        <f t="shared" si="12"/>
        <v>0</v>
      </c>
      <c r="S138" s="138">
        <v>0</v>
      </c>
      <c r="T138" s="139">
        <f t="shared" si="13"/>
        <v>0</v>
      </c>
      <c r="AR138" s="140" t="s">
        <v>177</v>
      </c>
      <c r="AT138" s="140" t="s">
        <v>135</v>
      </c>
      <c r="AU138" s="140" t="s">
        <v>83</v>
      </c>
      <c r="AY138" s="13" t="s">
        <v>129</v>
      </c>
      <c r="BE138" s="141">
        <f t="shared" si="14"/>
        <v>0</v>
      </c>
      <c r="BF138" s="141">
        <f t="shared" si="15"/>
        <v>0</v>
      </c>
      <c r="BG138" s="141">
        <f t="shared" si="16"/>
        <v>0</v>
      </c>
      <c r="BH138" s="141">
        <f t="shared" si="17"/>
        <v>0</v>
      </c>
      <c r="BI138" s="141">
        <f t="shared" si="18"/>
        <v>0</v>
      </c>
      <c r="BJ138" s="13" t="s">
        <v>83</v>
      </c>
      <c r="BK138" s="142">
        <f t="shared" si="19"/>
        <v>0</v>
      </c>
      <c r="BL138" s="13" t="s">
        <v>177</v>
      </c>
      <c r="BM138" s="140" t="s">
        <v>221</v>
      </c>
    </row>
    <row r="139" spans="2:65" s="1" customFormat="1" ht="21.75" customHeight="1">
      <c r="B139" s="28"/>
      <c r="C139" s="129" t="s">
        <v>8</v>
      </c>
      <c r="D139" s="129" t="s">
        <v>135</v>
      </c>
      <c r="E139" s="130" t="s">
        <v>751</v>
      </c>
      <c r="F139" s="131" t="s">
        <v>752</v>
      </c>
      <c r="G139" s="132" t="s">
        <v>673</v>
      </c>
      <c r="H139" s="133">
        <v>9</v>
      </c>
      <c r="I139" s="134"/>
      <c r="J139" s="133">
        <f t="shared" si="10"/>
        <v>0</v>
      </c>
      <c r="K139" s="135"/>
      <c r="L139" s="28"/>
      <c r="M139" s="136" t="s">
        <v>1</v>
      </c>
      <c r="N139" s="137" t="s">
        <v>40</v>
      </c>
      <c r="P139" s="138">
        <f t="shared" si="11"/>
        <v>0</v>
      </c>
      <c r="Q139" s="138">
        <v>0</v>
      </c>
      <c r="R139" s="138">
        <f t="shared" si="12"/>
        <v>0</v>
      </c>
      <c r="S139" s="138">
        <v>0</v>
      </c>
      <c r="T139" s="139">
        <f t="shared" si="13"/>
        <v>0</v>
      </c>
      <c r="AR139" s="140" t="s">
        <v>177</v>
      </c>
      <c r="AT139" s="140" t="s">
        <v>135</v>
      </c>
      <c r="AU139" s="140" t="s">
        <v>83</v>
      </c>
      <c r="AY139" s="13" t="s">
        <v>129</v>
      </c>
      <c r="BE139" s="141">
        <f t="shared" si="14"/>
        <v>0</v>
      </c>
      <c r="BF139" s="141">
        <f t="shared" si="15"/>
        <v>0</v>
      </c>
      <c r="BG139" s="141">
        <f t="shared" si="16"/>
        <v>0</v>
      </c>
      <c r="BH139" s="141">
        <f t="shared" si="17"/>
        <v>0</v>
      </c>
      <c r="BI139" s="141">
        <f t="shared" si="18"/>
        <v>0</v>
      </c>
      <c r="BJ139" s="13" t="s">
        <v>83</v>
      </c>
      <c r="BK139" s="142">
        <f t="shared" si="19"/>
        <v>0</v>
      </c>
      <c r="BL139" s="13" t="s">
        <v>177</v>
      </c>
      <c r="BM139" s="140" t="s">
        <v>226</v>
      </c>
    </row>
    <row r="140" spans="2:65" s="1" customFormat="1" ht="16.5" customHeight="1">
      <c r="B140" s="28"/>
      <c r="C140" s="129" t="s">
        <v>198</v>
      </c>
      <c r="D140" s="129" t="s">
        <v>135</v>
      </c>
      <c r="E140" s="130" t="s">
        <v>753</v>
      </c>
      <c r="F140" s="131" t="s">
        <v>754</v>
      </c>
      <c r="G140" s="132" t="s">
        <v>673</v>
      </c>
      <c r="H140" s="133">
        <v>1</v>
      </c>
      <c r="I140" s="134"/>
      <c r="J140" s="133">
        <f t="shared" si="10"/>
        <v>0</v>
      </c>
      <c r="K140" s="135"/>
      <c r="L140" s="28"/>
      <c r="M140" s="136" t="s">
        <v>1</v>
      </c>
      <c r="N140" s="137" t="s">
        <v>40</v>
      </c>
      <c r="P140" s="138">
        <f t="shared" si="11"/>
        <v>0</v>
      </c>
      <c r="Q140" s="138">
        <v>0</v>
      </c>
      <c r="R140" s="138">
        <f t="shared" si="12"/>
        <v>0</v>
      </c>
      <c r="S140" s="138">
        <v>0</v>
      </c>
      <c r="T140" s="139">
        <f t="shared" si="13"/>
        <v>0</v>
      </c>
      <c r="AR140" s="140" t="s">
        <v>177</v>
      </c>
      <c r="AT140" s="140" t="s">
        <v>135</v>
      </c>
      <c r="AU140" s="140" t="s">
        <v>83</v>
      </c>
      <c r="AY140" s="13" t="s">
        <v>129</v>
      </c>
      <c r="BE140" s="141">
        <f t="shared" si="14"/>
        <v>0</v>
      </c>
      <c r="BF140" s="141">
        <f t="shared" si="15"/>
        <v>0</v>
      </c>
      <c r="BG140" s="141">
        <f t="shared" si="16"/>
        <v>0</v>
      </c>
      <c r="BH140" s="141">
        <f t="shared" si="17"/>
        <v>0</v>
      </c>
      <c r="BI140" s="141">
        <f t="shared" si="18"/>
        <v>0</v>
      </c>
      <c r="BJ140" s="13" t="s">
        <v>83</v>
      </c>
      <c r="BK140" s="142">
        <f t="shared" si="19"/>
        <v>0</v>
      </c>
      <c r="BL140" s="13" t="s">
        <v>177</v>
      </c>
      <c r="BM140" s="140" t="s">
        <v>229</v>
      </c>
    </row>
    <row r="141" spans="2:65" s="1" customFormat="1" ht="16.5" customHeight="1">
      <c r="B141" s="28"/>
      <c r="C141" s="129" t="s">
        <v>230</v>
      </c>
      <c r="D141" s="129" t="s">
        <v>135</v>
      </c>
      <c r="E141" s="130" t="s">
        <v>755</v>
      </c>
      <c r="F141" s="131" t="s">
        <v>756</v>
      </c>
      <c r="G141" s="132" t="s">
        <v>673</v>
      </c>
      <c r="H141" s="133">
        <v>1</v>
      </c>
      <c r="I141" s="134"/>
      <c r="J141" s="133">
        <f t="shared" si="10"/>
        <v>0</v>
      </c>
      <c r="K141" s="135"/>
      <c r="L141" s="28"/>
      <c r="M141" s="136" t="s">
        <v>1</v>
      </c>
      <c r="N141" s="137" t="s">
        <v>40</v>
      </c>
      <c r="P141" s="138">
        <f t="shared" si="11"/>
        <v>0</v>
      </c>
      <c r="Q141" s="138">
        <v>0</v>
      </c>
      <c r="R141" s="138">
        <f t="shared" si="12"/>
        <v>0</v>
      </c>
      <c r="S141" s="138">
        <v>0</v>
      </c>
      <c r="T141" s="139">
        <f t="shared" si="13"/>
        <v>0</v>
      </c>
      <c r="AR141" s="140" t="s">
        <v>177</v>
      </c>
      <c r="AT141" s="140" t="s">
        <v>135</v>
      </c>
      <c r="AU141" s="140" t="s">
        <v>83</v>
      </c>
      <c r="AY141" s="13" t="s">
        <v>129</v>
      </c>
      <c r="BE141" s="141">
        <f t="shared" si="14"/>
        <v>0</v>
      </c>
      <c r="BF141" s="141">
        <f t="shared" si="15"/>
        <v>0</v>
      </c>
      <c r="BG141" s="141">
        <f t="shared" si="16"/>
        <v>0</v>
      </c>
      <c r="BH141" s="141">
        <f t="shared" si="17"/>
        <v>0</v>
      </c>
      <c r="BI141" s="141">
        <f t="shared" si="18"/>
        <v>0</v>
      </c>
      <c r="BJ141" s="13" t="s">
        <v>83</v>
      </c>
      <c r="BK141" s="142">
        <f t="shared" si="19"/>
        <v>0</v>
      </c>
      <c r="BL141" s="13" t="s">
        <v>177</v>
      </c>
      <c r="BM141" s="140" t="s">
        <v>233</v>
      </c>
    </row>
    <row r="142" spans="2:65" s="1" customFormat="1" ht="16.5" customHeight="1">
      <c r="B142" s="28"/>
      <c r="C142" s="129" t="s">
        <v>202</v>
      </c>
      <c r="D142" s="129" t="s">
        <v>135</v>
      </c>
      <c r="E142" s="130" t="s">
        <v>757</v>
      </c>
      <c r="F142" s="131" t="s">
        <v>758</v>
      </c>
      <c r="G142" s="132" t="s">
        <v>673</v>
      </c>
      <c r="H142" s="133">
        <v>7</v>
      </c>
      <c r="I142" s="134"/>
      <c r="J142" s="133">
        <f t="shared" si="10"/>
        <v>0</v>
      </c>
      <c r="K142" s="135"/>
      <c r="L142" s="28"/>
      <c r="M142" s="136" t="s">
        <v>1</v>
      </c>
      <c r="N142" s="137" t="s">
        <v>40</v>
      </c>
      <c r="P142" s="138">
        <f t="shared" si="11"/>
        <v>0</v>
      </c>
      <c r="Q142" s="138">
        <v>0</v>
      </c>
      <c r="R142" s="138">
        <f t="shared" si="12"/>
        <v>0</v>
      </c>
      <c r="S142" s="138">
        <v>0</v>
      </c>
      <c r="T142" s="139">
        <f t="shared" si="13"/>
        <v>0</v>
      </c>
      <c r="AR142" s="140" t="s">
        <v>177</v>
      </c>
      <c r="AT142" s="140" t="s">
        <v>135</v>
      </c>
      <c r="AU142" s="140" t="s">
        <v>83</v>
      </c>
      <c r="AY142" s="13" t="s">
        <v>129</v>
      </c>
      <c r="BE142" s="141">
        <f t="shared" si="14"/>
        <v>0</v>
      </c>
      <c r="BF142" s="141">
        <f t="shared" si="15"/>
        <v>0</v>
      </c>
      <c r="BG142" s="141">
        <f t="shared" si="16"/>
        <v>0</v>
      </c>
      <c r="BH142" s="141">
        <f t="shared" si="17"/>
        <v>0</v>
      </c>
      <c r="BI142" s="141">
        <f t="shared" si="18"/>
        <v>0</v>
      </c>
      <c r="BJ142" s="13" t="s">
        <v>83</v>
      </c>
      <c r="BK142" s="142">
        <f t="shared" si="19"/>
        <v>0</v>
      </c>
      <c r="BL142" s="13" t="s">
        <v>177</v>
      </c>
      <c r="BM142" s="140" t="s">
        <v>236</v>
      </c>
    </row>
    <row r="143" spans="2:63" s="11" customFormat="1" ht="25.9" customHeight="1">
      <c r="B143" s="117"/>
      <c r="D143" s="118" t="s">
        <v>74</v>
      </c>
      <c r="E143" s="119" t="s">
        <v>690</v>
      </c>
      <c r="F143" s="119" t="s">
        <v>759</v>
      </c>
      <c r="I143" s="120"/>
      <c r="J143" s="121">
        <f>BK143</f>
        <v>0</v>
      </c>
      <c r="L143" s="117"/>
      <c r="M143" s="122"/>
      <c r="P143" s="123">
        <f>SUM(P144:P149)</f>
        <v>0</v>
      </c>
      <c r="R143" s="123">
        <f>SUM(R144:R149)</f>
        <v>0</v>
      </c>
      <c r="T143" s="124">
        <f>SUM(T144:T149)</f>
        <v>0</v>
      </c>
      <c r="AR143" s="118" t="s">
        <v>83</v>
      </c>
      <c r="AT143" s="125" t="s">
        <v>74</v>
      </c>
      <c r="AU143" s="125" t="s">
        <v>75</v>
      </c>
      <c r="AY143" s="118" t="s">
        <v>129</v>
      </c>
      <c r="BK143" s="126">
        <f>SUM(BK144:BK149)</f>
        <v>0</v>
      </c>
    </row>
    <row r="144" spans="2:65" s="1" customFormat="1" ht="21.75" customHeight="1">
      <c r="B144" s="28"/>
      <c r="C144" s="129" t="s">
        <v>237</v>
      </c>
      <c r="D144" s="129" t="s">
        <v>135</v>
      </c>
      <c r="E144" s="130" t="s">
        <v>760</v>
      </c>
      <c r="F144" s="131" t="s">
        <v>761</v>
      </c>
      <c r="G144" s="132" t="s">
        <v>673</v>
      </c>
      <c r="H144" s="133">
        <v>6</v>
      </c>
      <c r="I144" s="134"/>
      <c r="J144" s="133">
        <f aca="true" t="shared" si="20" ref="J144:J149">ROUND(I144*H144,3)</f>
        <v>0</v>
      </c>
      <c r="K144" s="135"/>
      <c r="L144" s="28"/>
      <c r="M144" s="136" t="s">
        <v>1</v>
      </c>
      <c r="N144" s="137" t="s">
        <v>40</v>
      </c>
      <c r="P144" s="138">
        <f aca="true" t="shared" si="21" ref="P144:P149">O144*H144</f>
        <v>0</v>
      </c>
      <c r="Q144" s="138">
        <v>0</v>
      </c>
      <c r="R144" s="138">
        <f aca="true" t="shared" si="22" ref="R144:R149">Q144*H144</f>
        <v>0</v>
      </c>
      <c r="S144" s="138">
        <v>0</v>
      </c>
      <c r="T144" s="139">
        <f aca="true" t="shared" si="23" ref="T144:T149">S144*H144</f>
        <v>0</v>
      </c>
      <c r="AR144" s="140" t="s">
        <v>177</v>
      </c>
      <c r="AT144" s="140" t="s">
        <v>135</v>
      </c>
      <c r="AU144" s="140" t="s">
        <v>83</v>
      </c>
      <c r="AY144" s="13" t="s">
        <v>129</v>
      </c>
      <c r="BE144" s="141">
        <f aca="true" t="shared" si="24" ref="BE144:BE149">IF(N144="základní",J144,0)</f>
        <v>0</v>
      </c>
      <c r="BF144" s="141">
        <f aca="true" t="shared" si="25" ref="BF144:BF149">IF(N144="snížená",J144,0)</f>
        <v>0</v>
      </c>
      <c r="BG144" s="141">
        <f aca="true" t="shared" si="26" ref="BG144:BG149">IF(N144="zákl. přenesená",J144,0)</f>
        <v>0</v>
      </c>
      <c r="BH144" s="141">
        <f aca="true" t="shared" si="27" ref="BH144:BH149">IF(N144="sníž. přenesená",J144,0)</f>
        <v>0</v>
      </c>
      <c r="BI144" s="141">
        <f aca="true" t="shared" si="28" ref="BI144:BI149">IF(N144="nulová",J144,0)</f>
        <v>0</v>
      </c>
      <c r="BJ144" s="13" t="s">
        <v>83</v>
      </c>
      <c r="BK144" s="142">
        <f aca="true" t="shared" si="29" ref="BK144:BK149">ROUND(I144*H144,3)</f>
        <v>0</v>
      </c>
      <c r="BL144" s="13" t="s">
        <v>177</v>
      </c>
      <c r="BM144" s="140" t="s">
        <v>240</v>
      </c>
    </row>
    <row r="145" spans="2:65" s="1" customFormat="1" ht="16.5" customHeight="1">
      <c r="B145" s="28"/>
      <c r="C145" s="129" t="s">
        <v>207</v>
      </c>
      <c r="D145" s="129" t="s">
        <v>135</v>
      </c>
      <c r="E145" s="130" t="s">
        <v>762</v>
      </c>
      <c r="F145" s="131" t="s">
        <v>763</v>
      </c>
      <c r="G145" s="132" t="s">
        <v>673</v>
      </c>
      <c r="H145" s="133">
        <v>22</v>
      </c>
      <c r="I145" s="134"/>
      <c r="J145" s="133">
        <f t="shared" si="20"/>
        <v>0</v>
      </c>
      <c r="K145" s="135"/>
      <c r="L145" s="28"/>
      <c r="M145" s="136" t="s">
        <v>1</v>
      </c>
      <c r="N145" s="137" t="s">
        <v>40</v>
      </c>
      <c r="P145" s="138">
        <f t="shared" si="21"/>
        <v>0</v>
      </c>
      <c r="Q145" s="138">
        <v>0</v>
      </c>
      <c r="R145" s="138">
        <f t="shared" si="22"/>
        <v>0</v>
      </c>
      <c r="S145" s="138">
        <v>0</v>
      </c>
      <c r="T145" s="139">
        <f t="shared" si="23"/>
        <v>0</v>
      </c>
      <c r="AR145" s="140" t="s">
        <v>177</v>
      </c>
      <c r="AT145" s="140" t="s">
        <v>135</v>
      </c>
      <c r="AU145" s="140" t="s">
        <v>83</v>
      </c>
      <c r="AY145" s="13" t="s">
        <v>129</v>
      </c>
      <c r="BE145" s="141">
        <f t="shared" si="24"/>
        <v>0</v>
      </c>
      <c r="BF145" s="141">
        <f t="shared" si="25"/>
        <v>0</v>
      </c>
      <c r="BG145" s="141">
        <f t="shared" si="26"/>
        <v>0</v>
      </c>
      <c r="BH145" s="141">
        <f t="shared" si="27"/>
        <v>0</v>
      </c>
      <c r="BI145" s="141">
        <f t="shared" si="28"/>
        <v>0</v>
      </c>
      <c r="BJ145" s="13" t="s">
        <v>83</v>
      </c>
      <c r="BK145" s="142">
        <f t="shared" si="29"/>
        <v>0</v>
      </c>
      <c r="BL145" s="13" t="s">
        <v>177</v>
      </c>
      <c r="BM145" s="140" t="s">
        <v>243</v>
      </c>
    </row>
    <row r="146" spans="2:65" s="1" customFormat="1" ht="16.5" customHeight="1">
      <c r="B146" s="28"/>
      <c r="C146" s="129" t="s">
        <v>7</v>
      </c>
      <c r="D146" s="129" t="s">
        <v>135</v>
      </c>
      <c r="E146" s="130" t="s">
        <v>764</v>
      </c>
      <c r="F146" s="131" t="s">
        <v>765</v>
      </c>
      <c r="G146" s="132" t="s">
        <v>673</v>
      </c>
      <c r="H146" s="133">
        <v>2</v>
      </c>
      <c r="I146" s="134"/>
      <c r="J146" s="133">
        <f t="shared" si="20"/>
        <v>0</v>
      </c>
      <c r="K146" s="135"/>
      <c r="L146" s="28"/>
      <c r="M146" s="136" t="s">
        <v>1</v>
      </c>
      <c r="N146" s="137" t="s">
        <v>40</v>
      </c>
      <c r="P146" s="138">
        <f t="shared" si="21"/>
        <v>0</v>
      </c>
      <c r="Q146" s="138">
        <v>0</v>
      </c>
      <c r="R146" s="138">
        <f t="shared" si="22"/>
        <v>0</v>
      </c>
      <c r="S146" s="138">
        <v>0</v>
      </c>
      <c r="T146" s="139">
        <f t="shared" si="23"/>
        <v>0</v>
      </c>
      <c r="AR146" s="140" t="s">
        <v>177</v>
      </c>
      <c r="AT146" s="140" t="s">
        <v>135</v>
      </c>
      <c r="AU146" s="140" t="s">
        <v>83</v>
      </c>
      <c r="AY146" s="13" t="s">
        <v>129</v>
      </c>
      <c r="BE146" s="141">
        <f t="shared" si="24"/>
        <v>0</v>
      </c>
      <c r="BF146" s="141">
        <f t="shared" si="25"/>
        <v>0</v>
      </c>
      <c r="BG146" s="141">
        <f t="shared" si="26"/>
        <v>0</v>
      </c>
      <c r="BH146" s="141">
        <f t="shared" si="27"/>
        <v>0</v>
      </c>
      <c r="BI146" s="141">
        <f t="shared" si="28"/>
        <v>0</v>
      </c>
      <c r="BJ146" s="13" t="s">
        <v>83</v>
      </c>
      <c r="BK146" s="142">
        <f t="shared" si="29"/>
        <v>0</v>
      </c>
      <c r="BL146" s="13" t="s">
        <v>177</v>
      </c>
      <c r="BM146" s="140" t="s">
        <v>247</v>
      </c>
    </row>
    <row r="147" spans="2:65" s="1" customFormat="1" ht="16.5" customHeight="1">
      <c r="B147" s="28"/>
      <c r="C147" s="129" t="s">
        <v>211</v>
      </c>
      <c r="D147" s="129" t="s">
        <v>135</v>
      </c>
      <c r="E147" s="130" t="s">
        <v>766</v>
      </c>
      <c r="F147" s="131" t="s">
        <v>767</v>
      </c>
      <c r="G147" s="132" t="s">
        <v>673</v>
      </c>
      <c r="H147" s="133">
        <v>1</v>
      </c>
      <c r="I147" s="134"/>
      <c r="J147" s="133">
        <f t="shared" si="20"/>
        <v>0</v>
      </c>
      <c r="K147" s="135"/>
      <c r="L147" s="28"/>
      <c r="M147" s="136" t="s">
        <v>1</v>
      </c>
      <c r="N147" s="137" t="s">
        <v>40</v>
      </c>
      <c r="P147" s="138">
        <f t="shared" si="21"/>
        <v>0</v>
      </c>
      <c r="Q147" s="138">
        <v>0</v>
      </c>
      <c r="R147" s="138">
        <f t="shared" si="22"/>
        <v>0</v>
      </c>
      <c r="S147" s="138">
        <v>0</v>
      </c>
      <c r="T147" s="139">
        <f t="shared" si="23"/>
        <v>0</v>
      </c>
      <c r="AR147" s="140" t="s">
        <v>177</v>
      </c>
      <c r="AT147" s="140" t="s">
        <v>135</v>
      </c>
      <c r="AU147" s="140" t="s">
        <v>83</v>
      </c>
      <c r="AY147" s="13" t="s">
        <v>129</v>
      </c>
      <c r="BE147" s="141">
        <f t="shared" si="24"/>
        <v>0</v>
      </c>
      <c r="BF147" s="141">
        <f t="shared" si="25"/>
        <v>0</v>
      </c>
      <c r="BG147" s="141">
        <f t="shared" si="26"/>
        <v>0</v>
      </c>
      <c r="BH147" s="141">
        <f t="shared" si="27"/>
        <v>0</v>
      </c>
      <c r="BI147" s="141">
        <f t="shared" si="28"/>
        <v>0</v>
      </c>
      <c r="BJ147" s="13" t="s">
        <v>83</v>
      </c>
      <c r="BK147" s="142">
        <f t="shared" si="29"/>
        <v>0</v>
      </c>
      <c r="BL147" s="13" t="s">
        <v>177</v>
      </c>
      <c r="BM147" s="140" t="s">
        <v>251</v>
      </c>
    </row>
    <row r="148" spans="2:65" s="1" customFormat="1" ht="16.5" customHeight="1">
      <c r="B148" s="28"/>
      <c r="C148" s="129" t="s">
        <v>252</v>
      </c>
      <c r="D148" s="129" t="s">
        <v>135</v>
      </c>
      <c r="E148" s="130" t="s">
        <v>768</v>
      </c>
      <c r="F148" s="131" t="s">
        <v>769</v>
      </c>
      <c r="G148" s="132" t="s">
        <v>673</v>
      </c>
      <c r="H148" s="133">
        <v>1</v>
      </c>
      <c r="I148" s="134"/>
      <c r="J148" s="133">
        <f t="shared" si="20"/>
        <v>0</v>
      </c>
      <c r="K148" s="135"/>
      <c r="L148" s="28"/>
      <c r="M148" s="136" t="s">
        <v>1</v>
      </c>
      <c r="N148" s="137" t="s">
        <v>40</v>
      </c>
      <c r="P148" s="138">
        <f t="shared" si="21"/>
        <v>0</v>
      </c>
      <c r="Q148" s="138">
        <v>0</v>
      </c>
      <c r="R148" s="138">
        <f t="shared" si="22"/>
        <v>0</v>
      </c>
      <c r="S148" s="138">
        <v>0</v>
      </c>
      <c r="T148" s="139">
        <f t="shared" si="23"/>
        <v>0</v>
      </c>
      <c r="AR148" s="140" t="s">
        <v>177</v>
      </c>
      <c r="AT148" s="140" t="s">
        <v>135</v>
      </c>
      <c r="AU148" s="140" t="s">
        <v>83</v>
      </c>
      <c r="AY148" s="13" t="s">
        <v>129</v>
      </c>
      <c r="BE148" s="141">
        <f t="shared" si="24"/>
        <v>0</v>
      </c>
      <c r="BF148" s="141">
        <f t="shared" si="25"/>
        <v>0</v>
      </c>
      <c r="BG148" s="141">
        <f t="shared" si="26"/>
        <v>0</v>
      </c>
      <c r="BH148" s="141">
        <f t="shared" si="27"/>
        <v>0</v>
      </c>
      <c r="BI148" s="141">
        <f t="shared" si="28"/>
        <v>0</v>
      </c>
      <c r="BJ148" s="13" t="s">
        <v>83</v>
      </c>
      <c r="BK148" s="142">
        <f t="shared" si="29"/>
        <v>0</v>
      </c>
      <c r="BL148" s="13" t="s">
        <v>177</v>
      </c>
      <c r="BM148" s="140" t="s">
        <v>255</v>
      </c>
    </row>
    <row r="149" spans="2:65" s="1" customFormat="1" ht="16.5" customHeight="1">
      <c r="B149" s="28"/>
      <c r="C149" s="129" t="s">
        <v>214</v>
      </c>
      <c r="D149" s="129" t="s">
        <v>135</v>
      </c>
      <c r="E149" s="130" t="s">
        <v>770</v>
      </c>
      <c r="F149" s="131" t="s">
        <v>771</v>
      </c>
      <c r="G149" s="132" t="s">
        <v>137</v>
      </c>
      <c r="H149" s="133">
        <v>1</v>
      </c>
      <c r="I149" s="134"/>
      <c r="J149" s="133">
        <f t="shared" si="20"/>
        <v>0</v>
      </c>
      <c r="K149" s="135"/>
      <c r="L149" s="28"/>
      <c r="M149" s="136" t="s">
        <v>1</v>
      </c>
      <c r="N149" s="137" t="s">
        <v>40</v>
      </c>
      <c r="P149" s="138">
        <f t="shared" si="21"/>
        <v>0</v>
      </c>
      <c r="Q149" s="138">
        <v>0</v>
      </c>
      <c r="R149" s="138">
        <f t="shared" si="22"/>
        <v>0</v>
      </c>
      <c r="S149" s="138">
        <v>0</v>
      </c>
      <c r="T149" s="139">
        <f t="shared" si="23"/>
        <v>0</v>
      </c>
      <c r="AR149" s="140" t="s">
        <v>177</v>
      </c>
      <c r="AT149" s="140" t="s">
        <v>135</v>
      </c>
      <c r="AU149" s="140" t="s">
        <v>83</v>
      </c>
      <c r="AY149" s="13" t="s">
        <v>129</v>
      </c>
      <c r="BE149" s="141">
        <f t="shared" si="24"/>
        <v>0</v>
      </c>
      <c r="BF149" s="141">
        <f t="shared" si="25"/>
        <v>0</v>
      </c>
      <c r="BG149" s="141">
        <f t="shared" si="26"/>
        <v>0</v>
      </c>
      <c r="BH149" s="141">
        <f t="shared" si="27"/>
        <v>0</v>
      </c>
      <c r="BI149" s="141">
        <f t="shared" si="28"/>
        <v>0</v>
      </c>
      <c r="BJ149" s="13" t="s">
        <v>83</v>
      </c>
      <c r="BK149" s="142">
        <f t="shared" si="29"/>
        <v>0</v>
      </c>
      <c r="BL149" s="13" t="s">
        <v>177</v>
      </c>
      <c r="BM149" s="140" t="s">
        <v>258</v>
      </c>
    </row>
    <row r="150" spans="2:63" s="11" customFormat="1" ht="25.9" customHeight="1">
      <c r="B150" s="117"/>
      <c r="D150" s="118" t="s">
        <v>74</v>
      </c>
      <c r="E150" s="119" t="s">
        <v>696</v>
      </c>
      <c r="F150" s="119" t="s">
        <v>772</v>
      </c>
      <c r="I150" s="120"/>
      <c r="J150" s="121">
        <f>BK150</f>
        <v>0</v>
      </c>
      <c r="L150" s="117"/>
      <c r="M150" s="122"/>
      <c r="P150" s="123">
        <f>SUM(P151:P159)</f>
        <v>0</v>
      </c>
      <c r="R150" s="123">
        <f>SUM(R151:R159)</f>
        <v>0</v>
      </c>
      <c r="T150" s="124">
        <f>SUM(T151:T159)</f>
        <v>0</v>
      </c>
      <c r="AR150" s="118" t="s">
        <v>83</v>
      </c>
      <c r="AT150" s="125" t="s">
        <v>74</v>
      </c>
      <c r="AU150" s="125" t="s">
        <v>75</v>
      </c>
      <c r="AY150" s="118" t="s">
        <v>129</v>
      </c>
      <c r="BK150" s="126">
        <f>SUM(BK151:BK159)</f>
        <v>0</v>
      </c>
    </row>
    <row r="151" spans="2:65" s="1" customFormat="1" ht="16.5" customHeight="1">
      <c r="B151" s="28"/>
      <c r="C151" s="129" t="s">
        <v>259</v>
      </c>
      <c r="D151" s="129" t="s">
        <v>135</v>
      </c>
      <c r="E151" s="130" t="s">
        <v>773</v>
      </c>
      <c r="F151" s="131" t="s">
        <v>774</v>
      </c>
      <c r="G151" s="132" t="s">
        <v>250</v>
      </c>
      <c r="H151" s="133">
        <v>444</v>
      </c>
      <c r="I151" s="134"/>
      <c r="J151" s="133">
        <f aca="true" t="shared" si="30" ref="J151:J159">ROUND(I151*H151,3)</f>
        <v>0</v>
      </c>
      <c r="K151" s="135"/>
      <c r="L151" s="28"/>
      <c r="M151" s="136" t="s">
        <v>1</v>
      </c>
      <c r="N151" s="137" t="s">
        <v>40</v>
      </c>
      <c r="P151" s="138">
        <f aca="true" t="shared" si="31" ref="P151:P159">O151*H151</f>
        <v>0</v>
      </c>
      <c r="Q151" s="138">
        <v>0</v>
      </c>
      <c r="R151" s="138">
        <f aca="true" t="shared" si="32" ref="R151:R159">Q151*H151</f>
        <v>0</v>
      </c>
      <c r="S151" s="138">
        <v>0</v>
      </c>
      <c r="T151" s="139">
        <f aca="true" t="shared" si="33" ref="T151:T159">S151*H151</f>
        <v>0</v>
      </c>
      <c r="AR151" s="140" t="s">
        <v>177</v>
      </c>
      <c r="AT151" s="140" t="s">
        <v>135</v>
      </c>
      <c r="AU151" s="140" t="s">
        <v>83</v>
      </c>
      <c r="AY151" s="13" t="s">
        <v>129</v>
      </c>
      <c r="BE151" s="141">
        <f aca="true" t="shared" si="34" ref="BE151:BE159">IF(N151="základní",J151,0)</f>
        <v>0</v>
      </c>
      <c r="BF151" s="141">
        <f aca="true" t="shared" si="35" ref="BF151:BF159">IF(N151="snížená",J151,0)</f>
        <v>0</v>
      </c>
      <c r="BG151" s="141">
        <f aca="true" t="shared" si="36" ref="BG151:BG159">IF(N151="zákl. přenesená",J151,0)</f>
        <v>0</v>
      </c>
      <c r="BH151" s="141">
        <f aca="true" t="shared" si="37" ref="BH151:BH159">IF(N151="sníž. přenesená",J151,0)</f>
        <v>0</v>
      </c>
      <c r="BI151" s="141">
        <f aca="true" t="shared" si="38" ref="BI151:BI159">IF(N151="nulová",J151,0)</f>
        <v>0</v>
      </c>
      <c r="BJ151" s="13" t="s">
        <v>83</v>
      </c>
      <c r="BK151" s="142">
        <f aca="true" t="shared" si="39" ref="BK151:BK159">ROUND(I151*H151,3)</f>
        <v>0</v>
      </c>
      <c r="BL151" s="13" t="s">
        <v>177</v>
      </c>
      <c r="BM151" s="140" t="s">
        <v>262</v>
      </c>
    </row>
    <row r="152" spans="2:65" s="1" customFormat="1" ht="16.5" customHeight="1">
      <c r="B152" s="28"/>
      <c r="C152" s="129" t="s">
        <v>218</v>
      </c>
      <c r="D152" s="129" t="s">
        <v>135</v>
      </c>
      <c r="E152" s="130" t="s">
        <v>775</v>
      </c>
      <c r="F152" s="131" t="s">
        <v>776</v>
      </c>
      <c r="G152" s="132" t="s">
        <v>250</v>
      </c>
      <c r="H152" s="133">
        <v>324</v>
      </c>
      <c r="I152" s="134"/>
      <c r="J152" s="133">
        <f t="shared" si="30"/>
        <v>0</v>
      </c>
      <c r="K152" s="135"/>
      <c r="L152" s="28"/>
      <c r="M152" s="136" t="s">
        <v>1</v>
      </c>
      <c r="N152" s="137" t="s">
        <v>40</v>
      </c>
      <c r="P152" s="138">
        <f t="shared" si="31"/>
        <v>0</v>
      </c>
      <c r="Q152" s="138">
        <v>0</v>
      </c>
      <c r="R152" s="138">
        <f t="shared" si="32"/>
        <v>0</v>
      </c>
      <c r="S152" s="138">
        <v>0</v>
      </c>
      <c r="T152" s="139">
        <f t="shared" si="33"/>
        <v>0</v>
      </c>
      <c r="AR152" s="140" t="s">
        <v>177</v>
      </c>
      <c r="AT152" s="140" t="s">
        <v>135</v>
      </c>
      <c r="AU152" s="140" t="s">
        <v>83</v>
      </c>
      <c r="AY152" s="13" t="s">
        <v>129</v>
      </c>
      <c r="BE152" s="141">
        <f t="shared" si="34"/>
        <v>0</v>
      </c>
      <c r="BF152" s="141">
        <f t="shared" si="35"/>
        <v>0</v>
      </c>
      <c r="BG152" s="141">
        <f t="shared" si="36"/>
        <v>0</v>
      </c>
      <c r="BH152" s="141">
        <f t="shared" si="37"/>
        <v>0</v>
      </c>
      <c r="BI152" s="141">
        <f t="shared" si="38"/>
        <v>0</v>
      </c>
      <c r="BJ152" s="13" t="s">
        <v>83</v>
      </c>
      <c r="BK152" s="142">
        <f t="shared" si="39"/>
        <v>0</v>
      </c>
      <c r="BL152" s="13" t="s">
        <v>177</v>
      </c>
      <c r="BM152" s="140" t="s">
        <v>265</v>
      </c>
    </row>
    <row r="153" spans="2:65" s="1" customFormat="1" ht="16.5" customHeight="1">
      <c r="B153" s="28"/>
      <c r="C153" s="129" t="s">
        <v>266</v>
      </c>
      <c r="D153" s="129" t="s">
        <v>135</v>
      </c>
      <c r="E153" s="130" t="s">
        <v>777</v>
      </c>
      <c r="F153" s="131" t="s">
        <v>778</v>
      </c>
      <c r="G153" s="132" t="s">
        <v>250</v>
      </c>
      <c r="H153" s="133">
        <v>36</v>
      </c>
      <c r="I153" s="134"/>
      <c r="J153" s="133">
        <f t="shared" si="30"/>
        <v>0</v>
      </c>
      <c r="K153" s="135"/>
      <c r="L153" s="28"/>
      <c r="M153" s="136" t="s">
        <v>1</v>
      </c>
      <c r="N153" s="137" t="s">
        <v>40</v>
      </c>
      <c r="P153" s="138">
        <f t="shared" si="31"/>
        <v>0</v>
      </c>
      <c r="Q153" s="138">
        <v>0</v>
      </c>
      <c r="R153" s="138">
        <f t="shared" si="32"/>
        <v>0</v>
      </c>
      <c r="S153" s="138">
        <v>0</v>
      </c>
      <c r="T153" s="139">
        <f t="shared" si="33"/>
        <v>0</v>
      </c>
      <c r="AR153" s="140" t="s">
        <v>177</v>
      </c>
      <c r="AT153" s="140" t="s">
        <v>135</v>
      </c>
      <c r="AU153" s="140" t="s">
        <v>83</v>
      </c>
      <c r="AY153" s="13" t="s">
        <v>129</v>
      </c>
      <c r="BE153" s="141">
        <f t="shared" si="34"/>
        <v>0</v>
      </c>
      <c r="BF153" s="141">
        <f t="shared" si="35"/>
        <v>0</v>
      </c>
      <c r="BG153" s="141">
        <f t="shared" si="36"/>
        <v>0</v>
      </c>
      <c r="BH153" s="141">
        <f t="shared" si="37"/>
        <v>0</v>
      </c>
      <c r="BI153" s="141">
        <f t="shared" si="38"/>
        <v>0</v>
      </c>
      <c r="BJ153" s="13" t="s">
        <v>83</v>
      </c>
      <c r="BK153" s="142">
        <f t="shared" si="39"/>
        <v>0</v>
      </c>
      <c r="BL153" s="13" t="s">
        <v>177</v>
      </c>
      <c r="BM153" s="140" t="s">
        <v>269</v>
      </c>
    </row>
    <row r="154" spans="2:65" s="1" customFormat="1" ht="16.5" customHeight="1">
      <c r="B154" s="28"/>
      <c r="C154" s="129" t="s">
        <v>221</v>
      </c>
      <c r="D154" s="129" t="s">
        <v>135</v>
      </c>
      <c r="E154" s="130" t="s">
        <v>779</v>
      </c>
      <c r="F154" s="131" t="s">
        <v>780</v>
      </c>
      <c r="G154" s="132" t="s">
        <v>250</v>
      </c>
      <c r="H154" s="133">
        <v>36</v>
      </c>
      <c r="I154" s="134"/>
      <c r="J154" s="133">
        <f t="shared" si="30"/>
        <v>0</v>
      </c>
      <c r="K154" s="135"/>
      <c r="L154" s="28"/>
      <c r="M154" s="136" t="s">
        <v>1</v>
      </c>
      <c r="N154" s="137" t="s">
        <v>40</v>
      </c>
      <c r="P154" s="138">
        <f t="shared" si="31"/>
        <v>0</v>
      </c>
      <c r="Q154" s="138">
        <v>0</v>
      </c>
      <c r="R154" s="138">
        <f t="shared" si="32"/>
        <v>0</v>
      </c>
      <c r="S154" s="138">
        <v>0</v>
      </c>
      <c r="T154" s="139">
        <f t="shared" si="33"/>
        <v>0</v>
      </c>
      <c r="AR154" s="140" t="s">
        <v>177</v>
      </c>
      <c r="AT154" s="140" t="s">
        <v>135</v>
      </c>
      <c r="AU154" s="140" t="s">
        <v>83</v>
      </c>
      <c r="AY154" s="13" t="s">
        <v>129</v>
      </c>
      <c r="BE154" s="141">
        <f t="shared" si="34"/>
        <v>0</v>
      </c>
      <c r="BF154" s="141">
        <f t="shared" si="35"/>
        <v>0</v>
      </c>
      <c r="BG154" s="141">
        <f t="shared" si="36"/>
        <v>0</v>
      </c>
      <c r="BH154" s="141">
        <f t="shared" si="37"/>
        <v>0</v>
      </c>
      <c r="BI154" s="141">
        <f t="shared" si="38"/>
        <v>0</v>
      </c>
      <c r="BJ154" s="13" t="s">
        <v>83</v>
      </c>
      <c r="BK154" s="142">
        <f t="shared" si="39"/>
        <v>0</v>
      </c>
      <c r="BL154" s="13" t="s">
        <v>177</v>
      </c>
      <c r="BM154" s="140" t="s">
        <v>272</v>
      </c>
    </row>
    <row r="155" spans="2:65" s="1" customFormat="1" ht="24.2" customHeight="1">
      <c r="B155" s="28"/>
      <c r="C155" s="129" t="s">
        <v>275</v>
      </c>
      <c r="D155" s="129" t="s">
        <v>135</v>
      </c>
      <c r="E155" s="130" t="s">
        <v>781</v>
      </c>
      <c r="F155" s="131" t="s">
        <v>782</v>
      </c>
      <c r="G155" s="132" t="s">
        <v>137</v>
      </c>
      <c r="H155" s="133">
        <v>1</v>
      </c>
      <c r="I155" s="134"/>
      <c r="J155" s="133">
        <f t="shared" si="30"/>
        <v>0</v>
      </c>
      <c r="K155" s="135"/>
      <c r="L155" s="28"/>
      <c r="M155" s="136" t="s">
        <v>1</v>
      </c>
      <c r="N155" s="137" t="s">
        <v>40</v>
      </c>
      <c r="P155" s="138">
        <f t="shared" si="31"/>
        <v>0</v>
      </c>
      <c r="Q155" s="138">
        <v>0</v>
      </c>
      <c r="R155" s="138">
        <f t="shared" si="32"/>
        <v>0</v>
      </c>
      <c r="S155" s="138">
        <v>0</v>
      </c>
      <c r="T155" s="139">
        <f t="shared" si="33"/>
        <v>0</v>
      </c>
      <c r="AR155" s="140" t="s">
        <v>177</v>
      </c>
      <c r="AT155" s="140" t="s">
        <v>135</v>
      </c>
      <c r="AU155" s="140" t="s">
        <v>83</v>
      </c>
      <c r="AY155" s="13" t="s">
        <v>129</v>
      </c>
      <c r="BE155" s="141">
        <f t="shared" si="34"/>
        <v>0</v>
      </c>
      <c r="BF155" s="141">
        <f t="shared" si="35"/>
        <v>0</v>
      </c>
      <c r="BG155" s="141">
        <f t="shared" si="36"/>
        <v>0</v>
      </c>
      <c r="BH155" s="141">
        <f t="shared" si="37"/>
        <v>0</v>
      </c>
      <c r="BI155" s="141">
        <f t="shared" si="38"/>
        <v>0</v>
      </c>
      <c r="BJ155" s="13" t="s">
        <v>83</v>
      </c>
      <c r="BK155" s="142">
        <f t="shared" si="39"/>
        <v>0</v>
      </c>
      <c r="BL155" s="13" t="s">
        <v>177</v>
      </c>
      <c r="BM155" s="140" t="s">
        <v>278</v>
      </c>
    </row>
    <row r="156" spans="2:65" s="1" customFormat="1" ht="16.5" customHeight="1">
      <c r="B156" s="28"/>
      <c r="C156" s="129" t="s">
        <v>226</v>
      </c>
      <c r="D156" s="129" t="s">
        <v>135</v>
      </c>
      <c r="E156" s="130" t="s">
        <v>783</v>
      </c>
      <c r="F156" s="131" t="s">
        <v>784</v>
      </c>
      <c r="G156" s="132" t="s">
        <v>250</v>
      </c>
      <c r="H156" s="133">
        <v>30</v>
      </c>
      <c r="I156" s="134"/>
      <c r="J156" s="133">
        <f t="shared" si="30"/>
        <v>0</v>
      </c>
      <c r="K156" s="135"/>
      <c r="L156" s="28"/>
      <c r="M156" s="136" t="s">
        <v>1</v>
      </c>
      <c r="N156" s="137" t="s">
        <v>40</v>
      </c>
      <c r="P156" s="138">
        <f t="shared" si="31"/>
        <v>0</v>
      </c>
      <c r="Q156" s="138">
        <v>0</v>
      </c>
      <c r="R156" s="138">
        <f t="shared" si="32"/>
        <v>0</v>
      </c>
      <c r="S156" s="138">
        <v>0</v>
      </c>
      <c r="T156" s="139">
        <f t="shared" si="33"/>
        <v>0</v>
      </c>
      <c r="AR156" s="140" t="s">
        <v>177</v>
      </c>
      <c r="AT156" s="140" t="s">
        <v>135</v>
      </c>
      <c r="AU156" s="140" t="s">
        <v>83</v>
      </c>
      <c r="AY156" s="13" t="s">
        <v>129</v>
      </c>
      <c r="BE156" s="141">
        <f t="shared" si="34"/>
        <v>0</v>
      </c>
      <c r="BF156" s="141">
        <f t="shared" si="35"/>
        <v>0</v>
      </c>
      <c r="BG156" s="141">
        <f t="shared" si="36"/>
        <v>0</v>
      </c>
      <c r="BH156" s="141">
        <f t="shared" si="37"/>
        <v>0</v>
      </c>
      <c r="BI156" s="141">
        <f t="shared" si="38"/>
        <v>0</v>
      </c>
      <c r="BJ156" s="13" t="s">
        <v>83</v>
      </c>
      <c r="BK156" s="142">
        <f t="shared" si="39"/>
        <v>0</v>
      </c>
      <c r="BL156" s="13" t="s">
        <v>177</v>
      </c>
      <c r="BM156" s="140" t="s">
        <v>281</v>
      </c>
    </row>
    <row r="157" spans="2:65" s="1" customFormat="1" ht="16.5" customHeight="1">
      <c r="B157" s="28"/>
      <c r="C157" s="129" t="s">
        <v>282</v>
      </c>
      <c r="D157" s="129" t="s">
        <v>135</v>
      </c>
      <c r="E157" s="130" t="s">
        <v>785</v>
      </c>
      <c r="F157" s="131" t="s">
        <v>786</v>
      </c>
      <c r="G157" s="132" t="s">
        <v>137</v>
      </c>
      <c r="H157" s="133">
        <v>1</v>
      </c>
      <c r="I157" s="134"/>
      <c r="J157" s="133">
        <f t="shared" si="30"/>
        <v>0</v>
      </c>
      <c r="K157" s="135"/>
      <c r="L157" s="28"/>
      <c r="M157" s="136" t="s">
        <v>1</v>
      </c>
      <c r="N157" s="137" t="s">
        <v>40</v>
      </c>
      <c r="P157" s="138">
        <f t="shared" si="31"/>
        <v>0</v>
      </c>
      <c r="Q157" s="138">
        <v>0</v>
      </c>
      <c r="R157" s="138">
        <f t="shared" si="32"/>
        <v>0</v>
      </c>
      <c r="S157" s="138">
        <v>0</v>
      </c>
      <c r="T157" s="139">
        <f t="shared" si="33"/>
        <v>0</v>
      </c>
      <c r="AR157" s="140" t="s">
        <v>177</v>
      </c>
      <c r="AT157" s="140" t="s">
        <v>135</v>
      </c>
      <c r="AU157" s="140" t="s">
        <v>83</v>
      </c>
      <c r="AY157" s="13" t="s">
        <v>129</v>
      </c>
      <c r="BE157" s="141">
        <f t="shared" si="34"/>
        <v>0</v>
      </c>
      <c r="BF157" s="141">
        <f t="shared" si="35"/>
        <v>0</v>
      </c>
      <c r="BG157" s="141">
        <f t="shared" si="36"/>
        <v>0</v>
      </c>
      <c r="BH157" s="141">
        <f t="shared" si="37"/>
        <v>0</v>
      </c>
      <c r="BI157" s="141">
        <f t="shared" si="38"/>
        <v>0</v>
      </c>
      <c r="BJ157" s="13" t="s">
        <v>83</v>
      </c>
      <c r="BK157" s="142">
        <f t="shared" si="39"/>
        <v>0</v>
      </c>
      <c r="BL157" s="13" t="s">
        <v>177</v>
      </c>
      <c r="BM157" s="140" t="s">
        <v>285</v>
      </c>
    </row>
    <row r="158" spans="2:65" s="1" customFormat="1" ht="16.5" customHeight="1">
      <c r="B158" s="28"/>
      <c r="C158" s="129" t="s">
        <v>229</v>
      </c>
      <c r="D158" s="129" t="s">
        <v>135</v>
      </c>
      <c r="E158" s="130" t="s">
        <v>787</v>
      </c>
      <c r="F158" s="131" t="s">
        <v>788</v>
      </c>
      <c r="G158" s="132" t="s">
        <v>137</v>
      </c>
      <c r="H158" s="133">
        <v>1</v>
      </c>
      <c r="I158" s="134"/>
      <c r="J158" s="133">
        <f t="shared" si="30"/>
        <v>0</v>
      </c>
      <c r="K158" s="135"/>
      <c r="L158" s="28"/>
      <c r="M158" s="136" t="s">
        <v>1</v>
      </c>
      <c r="N158" s="137" t="s">
        <v>40</v>
      </c>
      <c r="P158" s="138">
        <f t="shared" si="31"/>
        <v>0</v>
      </c>
      <c r="Q158" s="138">
        <v>0</v>
      </c>
      <c r="R158" s="138">
        <f t="shared" si="32"/>
        <v>0</v>
      </c>
      <c r="S158" s="138">
        <v>0</v>
      </c>
      <c r="T158" s="139">
        <f t="shared" si="33"/>
        <v>0</v>
      </c>
      <c r="AR158" s="140" t="s">
        <v>177</v>
      </c>
      <c r="AT158" s="140" t="s">
        <v>135</v>
      </c>
      <c r="AU158" s="140" t="s">
        <v>83</v>
      </c>
      <c r="AY158" s="13" t="s">
        <v>129</v>
      </c>
      <c r="BE158" s="141">
        <f t="shared" si="34"/>
        <v>0</v>
      </c>
      <c r="BF158" s="141">
        <f t="shared" si="35"/>
        <v>0</v>
      </c>
      <c r="BG158" s="141">
        <f t="shared" si="36"/>
        <v>0</v>
      </c>
      <c r="BH158" s="141">
        <f t="shared" si="37"/>
        <v>0</v>
      </c>
      <c r="BI158" s="141">
        <f t="shared" si="38"/>
        <v>0</v>
      </c>
      <c r="BJ158" s="13" t="s">
        <v>83</v>
      </c>
      <c r="BK158" s="142">
        <f t="shared" si="39"/>
        <v>0</v>
      </c>
      <c r="BL158" s="13" t="s">
        <v>177</v>
      </c>
      <c r="BM158" s="140" t="s">
        <v>288</v>
      </c>
    </row>
    <row r="159" spans="2:65" s="1" customFormat="1" ht="16.5" customHeight="1">
      <c r="B159" s="28"/>
      <c r="C159" s="129" t="s">
        <v>289</v>
      </c>
      <c r="D159" s="129" t="s">
        <v>135</v>
      </c>
      <c r="E159" s="130" t="s">
        <v>710</v>
      </c>
      <c r="F159" s="131" t="s">
        <v>711</v>
      </c>
      <c r="G159" s="132" t="s">
        <v>137</v>
      </c>
      <c r="H159" s="133">
        <v>1</v>
      </c>
      <c r="I159" s="134"/>
      <c r="J159" s="133">
        <f t="shared" si="30"/>
        <v>0</v>
      </c>
      <c r="K159" s="135"/>
      <c r="L159" s="28"/>
      <c r="M159" s="143" t="s">
        <v>1</v>
      </c>
      <c r="N159" s="144" t="s">
        <v>40</v>
      </c>
      <c r="O159" s="145"/>
      <c r="P159" s="146">
        <f t="shared" si="31"/>
        <v>0</v>
      </c>
      <c r="Q159" s="146">
        <v>0</v>
      </c>
      <c r="R159" s="146">
        <f t="shared" si="32"/>
        <v>0</v>
      </c>
      <c r="S159" s="146">
        <v>0</v>
      </c>
      <c r="T159" s="147">
        <f t="shared" si="33"/>
        <v>0</v>
      </c>
      <c r="AR159" s="140" t="s">
        <v>177</v>
      </c>
      <c r="AT159" s="140" t="s">
        <v>135</v>
      </c>
      <c r="AU159" s="140" t="s">
        <v>83</v>
      </c>
      <c r="AY159" s="13" t="s">
        <v>129</v>
      </c>
      <c r="BE159" s="141">
        <f t="shared" si="34"/>
        <v>0</v>
      </c>
      <c r="BF159" s="141">
        <f t="shared" si="35"/>
        <v>0</v>
      </c>
      <c r="BG159" s="141">
        <f t="shared" si="36"/>
        <v>0</v>
      </c>
      <c r="BH159" s="141">
        <f t="shared" si="37"/>
        <v>0</v>
      </c>
      <c r="BI159" s="141">
        <f t="shared" si="38"/>
        <v>0</v>
      </c>
      <c r="BJ159" s="13" t="s">
        <v>83</v>
      </c>
      <c r="BK159" s="142">
        <f t="shared" si="39"/>
        <v>0</v>
      </c>
      <c r="BL159" s="13" t="s">
        <v>177</v>
      </c>
      <c r="BM159" s="140" t="s">
        <v>292</v>
      </c>
    </row>
    <row r="160" spans="2:12" s="1" customFormat="1" ht="6.95" customHeight="1">
      <c r="B160" s="40"/>
      <c r="C160" s="41"/>
      <c r="D160" s="41"/>
      <c r="E160" s="41"/>
      <c r="F160" s="41"/>
      <c r="G160" s="41"/>
      <c r="H160" s="41"/>
      <c r="I160" s="41"/>
      <c r="J160" s="41"/>
      <c r="K160" s="41"/>
      <c r="L160" s="28"/>
    </row>
  </sheetData>
  <sheetProtection algorithmName="SHA-512" hashValue="CUEmMFP0WbCZNjjM2nLxHDanf6rzL6DWeH2S9FyksKfEQTIWAs/I7NKBxq8eDHiwmI6sXPbZtlf4njzNUovSdw==" saltValue="870y4WhZGeNHSUkqoE2lxEQjXSqF0U0FT8rQ1KfZKexIHxOpS66pv6o42CAfXdJrY571k3pjFiDQGjMh/kX3FA==" spinCount="100000" sheet="1" objects="1" scenarios="1" formatColumns="0" formatRows="0" autoFilter="0"/>
  <autoFilter ref="C120:K159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151"/>
  <sheetViews>
    <sheetView showGridLines="0" workbookViewId="0" topLeftCell="A123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AT2" s="13" t="s">
        <v>97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85</v>
      </c>
    </row>
    <row r="4" spans="2:46" ht="24.95" customHeight="1">
      <c r="B4" s="16"/>
      <c r="D4" s="17" t="s">
        <v>101</v>
      </c>
      <c r="L4" s="16"/>
      <c r="M4" s="84" t="s">
        <v>10</v>
      </c>
      <c r="AT4" s="13" t="s">
        <v>4</v>
      </c>
    </row>
    <row r="5" spans="2:12" ht="6.95" customHeight="1">
      <c r="B5" s="16"/>
      <c r="L5" s="16"/>
    </row>
    <row r="6" spans="2:12" ht="12" customHeight="1">
      <c r="B6" s="16"/>
      <c r="D6" s="23" t="s">
        <v>15</v>
      </c>
      <c r="L6" s="16"/>
    </row>
    <row r="7" spans="2:12" ht="16.5" customHeight="1">
      <c r="B7" s="16"/>
      <c r="E7" s="196" t="str">
        <f>'Rekapitulace stavby'!K6</f>
        <v>Multikulturní klub ZŠ</v>
      </c>
      <c r="F7" s="197"/>
      <c r="G7" s="197"/>
      <c r="H7" s="197"/>
      <c r="L7" s="16"/>
    </row>
    <row r="8" spans="2:12" s="1" customFormat="1" ht="12" customHeight="1">
      <c r="B8" s="28"/>
      <c r="D8" s="23" t="s">
        <v>102</v>
      </c>
      <c r="L8" s="28"/>
    </row>
    <row r="9" spans="2:12" s="1" customFormat="1" ht="16.5" customHeight="1">
      <c r="B9" s="28"/>
      <c r="E9" s="158" t="s">
        <v>789</v>
      </c>
      <c r="F9" s="198"/>
      <c r="G9" s="198"/>
      <c r="H9" s="198"/>
      <c r="L9" s="28"/>
    </row>
    <row r="10" spans="2:12" s="1" customFormat="1" ht="11.25">
      <c r="B10" s="28"/>
      <c r="L10" s="28"/>
    </row>
    <row r="11" spans="2:12" s="1" customFormat="1" ht="12" customHeight="1">
      <c r="B11" s="28"/>
      <c r="D11" s="23" t="s">
        <v>17</v>
      </c>
      <c r="F11" s="21" t="s">
        <v>1</v>
      </c>
      <c r="I11" s="23" t="s">
        <v>18</v>
      </c>
      <c r="J11" s="21" t="s">
        <v>1</v>
      </c>
      <c r="L11" s="28"/>
    </row>
    <row r="12" spans="2:12" s="1" customFormat="1" ht="12" customHeight="1">
      <c r="B12" s="28"/>
      <c r="D12" s="23" t="s">
        <v>19</v>
      </c>
      <c r="F12" s="21" t="s">
        <v>32</v>
      </c>
      <c r="I12" s="23" t="s">
        <v>21</v>
      </c>
      <c r="J12" s="48" t="str">
        <f>'Rekapitulace stavby'!AN8</f>
        <v>20. 12. 2023</v>
      </c>
      <c r="L12" s="28"/>
    </row>
    <row r="13" spans="2:12" s="1" customFormat="1" ht="10.9" customHeight="1">
      <c r="B13" s="28"/>
      <c r="L13" s="28"/>
    </row>
    <row r="14" spans="2:12" s="1" customFormat="1" ht="12" customHeight="1">
      <c r="B14" s="28"/>
      <c r="D14" s="23" t="s">
        <v>23</v>
      </c>
      <c r="I14" s="23" t="s">
        <v>24</v>
      </c>
      <c r="J14" s="21" t="str">
        <f>IF('Rekapitulace stavby'!AN10="","",'Rekapitulace stavby'!AN10)</f>
        <v>00231312</v>
      </c>
      <c r="L14" s="28"/>
    </row>
    <row r="15" spans="2:12" s="1" customFormat="1" ht="18" customHeight="1">
      <c r="B15" s="28"/>
      <c r="E15" s="21" t="str">
        <f>IF('Rekapitulace stavby'!E11="","",'Rekapitulace stavby'!E11)</f>
        <v>Městská část Praha 14</v>
      </c>
      <c r="I15" s="23" t="s">
        <v>27</v>
      </c>
      <c r="J15" s="21" t="str">
        <f>IF('Rekapitulace stavby'!AN11="","",'Rekapitulace stavby'!AN11)</f>
        <v/>
      </c>
      <c r="L15" s="28"/>
    </row>
    <row r="16" spans="2:12" s="1" customFormat="1" ht="6.95" customHeight="1">
      <c r="B16" s="28"/>
      <c r="L16" s="28"/>
    </row>
    <row r="17" spans="2:12" s="1" customFormat="1" ht="12" customHeight="1">
      <c r="B17" s="28"/>
      <c r="D17" s="23" t="s">
        <v>28</v>
      </c>
      <c r="I17" s="23" t="s">
        <v>24</v>
      </c>
      <c r="J17" s="24" t="str">
        <f>'Rekapitulace stavby'!AN13</f>
        <v>Vyplň údaj</v>
      </c>
      <c r="L17" s="28"/>
    </row>
    <row r="18" spans="2:12" s="1" customFormat="1" ht="18" customHeight="1">
      <c r="B18" s="28"/>
      <c r="E18" s="199" t="str">
        <f>'Rekapitulace stavby'!E14</f>
        <v>Vyplň údaj</v>
      </c>
      <c r="F18" s="180"/>
      <c r="G18" s="180"/>
      <c r="H18" s="180"/>
      <c r="I18" s="23" t="s">
        <v>27</v>
      </c>
      <c r="J18" s="24" t="str">
        <f>'Rekapitulace stavby'!AN14</f>
        <v>Vyplň údaj</v>
      </c>
      <c r="L18" s="28"/>
    </row>
    <row r="19" spans="2:12" s="1" customFormat="1" ht="6.95" customHeight="1">
      <c r="B19" s="28"/>
      <c r="L19" s="28"/>
    </row>
    <row r="20" spans="2:12" s="1" customFormat="1" ht="12" customHeight="1">
      <c r="B20" s="28"/>
      <c r="D20" s="23" t="s">
        <v>30</v>
      </c>
      <c r="I20" s="23" t="s">
        <v>24</v>
      </c>
      <c r="J20" s="21" t="str">
        <f>IF('Rekapitulace stavby'!AN16="","",'Rekapitulace stavby'!AN16)</f>
        <v/>
      </c>
      <c r="L20" s="28"/>
    </row>
    <row r="21" spans="2:12" s="1" customFormat="1" ht="18" customHeight="1">
      <c r="B21" s="28"/>
      <c r="E21" s="21" t="str">
        <f>IF('Rekapitulace stavby'!E17="","",'Rekapitulace stavby'!E17)</f>
        <v xml:space="preserve"> </v>
      </c>
      <c r="I21" s="23" t="s">
        <v>27</v>
      </c>
      <c r="J21" s="21" t="str">
        <f>IF('Rekapitulace stavby'!AN17="","",'Rekapitulace stavby'!AN17)</f>
        <v/>
      </c>
      <c r="L21" s="28"/>
    </row>
    <row r="22" spans="2:12" s="1" customFormat="1" ht="6.95" customHeight="1">
      <c r="B22" s="28"/>
      <c r="L22" s="28"/>
    </row>
    <row r="23" spans="2:12" s="1" customFormat="1" ht="12" customHeight="1">
      <c r="B23" s="28"/>
      <c r="D23" s="23" t="s">
        <v>33</v>
      </c>
      <c r="I23" s="23" t="s">
        <v>24</v>
      </c>
      <c r="J23" s="21" t="str">
        <f>IF('Rekapitulace stavby'!AN19="","",'Rekapitulace stavby'!AN19)</f>
        <v/>
      </c>
      <c r="L23" s="28"/>
    </row>
    <row r="24" spans="2:12" s="1" customFormat="1" ht="18" customHeight="1">
      <c r="B24" s="28"/>
      <c r="E24" s="21" t="str">
        <f>IF('Rekapitulace stavby'!E20="","",'Rekapitulace stavby'!E20)</f>
        <v xml:space="preserve"> </v>
      </c>
      <c r="I24" s="23" t="s">
        <v>27</v>
      </c>
      <c r="J24" s="21" t="str">
        <f>IF('Rekapitulace stavby'!AN20="","",'Rekapitulace stavby'!AN20)</f>
        <v/>
      </c>
      <c r="L24" s="28"/>
    </row>
    <row r="25" spans="2:12" s="1" customFormat="1" ht="6.95" customHeight="1">
      <c r="B25" s="28"/>
      <c r="L25" s="28"/>
    </row>
    <row r="26" spans="2:12" s="1" customFormat="1" ht="12" customHeight="1">
      <c r="B26" s="28"/>
      <c r="D26" s="23" t="s">
        <v>34</v>
      </c>
      <c r="L26" s="28"/>
    </row>
    <row r="27" spans="2:12" s="7" customFormat="1" ht="16.5" customHeight="1">
      <c r="B27" s="85"/>
      <c r="E27" s="185" t="s">
        <v>1</v>
      </c>
      <c r="F27" s="185"/>
      <c r="G27" s="185"/>
      <c r="H27" s="185"/>
      <c r="L27" s="85"/>
    </row>
    <row r="28" spans="2:12" s="1" customFormat="1" ht="6.95" customHeight="1">
      <c r="B28" s="28"/>
      <c r="L28" s="28"/>
    </row>
    <row r="29" spans="2:12" s="1" customFormat="1" ht="6.95" customHeight="1">
      <c r="B29" s="28"/>
      <c r="D29" s="49"/>
      <c r="E29" s="49"/>
      <c r="F29" s="49"/>
      <c r="G29" s="49"/>
      <c r="H29" s="49"/>
      <c r="I29" s="49"/>
      <c r="J29" s="49"/>
      <c r="K29" s="49"/>
      <c r="L29" s="28"/>
    </row>
    <row r="30" spans="2:12" s="1" customFormat="1" ht="25.35" customHeight="1">
      <c r="B30" s="28"/>
      <c r="D30" s="86" t="s">
        <v>35</v>
      </c>
      <c r="J30" s="62">
        <f>ROUND(J121,3)</f>
        <v>0</v>
      </c>
      <c r="L30" s="28"/>
    </row>
    <row r="31" spans="2:12" s="1" customFormat="1" ht="6.95" customHeight="1">
      <c r="B31" s="28"/>
      <c r="D31" s="49"/>
      <c r="E31" s="49"/>
      <c r="F31" s="49"/>
      <c r="G31" s="49"/>
      <c r="H31" s="49"/>
      <c r="I31" s="49"/>
      <c r="J31" s="49"/>
      <c r="K31" s="49"/>
      <c r="L31" s="28"/>
    </row>
    <row r="32" spans="2:12" s="1" customFormat="1" ht="14.45" customHeight="1">
      <c r="B32" s="28"/>
      <c r="F32" s="31" t="s">
        <v>37</v>
      </c>
      <c r="I32" s="31" t="s">
        <v>36</v>
      </c>
      <c r="J32" s="31" t="s">
        <v>38</v>
      </c>
      <c r="L32" s="28"/>
    </row>
    <row r="33" spans="2:12" s="1" customFormat="1" ht="14.45" customHeight="1">
      <c r="B33" s="28"/>
      <c r="D33" s="51" t="s">
        <v>39</v>
      </c>
      <c r="E33" s="23" t="s">
        <v>40</v>
      </c>
      <c r="F33" s="87">
        <f>ROUND((SUM(BE121:BE150)),3)</f>
        <v>0</v>
      </c>
      <c r="I33" s="88">
        <v>0.21</v>
      </c>
      <c r="J33" s="87">
        <f>ROUND(((SUM(BE121:BE150))*I33),3)</f>
        <v>0</v>
      </c>
      <c r="L33" s="28"/>
    </row>
    <row r="34" spans="2:12" s="1" customFormat="1" ht="14.45" customHeight="1">
      <c r="B34" s="28"/>
      <c r="E34" s="23" t="s">
        <v>41</v>
      </c>
      <c r="F34" s="87">
        <f>ROUND((SUM(BF121:BF150)),3)</f>
        <v>0</v>
      </c>
      <c r="I34" s="88">
        <v>0.15</v>
      </c>
      <c r="J34" s="87">
        <f>ROUND(((SUM(BF121:BF150))*I34),3)</f>
        <v>0</v>
      </c>
      <c r="L34" s="28"/>
    </row>
    <row r="35" spans="2:12" s="1" customFormat="1" ht="14.45" customHeight="1" hidden="1">
      <c r="B35" s="28"/>
      <c r="E35" s="23" t="s">
        <v>42</v>
      </c>
      <c r="F35" s="87">
        <f>ROUND((SUM(BG121:BG150)),3)</f>
        <v>0</v>
      </c>
      <c r="I35" s="88">
        <v>0.21</v>
      </c>
      <c r="J35" s="87">
        <f>0</f>
        <v>0</v>
      </c>
      <c r="L35" s="28"/>
    </row>
    <row r="36" spans="2:12" s="1" customFormat="1" ht="14.45" customHeight="1" hidden="1">
      <c r="B36" s="28"/>
      <c r="E36" s="23" t="s">
        <v>43</v>
      </c>
      <c r="F36" s="87">
        <f>ROUND((SUM(BH121:BH150)),3)</f>
        <v>0</v>
      </c>
      <c r="I36" s="88">
        <v>0.15</v>
      </c>
      <c r="J36" s="87">
        <f>0</f>
        <v>0</v>
      </c>
      <c r="L36" s="28"/>
    </row>
    <row r="37" spans="2:12" s="1" customFormat="1" ht="14.45" customHeight="1" hidden="1">
      <c r="B37" s="28"/>
      <c r="E37" s="23" t="s">
        <v>44</v>
      </c>
      <c r="F37" s="87">
        <f>ROUND((SUM(BI121:BI150)),3)</f>
        <v>0</v>
      </c>
      <c r="I37" s="88">
        <v>0</v>
      </c>
      <c r="J37" s="87">
        <f>0</f>
        <v>0</v>
      </c>
      <c r="L37" s="28"/>
    </row>
    <row r="38" spans="2:12" s="1" customFormat="1" ht="6.95" customHeight="1">
      <c r="B38" s="28"/>
      <c r="L38" s="28"/>
    </row>
    <row r="39" spans="2:12" s="1" customFormat="1" ht="25.35" customHeight="1">
      <c r="B39" s="28"/>
      <c r="C39" s="89"/>
      <c r="D39" s="90" t="s">
        <v>45</v>
      </c>
      <c r="E39" s="53"/>
      <c r="F39" s="53"/>
      <c r="G39" s="91" t="s">
        <v>46</v>
      </c>
      <c r="H39" s="92" t="s">
        <v>47</v>
      </c>
      <c r="I39" s="53"/>
      <c r="J39" s="93">
        <f>SUM(J30:J37)</f>
        <v>0</v>
      </c>
      <c r="K39" s="94"/>
      <c r="L39" s="28"/>
    </row>
    <row r="40" spans="2:12" s="1" customFormat="1" ht="14.45" customHeight="1">
      <c r="B40" s="28"/>
      <c r="L40" s="28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8"/>
      <c r="D50" s="37" t="s">
        <v>48</v>
      </c>
      <c r="E50" s="38"/>
      <c r="F50" s="38"/>
      <c r="G50" s="37" t="s">
        <v>49</v>
      </c>
      <c r="H50" s="38"/>
      <c r="I50" s="38"/>
      <c r="J50" s="38"/>
      <c r="K50" s="38"/>
      <c r="L50" s="28"/>
    </row>
    <row r="51" spans="2:12" ht="11.25">
      <c r="B51" s="16"/>
      <c r="L51" s="16"/>
    </row>
    <row r="52" spans="2:12" ht="11.25">
      <c r="B52" s="16"/>
      <c r="L52" s="16"/>
    </row>
    <row r="53" spans="2:12" ht="11.25">
      <c r="B53" s="16"/>
      <c r="L53" s="16"/>
    </row>
    <row r="54" spans="2:12" ht="11.25">
      <c r="B54" s="16"/>
      <c r="L54" s="16"/>
    </row>
    <row r="55" spans="2:12" ht="11.25">
      <c r="B55" s="16"/>
      <c r="L55" s="16"/>
    </row>
    <row r="56" spans="2:12" ht="11.25">
      <c r="B56" s="16"/>
      <c r="L56" s="16"/>
    </row>
    <row r="57" spans="2:12" ht="11.25">
      <c r="B57" s="16"/>
      <c r="L57" s="16"/>
    </row>
    <row r="58" spans="2:12" ht="11.25">
      <c r="B58" s="16"/>
      <c r="L58" s="16"/>
    </row>
    <row r="59" spans="2:12" ht="11.25">
      <c r="B59" s="16"/>
      <c r="L59" s="16"/>
    </row>
    <row r="60" spans="2:12" ht="11.25">
      <c r="B60" s="16"/>
      <c r="L60" s="16"/>
    </row>
    <row r="61" spans="2:12" s="1" customFormat="1" ht="12.75">
      <c r="B61" s="28"/>
      <c r="D61" s="39" t="s">
        <v>50</v>
      </c>
      <c r="E61" s="30"/>
      <c r="F61" s="95" t="s">
        <v>51</v>
      </c>
      <c r="G61" s="39" t="s">
        <v>50</v>
      </c>
      <c r="H61" s="30"/>
      <c r="I61" s="30"/>
      <c r="J61" s="96" t="s">
        <v>51</v>
      </c>
      <c r="K61" s="30"/>
      <c r="L61" s="28"/>
    </row>
    <row r="62" spans="2:12" ht="11.25">
      <c r="B62" s="16"/>
      <c r="L62" s="16"/>
    </row>
    <row r="63" spans="2:12" ht="11.25">
      <c r="B63" s="16"/>
      <c r="L63" s="16"/>
    </row>
    <row r="64" spans="2:12" ht="11.25">
      <c r="B64" s="16"/>
      <c r="L64" s="16"/>
    </row>
    <row r="65" spans="2:12" s="1" customFormat="1" ht="12.75">
      <c r="B65" s="28"/>
      <c r="D65" s="37" t="s">
        <v>52</v>
      </c>
      <c r="E65" s="38"/>
      <c r="F65" s="38"/>
      <c r="G65" s="37" t="s">
        <v>53</v>
      </c>
      <c r="H65" s="38"/>
      <c r="I65" s="38"/>
      <c r="J65" s="38"/>
      <c r="K65" s="38"/>
      <c r="L65" s="28"/>
    </row>
    <row r="66" spans="2:12" ht="11.25">
      <c r="B66" s="16"/>
      <c r="L66" s="16"/>
    </row>
    <row r="67" spans="2:12" ht="11.25">
      <c r="B67" s="16"/>
      <c r="L67" s="16"/>
    </row>
    <row r="68" spans="2:12" ht="11.25">
      <c r="B68" s="16"/>
      <c r="L68" s="16"/>
    </row>
    <row r="69" spans="2:12" ht="11.25">
      <c r="B69" s="16"/>
      <c r="L69" s="16"/>
    </row>
    <row r="70" spans="2:12" ht="11.25">
      <c r="B70" s="16"/>
      <c r="L70" s="16"/>
    </row>
    <row r="71" spans="2:12" ht="11.25">
      <c r="B71" s="16"/>
      <c r="L71" s="16"/>
    </row>
    <row r="72" spans="2:12" ht="11.25">
      <c r="B72" s="16"/>
      <c r="L72" s="16"/>
    </row>
    <row r="73" spans="2:12" ht="11.25">
      <c r="B73" s="16"/>
      <c r="L73" s="16"/>
    </row>
    <row r="74" spans="2:12" ht="11.25">
      <c r="B74" s="16"/>
      <c r="L74" s="16"/>
    </row>
    <row r="75" spans="2:12" ht="11.25">
      <c r="B75" s="16"/>
      <c r="L75" s="16"/>
    </row>
    <row r="76" spans="2:12" s="1" customFormat="1" ht="12.75">
      <c r="B76" s="28"/>
      <c r="D76" s="39" t="s">
        <v>50</v>
      </c>
      <c r="E76" s="30"/>
      <c r="F76" s="95" t="s">
        <v>51</v>
      </c>
      <c r="G76" s="39" t="s">
        <v>50</v>
      </c>
      <c r="H76" s="30"/>
      <c r="I76" s="30"/>
      <c r="J76" s="96" t="s">
        <v>51</v>
      </c>
      <c r="K76" s="30"/>
      <c r="L76" s="28"/>
    </row>
    <row r="77" spans="2:12" s="1" customFormat="1" ht="14.45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8"/>
    </row>
    <row r="81" spans="2:12" s="1" customFormat="1" ht="6.95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8"/>
    </row>
    <row r="82" spans="2:12" s="1" customFormat="1" ht="24.95" customHeight="1">
      <c r="B82" s="28"/>
      <c r="C82" s="17" t="s">
        <v>104</v>
      </c>
      <c r="L82" s="28"/>
    </row>
    <row r="83" spans="2:12" s="1" customFormat="1" ht="6.95" customHeight="1">
      <c r="B83" s="28"/>
      <c r="L83" s="28"/>
    </row>
    <row r="84" spans="2:12" s="1" customFormat="1" ht="12" customHeight="1">
      <c r="B84" s="28"/>
      <c r="C84" s="23" t="s">
        <v>15</v>
      </c>
      <c r="L84" s="28"/>
    </row>
    <row r="85" spans="2:12" s="1" customFormat="1" ht="16.5" customHeight="1">
      <c r="B85" s="28"/>
      <c r="E85" s="196" t="str">
        <f>E7</f>
        <v>Multikulturní klub ZŠ</v>
      </c>
      <c r="F85" s="197"/>
      <c r="G85" s="197"/>
      <c r="H85" s="197"/>
      <c r="L85" s="28"/>
    </row>
    <row r="86" spans="2:12" s="1" customFormat="1" ht="12" customHeight="1">
      <c r="B86" s="28"/>
      <c r="C86" s="23" t="s">
        <v>102</v>
      </c>
      <c r="L86" s="28"/>
    </row>
    <row r="87" spans="2:12" s="1" customFormat="1" ht="16.5" customHeight="1">
      <c r="B87" s="28"/>
      <c r="E87" s="158" t="str">
        <f>E9</f>
        <v>Objekt6 - VZT</v>
      </c>
      <c r="F87" s="198"/>
      <c r="G87" s="198"/>
      <c r="H87" s="198"/>
      <c r="L87" s="28"/>
    </row>
    <row r="88" spans="2:12" s="1" customFormat="1" ht="6.95" customHeight="1">
      <c r="B88" s="28"/>
      <c r="L88" s="28"/>
    </row>
    <row r="89" spans="2:12" s="1" customFormat="1" ht="12" customHeight="1">
      <c r="B89" s="28"/>
      <c r="C89" s="23" t="s">
        <v>19</v>
      </c>
      <c r="F89" s="21" t="str">
        <f>F12</f>
        <v xml:space="preserve"> </v>
      </c>
      <c r="I89" s="23" t="s">
        <v>21</v>
      </c>
      <c r="J89" s="48" t="str">
        <f>IF(J12="","",J12)</f>
        <v>20. 12. 2023</v>
      </c>
      <c r="L89" s="28"/>
    </row>
    <row r="90" spans="2:12" s="1" customFormat="1" ht="6.95" customHeight="1">
      <c r="B90" s="28"/>
      <c r="L90" s="28"/>
    </row>
    <row r="91" spans="2:12" s="1" customFormat="1" ht="15.2" customHeight="1">
      <c r="B91" s="28"/>
      <c r="C91" s="23" t="s">
        <v>23</v>
      </c>
      <c r="F91" s="21" t="str">
        <f>E15</f>
        <v>Městská část Praha 14</v>
      </c>
      <c r="I91" s="23" t="s">
        <v>30</v>
      </c>
      <c r="J91" s="26" t="str">
        <f>E21</f>
        <v xml:space="preserve"> </v>
      </c>
      <c r="L91" s="28"/>
    </row>
    <row r="92" spans="2:12" s="1" customFormat="1" ht="15.2" customHeight="1">
      <c r="B92" s="28"/>
      <c r="C92" s="23" t="s">
        <v>28</v>
      </c>
      <c r="F92" s="21" t="str">
        <f>IF(E18="","",E18)</f>
        <v>Vyplň údaj</v>
      </c>
      <c r="I92" s="23" t="s">
        <v>33</v>
      </c>
      <c r="J92" s="26" t="str">
        <f>E24</f>
        <v xml:space="preserve"> </v>
      </c>
      <c r="L92" s="28"/>
    </row>
    <row r="93" spans="2:12" s="1" customFormat="1" ht="10.35" customHeight="1">
      <c r="B93" s="28"/>
      <c r="L93" s="28"/>
    </row>
    <row r="94" spans="2:12" s="1" customFormat="1" ht="29.25" customHeight="1">
      <c r="B94" s="28"/>
      <c r="C94" s="97" t="s">
        <v>105</v>
      </c>
      <c r="D94" s="89"/>
      <c r="E94" s="89"/>
      <c r="F94" s="89"/>
      <c r="G94" s="89"/>
      <c r="H94" s="89"/>
      <c r="I94" s="89"/>
      <c r="J94" s="98" t="s">
        <v>106</v>
      </c>
      <c r="K94" s="89"/>
      <c r="L94" s="28"/>
    </row>
    <row r="95" spans="2:12" s="1" customFormat="1" ht="10.35" customHeight="1">
      <c r="B95" s="28"/>
      <c r="L95" s="28"/>
    </row>
    <row r="96" spans="2:47" s="1" customFormat="1" ht="22.9" customHeight="1">
      <c r="B96" s="28"/>
      <c r="C96" s="99" t="s">
        <v>107</v>
      </c>
      <c r="J96" s="62">
        <f>J121</f>
        <v>0</v>
      </c>
      <c r="L96" s="28"/>
      <c r="AU96" s="13" t="s">
        <v>108</v>
      </c>
    </row>
    <row r="97" spans="2:12" s="8" customFormat="1" ht="24.95" customHeight="1">
      <c r="B97" s="100"/>
      <c r="D97" s="101" t="s">
        <v>790</v>
      </c>
      <c r="E97" s="102"/>
      <c r="F97" s="102"/>
      <c r="G97" s="102"/>
      <c r="H97" s="102"/>
      <c r="I97" s="102"/>
      <c r="J97" s="103">
        <f>J122</f>
        <v>0</v>
      </c>
      <c r="L97" s="100"/>
    </row>
    <row r="98" spans="2:12" s="8" customFormat="1" ht="24.95" customHeight="1">
      <c r="B98" s="100"/>
      <c r="D98" s="101" t="s">
        <v>791</v>
      </c>
      <c r="E98" s="102"/>
      <c r="F98" s="102"/>
      <c r="G98" s="102"/>
      <c r="H98" s="102"/>
      <c r="I98" s="102"/>
      <c r="J98" s="103">
        <f>J132</f>
        <v>0</v>
      </c>
      <c r="L98" s="100"/>
    </row>
    <row r="99" spans="2:12" s="8" customFormat="1" ht="24.95" customHeight="1">
      <c r="B99" s="100"/>
      <c r="D99" s="101" t="s">
        <v>792</v>
      </c>
      <c r="E99" s="102"/>
      <c r="F99" s="102"/>
      <c r="G99" s="102"/>
      <c r="H99" s="102"/>
      <c r="I99" s="102"/>
      <c r="J99" s="103">
        <f>J134</f>
        <v>0</v>
      </c>
      <c r="L99" s="100"/>
    </row>
    <row r="100" spans="2:12" s="8" customFormat="1" ht="24.95" customHeight="1">
      <c r="B100" s="100"/>
      <c r="D100" s="101" t="s">
        <v>793</v>
      </c>
      <c r="E100" s="102"/>
      <c r="F100" s="102"/>
      <c r="G100" s="102"/>
      <c r="H100" s="102"/>
      <c r="I100" s="102"/>
      <c r="J100" s="103">
        <f>J139</f>
        <v>0</v>
      </c>
      <c r="L100" s="100"/>
    </row>
    <row r="101" spans="2:12" s="8" customFormat="1" ht="24.95" customHeight="1">
      <c r="B101" s="100"/>
      <c r="D101" s="101" t="s">
        <v>794</v>
      </c>
      <c r="E101" s="102"/>
      <c r="F101" s="102"/>
      <c r="G101" s="102"/>
      <c r="H101" s="102"/>
      <c r="I101" s="102"/>
      <c r="J101" s="103">
        <f>J142</f>
        <v>0</v>
      </c>
      <c r="L101" s="100"/>
    </row>
    <row r="102" spans="2:12" s="1" customFormat="1" ht="21.75" customHeight="1">
      <c r="B102" s="28"/>
      <c r="L102" s="28"/>
    </row>
    <row r="103" spans="2:12" s="1" customFormat="1" ht="6.95" customHeight="1"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28"/>
    </row>
    <row r="107" spans="2:12" s="1" customFormat="1" ht="6.95" customHeight="1">
      <c r="B107" s="42"/>
      <c r="C107" s="43"/>
      <c r="D107" s="43"/>
      <c r="E107" s="43"/>
      <c r="F107" s="43"/>
      <c r="G107" s="43"/>
      <c r="H107" s="43"/>
      <c r="I107" s="43"/>
      <c r="J107" s="43"/>
      <c r="K107" s="43"/>
      <c r="L107" s="28"/>
    </row>
    <row r="108" spans="2:12" s="1" customFormat="1" ht="24.95" customHeight="1">
      <c r="B108" s="28"/>
      <c r="C108" s="17" t="s">
        <v>114</v>
      </c>
      <c r="L108" s="28"/>
    </row>
    <row r="109" spans="2:12" s="1" customFormat="1" ht="6.95" customHeight="1">
      <c r="B109" s="28"/>
      <c r="L109" s="28"/>
    </row>
    <row r="110" spans="2:12" s="1" customFormat="1" ht="12" customHeight="1">
      <c r="B110" s="28"/>
      <c r="C110" s="23" t="s">
        <v>15</v>
      </c>
      <c r="L110" s="28"/>
    </row>
    <row r="111" spans="2:12" s="1" customFormat="1" ht="16.5" customHeight="1">
      <c r="B111" s="28"/>
      <c r="E111" s="196" t="str">
        <f>E7</f>
        <v>Multikulturní klub ZŠ</v>
      </c>
      <c r="F111" s="197"/>
      <c r="G111" s="197"/>
      <c r="H111" s="197"/>
      <c r="L111" s="28"/>
    </row>
    <row r="112" spans="2:12" s="1" customFormat="1" ht="12" customHeight="1">
      <c r="B112" s="28"/>
      <c r="C112" s="23" t="s">
        <v>102</v>
      </c>
      <c r="L112" s="28"/>
    </row>
    <row r="113" spans="2:12" s="1" customFormat="1" ht="16.5" customHeight="1">
      <c r="B113" s="28"/>
      <c r="E113" s="158" t="str">
        <f>E9</f>
        <v>Objekt6 - VZT</v>
      </c>
      <c r="F113" s="198"/>
      <c r="G113" s="198"/>
      <c r="H113" s="198"/>
      <c r="L113" s="28"/>
    </row>
    <row r="114" spans="2:12" s="1" customFormat="1" ht="6.95" customHeight="1">
      <c r="B114" s="28"/>
      <c r="L114" s="28"/>
    </row>
    <row r="115" spans="2:12" s="1" customFormat="1" ht="12" customHeight="1">
      <c r="B115" s="28"/>
      <c r="C115" s="23" t="s">
        <v>19</v>
      </c>
      <c r="F115" s="21" t="str">
        <f>F12</f>
        <v xml:space="preserve"> </v>
      </c>
      <c r="I115" s="23" t="s">
        <v>21</v>
      </c>
      <c r="J115" s="48" t="str">
        <f>IF(J12="","",J12)</f>
        <v>20. 12. 2023</v>
      </c>
      <c r="L115" s="28"/>
    </row>
    <row r="116" spans="2:12" s="1" customFormat="1" ht="6.95" customHeight="1">
      <c r="B116" s="28"/>
      <c r="L116" s="28"/>
    </row>
    <row r="117" spans="2:12" s="1" customFormat="1" ht="15.2" customHeight="1">
      <c r="B117" s="28"/>
      <c r="C117" s="23" t="s">
        <v>23</v>
      </c>
      <c r="F117" s="21" t="str">
        <f>E15</f>
        <v>Městská část Praha 14</v>
      </c>
      <c r="I117" s="23" t="s">
        <v>30</v>
      </c>
      <c r="J117" s="26" t="str">
        <f>E21</f>
        <v xml:space="preserve"> </v>
      </c>
      <c r="L117" s="28"/>
    </row>
    <row r="118" spans="2:12" s="1" customFormat="1" ht="15.2" customHeight="1">
      <c r="B118" s="28"/>
      <c r="C118" s="23" t="s">
        <v>28</v>
      </c>
      <c r="F118" s="21" t="str">
        <f>IF(E18="","",E18)</f>
        <v>Vyplň údaj</v>
      </c>
      <c r="I118" s="23" t="s">
        <v>33</v>
      </c>
      <c r="J118" s="26" t="str">
        <f>E24</f>
        <v xml:space="preserve"> </v>
      </c>
      <c r="L118" s="28"/>
    </row>
    <row r="119" spans="2:12" s="1" customFormat="1" ht="10.35" customHeight="1">
      <c r="B119" s="28"/>
      <c r="L119" s="28"/>
    </row>
    <row r="120" spans="2:20" s="10" customFormat="1" ht="29.25" customHeight="1">
      <c r="B120" s="108"/>
      <c r="C120" s="109" t="s">
        <v>115</v>
      </c>
      <c r="D120" s="110" t="s">
        <v>60</v>
      </c>
      <c r="E120" s="110" t="s">
        <v>56</v>
      </c>
      <c r="F120" s="110" t="s">
        <v>57</v>
      </c>
      <c r="G120" s="110" t="s">
        <v>116</v>
      </c>
      <c r="H120" s="110" t="s">
        <v>117</v>
      </c>
      <c r="I120" s="110" t="s">
        <v>118</v>
      </c>
      <c r="J120" s="111" t="s">
        <v>106</v>
      </c>
      <c r="K120" s="112" t="s">
        <v>119</v>
      </c>
      <c r="L120" s="108"/>
      <c r="M120" s="55" t="s">
        <v>1</v>
      </c>
      <c r="N120" s="56" t="s">
        <v>39</v>
      </c>
      <c r="O120" s="56" t="s">
        <v>120</v>
      </c>
      <c r="P120" s="56" t="s">
        <v>121</v>
      </c>
      <c r="Q120" s="56" t="s">
        <v>122</v>
      </c>
      <c r="R120" s="56" t="s">
        <v>123</v>
      </c>
      <c r="S120" s="56" t="s">
        <v>124</v>
      </c>
      <c r="T120" s="57" t="s">
        <v>125</v>
      </c>
    </row>
    <row r="121" spans="2:63" s="1" customFormat="1" ht="22.9" customHeight="1">
      <c r="B121" s="28"/>
      <c r="C121" s="60" t="s">
        <v>126</v>
      </c>
      <c r="J121" s="113">
        <f>BK121</f>
        <v>0</v>
      </c>
      <c r="L121" s="28"/>
      <c r="M121" s="58"/>
      <c r="N121" s="49"/>
      <c r="O121" s="49"/>
      <c r="P121" s="114">
        <f>P122+P132+P134+P139+P142</f>
        <v>0</v>
      </c>
      <c r="Q121" s="49"/>
      <c r="R121" s="114">
        <f>R122+R132+R134+R139+R142</f>
        <v>0</v>
      </c>
      <c r="S121" s="49"/>
      <c r="T121" s="115">
        <f>T122+T132+T134+T139+T142</f>
        <v>0</v>
      </c>
      <c r="AT121" s="13" t="s">
        <v>74</v>
      </c>
      <c r="AU121" s="13" t="s">
        <v>108</v>
      </c>
      <c r="BK121" s="116">
        <f>BK122+BK132+BK134+BK139+BK142</f>
        <v>0</v>
      </c>
    </row>
    <row r="122" spans="2:63" s="11" customFormat="1" ht="25.9" customHeight="1">
      <c r="B122" s="117"/>
      <c r="D122" s="118" t="s">
        <v>74</v>
      </c>
      <c r="E122" s="119" t="s">
        <v>127</v>
      </c>
      <c r="F122" s="119" t="s">
        <v>795</v>
      </c>
      <c r="I122" s="120"/>
      <c r="J122" s="121">
        <f>BK122</f>
        <v>0</v>
      </c>
      <c r="L122" s="117"/>
      <c r="M122" s="122"/>
      <c r="P122" s="123">
        <f>SUM(P123:P131)</f>
        <v>0</v>
      </c>
      <c r="R122" s="123">
        <f>SUM(R123:R131)</f>
        <v>0</v>
      </c>
      <c r="T122" s="124">
        <f>SUM(T123:T131)</f>
        <v>0</v>
      </c>
      <c r="AR122" s="118" t="s">
        <v>83</v>
      </c>
      <c r="AT122" s="125" t="s">
        <v>74</v>
      </c>
      <c r="AU122" s="125" t="s">
        <v>75</v>
      </c>
      <c r="AY122" s="118" t="s">
        <v>129</v>
      </c>
      <c r="BK122" s="126">
        <f>SUM(BK123:BK131)</f>
        <v>0</v>
      </c>
    </row>
    <row r="123" spans="2:65" s="1" customFormat="1" ht="24.2" customHeight="1">
      <c r="B123" s="28"/>
      <c r="C123" s="129" t="s">
        <v>75</v>
      </c>
      <c r="D123" s="129" t="s">
        <v>135</v>
      </c>
      <c r="E123" s="130" t="s">
        <v>796</v>
      </c>
      <c r="F123" s="131" t="s">
        <v>797</v>
      </c>
      <c r="G123" s="132" t="s">
        <v>673</v>
      </c>
      <c r="H123" s="133">
        <v>1</v>
      </c>
      <c r="I123" s="134"/>
      <c r="J123" s="133">
        <f aca="true" t="shared" si="0" ref="J123:J131">ROUND(I123*H123,3)</f>
        <v>0</v>
      </c>
      <c r="K123" s="135"/>
      <c r="L123" s="28"/>
      <c r="M123" s="136" t="s">
        <v>1</v>
      </c>
      <c r="N123" s="137" t="s">
        <v>40</v>
      </c>
      <c r="P123" s="138">
        <f aca="true" t="shared" si="1" ref="P123:P131">O123*H123</f>
        <v>0</v>
      </c>
      <c r="Q123" s="138">
        <v>0</v>
      </c>
      <c r="R123" s="138">
        <f aca="true" t="shared" si="2" ref="R123:R131">Q123*H123</f>
        <v>0</v>
      </c>
      <c r="S123" s="138">
        <v>0</v>
      </c>
      <c r="T123" s="139">
        <f aca="true" t="shared" si="3" ref="T123:T131">S123*H123</f>
        <v>0</v>
      </c>
      <c r="AR123" s="140" t="s">
        <v>177</v>
      </c>
      <c r="AT123" s="140" t="s">
        <v>135</v>
      </c>
      <c r="AU123" s="140" t="s">
        <v>83</v>
      </c>
      <c r="AY123" s="13" t="s">
        <v>129</v>
      </c>
      <c r="BE123" s="141">
        <f aca="true" t="shared" si="4" ref="BE123:BE131">IF(N123="základní",J123,0)</f>
        <v>0</v>
      </c>
      <c r="BF123" s="141">
        <f aca="true" t="shared" si="5" ref="BF123:BF131">IF(N123="snížená",J123,0)</f>
        <v>0</v>
      </c>
      <c r="BG123" s="141">
        <f aca="true" t="shared" si="6" ref="BG123:BG131">IF(N123="zákl. přenesená",J123,0)</f>
        <v>0</v>
      </c>
      <c r="BH123" s="141">
        <f aca="true" t="shared" si="7" ref="BH123:BH131">IF(N123="sníž. přenesená",J123,0)</f>
        <v>0</v>
      </c>
      <c r="BI123" s="141">
        <f aca="true" t="shared" si="8" ref="BI123:BI131">IF(N123="nulová",J123,0)</f>
        <v>0</v>
      </c>
      <c r="BJ123" s="13" t="s">
        <v>83</v>
      </c>
      <c r="BK123" s="142">
        <f aca="true" t="shared" si="9" ref="BK123:BK131">ROUND(I123*H123,3)</f>
        <v>0</v>
      </c>
      <c r="BL123" s="13" t="s">
        <v>177</v>
      </c>
      <c r="BM123" s="140" t="s">
        <v>85</v>
      </c>
    </row>
    <row r="124" spans="2:65" s="1" customFormat="1" ht="16.5" customHeight="1">
      <c r="B124" s="28"/>
      <c r="C124" s="129" t="s">
        <v>75</v>
      </c>
      <c r="D124" s="129" t="s">
        <v>135</v>
      </c>
      <c r="E124" s="130" t="s">
        <v>798</v>
      </c>
      <c r="F124" s="131" t="s">
        <v>799</v>
      </c>
      <c r="G124" s="132" t="s">
        <v>673</v>
      </c>
      <c r="H124" s="133">
        <v>4</v>
      </c>
      <c r="I124" s="134"/>
      <c r="J124" s="133">
        <f t="shared" si="0"/>
        <v>0</v>
      </c>
      <c r="K124" s="135"/>
      <c r="L124" s="28"/>
      <c r="M124" s="136" t="s">
        <v>1</v>
      </c>
      <c r="N124" s="137" t="s">
        <v>40</v>
      </c>
      <c r="P124" s="138">
        <f t="shared" si="1"/>
        <v>0</v>
      </c>
      <c r="Q124" s="138">
        <v>0</v>
      </c>
      <c r="R124" s="138">
        <f t="shared" si="2"/>
        <v>0</v>
      </c>
      <c r="S124" s="138">
        <v>0</v>
      </c>
      <c r="T124" s="139">
        <f t="shared" si="3"/>
        <v>0</v>
      </c>
      <c r="AR124" s="140" t="s">
        <v>177</v>
      </c>
      <c r="AT124" s="140" t="s">
        <v>135</v>
      </c>
      <c r="AU124" s="140" t="s">
        <v>83</v>
      </c>
      <c r="AY124" s="13" t="s">
        <v>129</v>
      </c>
      <c r="BE124" s="141">
        <f t="shared" si="4"/>
        <v>0</v>
      </c>
      <c r="BF124" s="141">
        <f t="shared" si="5"/>
        <v>0</v>
      </c>
      <c r="BG124" s="141">
        <f t="shared" si="6"/>
        <v>0</v>
      </c>
      <c r="BH124" s="141">
        <f t="shared" si="7"/>
        <v>0</v>
      </c>
      <c r="BI124" s="141">
        <f t="shared" si="8"/>
        <v>0</v>
      </c>
      <c r="BJ124" s="13" t="s">
        <v>83</v>
      </c>
      <c r="BK124" s="142">
        <f t="shared" si="9"/>
        <v>0</v>
      </c>
      <c r="BL124" s="13" t="s">
        <v>177</v>
      </c>
      <c r="BM124" s="140" t="s">
        <v>177</v>
      </c>
    </row>
    <row r="125" spans="2:65" s="1" customFormat="1" ht="21.75" customHeight="1">
      <c r="B125" s="28"/>
      <c r="C125" s="129" t="s">
        <v>75</v>
      </c>
      <c r="D125" s="129" t="s">
        <v>135</v>
      </c>
      <c r="E125" s="130" t="s">
        <v>800</v>
      </c>
      <c r="F125" s="131" t="s">
        <v>801</v>
      </c>
      <c r="G125" s="132" t="s">
        <v>673</v>
      </c>
      <c r="H125" s="133">
        <v>2</v>
      </c>
      <c r="I125" s="134"/>
      <c r="J125" s="133">
        <f t="shared" si="0"/>
        <v>0</v>
      </c>
      <c r="K125" s="135"/>
      <c r="L125" s="28"/>
      <c r="M125" s="136" t="s">
        <v>1</v>
      </c>
      <c r="N125" s="137" t="s">
        <v>40</v>
      </c>
      <c r="P125" s="138">
        <f t="shared" si="1"/>
        <v>0</v>
      </c>
      <c r="Q125" s="138">
        <v>0</v>
      </c>
      <c r="R125" s="138">
        <f t="shared" si="2"/>
        <v>0</v>
      </c>
      <c r="S125" s="138">
        <v>0</v>
      </c>
      <c r="T125" s="139">
        <f t="shared" si="3"/>
        <v>0</v>
      </c>
      <c r="AR125" s="140" t="s">
        <v>177</v>
      </c>
      <c r="AT125" s="140" t="s">
        <v>135</v>
      </c>
      <c r="AU125" s="140" t="s">
        <v>83</v>
      </c>
      <c r="AY125" s="13" t="s">
        <v>129</v>
      </c>
      <c r="BE125" s="141">
        <f t="shared" si="4"/>
        <v>0</v>
      </c>
      <c r="BF125" s="141">
        <f t="shared" si="5"/>
        <v>0</v>
      </c>
      <c r="BG125" s="141">
        <f t="shared" si="6"/>
        <v>0</v>
      </c>
      <c r="BH125" s="141">
        <f t="shared" si="7"/>
        <v>0</v>
      </c>
      <c r="BI125" s="141">
        <f t="shared" si="8"/>
        <v>0</v>
      </c>
      <c r="BJ125" s="13" t="s">
        <v>83</v>
      </c>
      <c r="BK125" s="142">
        <f t="shared" si="9"/>
        <v>0</v>
      </c>
      <c r="BL125" s="13" t="s">
        <v>177</v>
      </c>
      <c r="BM125" s="140" t="s">
        <v>140</v>
      </c>
    </row>
    <row r="126" spans="2:65" s="1" customFormat="1" ht="21.75" customHeight="1">
      <c r="B126" s="28"/>
      <c r="C126" s="129" t="s">
        <v>75</v>
      </c>
      <c r="D126" s="129" t="s">
        <v>135</v>
      </c>
      <c r="E126" s="130" t="s">
        <v>802</v>
      </c>
      <c r="F126" s="131" t="s">
        <v>803</v>
      </c>
      <c r="G126" s="132" t="s">
        <v>673</v>
      </c>
      <c r="H126" s="133">
        <v>1</v>
      </c>
      <c r="I126" s="134"/>
      <c r="J126" s="133">
        <f t="shared" si="0"/>
        <v>0</v>
      </c>
      <c r="K126" s="135"/>
      <c r="L126" s="28"/>
      <c r="M126" s="136" t="s">
        <v>1</v>
      </c>
      <c r="N126" s="137" t="s">
        <v>40</v>
      </c>
      <c r="P126" s="138">
        <f t="shared" si="1"/>
        <v>0</v>
      </c>
      <c r="Q126" s="138">
        <v>0</v>
      </c>
      <c r="R126" s="138">
        <f t="shared" si="2"/>
        <v>0</v>
      </c>
      <c r="S126" s="138">
        <v>0</v>
      </c>
      <c r="T126" s="139">
        <f t="shared" si="3"/>
        <v>0</v>
      </c>
      <c r="AR126" s="140" t="s">
        <v>177</v>
      </c>
      <c r="AT126" s="140" t="s">
        <v>135</v>
      </c>
      <c r="AU126" s="140" t="s">
        <v>83</v>
      </c>
      <c r="AY126" s="13" t="s">
        <v>129</v>
      </c>
      <c r="BE126" s="141">
        <f t="shared" si="4"/>
        <v>0</v>
      </c>
      <c r="BF126" s="141">
        <f t="shared" si="5"/>
        <v>0</v>
      </c>
      <c r="BG126" s="141">
        <f t="shared" si="6"/>
        <v>0</v>
      </c>
      <c r="BH126" s="141">
        <f t="shared" si="7"/>
        <v>0</v>
      </c>
      <c r="BI126" s="141">
        <f t="shared" si="8"/>
        <v>0</v>
      </c>
      <c r="BJ126" s="13" t="s">
        <v>83</v>
      </c>
      <c r="BK126" s="142">
        <f t="shared" si="9"/>
        <v>0</v>
      </c>
      <c r="BL126" s="13" t="s">
        <v>177</v>
      </c>
      <c r="BM126" s="140" t="s">
        <v>146</v>
      </c>
    </row>
    <row r="127" spans="2:65" s="1" customFormat="1" ht="21.75" customHeight="1">
      <c r="B127" s="28"/>
      <c r="C127" s="129" t="s">
        <v>75</v>
      </c>
      <c r="D127" s="129" t="s">
        <v>135</v>
      </c>
      <c r="E127" s="130" t="s">
        <v>804</v>
      </c>
      <c r="F127" s="131" t="s">
        <v>805</v>
      </c>
      <c r="G127" s="132" t="s">
        <v>673</v>
      </c>
      <c r="H127" s="133">
        <v>1</v>
      </c>
      <c r="I127" s="134"/>
      <c r="J127" s="133">
        <f t="shared" si="0"/>
        <v>0</v>
      </c>
      <c r="K127" s="135"/>
      <c r="L127" s="28"/>
      <c r="M127" s="136" t="s">
        <v>1</v>
      </c>
      <c r="N127" s="137" t="s">
        <v>40</v>
      </c>
      <c r="P127" s="138">
        <f t="shared" si="1"/>
        <v>0</v>
      </c>
      <c r="Q127" s="138">
        <v>0</v>
      </c>
      <c r="R127" s="138">
        <f t="shared" si="2"/>
        <v>0</v>
      </c>
      <c r="S127" s="138">
        <v>0</v>
      </c>
      <c r="T127" s="139">
        <f t="shared" si="3"/>
        <v>0</v>
      </c>
      <c r="AR127" s="140" t="s">
        <v>177</v>
      </c>
      <c r="AT127" s="140" t="s">
        <v>135</v>
      </c>
      <c r="AU127" s="140" t="s">
        <v>83</v>
      </c>
      <c r="AY127" s="13" t="s">
        <v>129</v>
      </c>
      <c r="BE127" s="141">
        <f t="shared" si="4"/>
        <v>0</v>
      </c>
      <c r="BF127" s="141">
        <f t="shared" si="5"/>
        <v>0</v>
      </c>
      <c r="BG127" s="141">
        <f t="shared" si="6"/>
        <v>0</v>
      </c>
      <c r="BH127" s="141">
        <f t="shared" si="7"/>
        <v>0</v>
      </c>
      <c r="BI127" s="141">
        <f t="shared" si="8"/>
        <v>0</v>
      </c>
      <c r="BJ127" s="13" t="s">
        <v>83</v>
      </c>
      <c r="BK127" s="142">
        <f t="shared" si="9"/>
        <v>0</v>
      </c>
      <c r="BL127" s="13" t="s">
        <v>177</v>
      </c>
      <c r="BM127" s="140" t="s">
        <v>188</v>
      </c>
    </row>
    <row r="128" spans="2:65" s="1" customFormat="1" ht="16.5" customHeight="1">
      <c r="B128" s="28"/>
      <c r="C128" s="129" t="s">
        <v>75</v>
      </c>
      <c r="D128" s="129" t="s">
        <v>135</v>
      </c>
      <c r="E128" s="130" t="s">
        <v>806</v>
      </c>
      <c r="F128" s="131" t="s">
        <v>807</v>
      </c>
      <c r="G128" s="132" t="s">
        <v>673</v>
      </c>
      <c r="H128" s="133">
        <v>3</v>
      </c>
      <c r="I128" s="134"/>
      <c r="J128" s="133">
        <f t="shared" si="0"/>
        <v>0</v>
      </c>
      <c r="K128" s="135"/>
      <c r="L128" s="28"/>
      <c r="M128" s="136" t="s">
        <v>1</v>
      </c>
      <c r="N128" s="137" t="s">
        <v>40</v>
      </c>
      <c r="P128" s="138">
        <f t="shared" si="1"/>
        <v>0</v>
      </c>
      <c r="Q128" s="138">
        <v>0</v>
      </c>
      <c r="R128" s="138">
        <f t="shared" si="2"/>
        <v>0</v>
      </c>
      <c r="S128" s="138">
        <v>0</v>
      </c>
      <c r="T128" s="139">
        <f t="shared" si="3"/>
        <v>0</v>
      </c>
      <c r="AR128" s="140" t="s">
        <v>177</v>
      </c>
      <c r="AT128" s="140" t="s">
        <v>135</v>
      </c>
      <c r="AU128" s="140" t="s">
        <v>83</v>
      </c>
      <c r="AY128" s="13" t="s">
        <v>129</v>
      </c>
      <c r="BE128" s="141">
        <f t="shared" si="4"/>
        <v>0</v>
      </c>
      <c r="BF128" s="141">
        <f t="shared" si="5"/>
        <v>0</v>
      </c>
      <c r="BG128" s="141">
        <f t="shared" si="6"/>
        <v>0</v>
      </c>
      <c r="BH128" s="141">
        <f t="shared" si="7"/>
        <v>0</v>
      </c>
      <c r="BI128" s="141">
        <f t="shared" si="8"/>
        <v>0</v>
      </c>
      <c r="BJ128" s="13" t="s">
        <v>83</v>
      </c>
      <c r="BK128" s="142">
        <f t="shared" si="9"/>
        <v>0</v>
      </c>
      <c r="BL128" s="13" t="s">
        <v>177</v>
      </c>
      <c r="BM128" s="140" t="s">
        <v>192</v>
      </c>
    </row>
    <row r="129" spans="2:65" s="1" customFormat="1" ht="16.5" customHeight="1">
      <c r="B129" s="28"/>
      <c r="C129" s="129" t="s">
        <v>75</v>
      </c>
      <c r="D129" s="129" t="s">
        <v>135</v>
      </c>
      <c r="E129" s="130" t="s">
        <v>808</v>
      </c>
      <c r="F129" s="131" t="s">
        <v>809</v>
      </c>
      <c r="G129" s="132" t="s">
        <v>673</v>
      </c>
      <c r="H129" s="133">
        <v>4</v>
      </c>
      <c r="I129" s="134"/>
      <c r="J129" s="133">
        <f t="shared" si="0"/>
        <v>0</v>
      </c>
      <c r="K129" s="135"/>
      <c r="L129" s="28"/>
      <c r="M129" s="136" t="s">
        <v>1</v>
      </c>
      <c r="N129" s="137" t="s">
        <v>40</v>
      </c>
      <c r="P129" s="138">
        <f t="shared" si="1"/>
        <v>0</v>
      </c>
      <c r="Q129" s="138">
        <v>0</v>
      </c>
      <c r="R129" s="138">
        <f t="shared" si="2"/>
        <v>0</v>
      </c>
      <c r="S129" s="138">
        <v>0</v>
      </c>
      <c r="T129" s="139">
        <f t="shared" si="3"/>
        <v>0</v>
      </c>
      <c r="AR129" s="140" t="s">
        <v>177</v>
      </c>
      <c r="AT129" s="140" t="s">
        <v>135</v>
      </c>
      <c r="AU129" s="140" t="s">
        <v>83</v>
      </c>
      <c r="AY129" s="13" t="s">
        <v>129</v>
      </c>
      <c r="BE129" s="141">
        <f t="shared" si="4"/>
        <v>0</v>
      </c>
      <c r="BF129" s="141">
        <f t="shared" si="5"/>
        <v>0</v>
      </c>
      <c r="BG129" s="141">
        <f t="shared" si="6"/>
        <v>0</v>
      </c>
      <c r="BH129" s="141">
        <f t="shared" si="7"/>
        <v>0</v>
      </c>
      <c r="BI129" s="141">
        <f t="shared" si="8"/>
        <v>0</v>
      </c>
      <c r="BJ129" s="13" t="s">
        <v>83</v>
      </c>
      <c r="BK129" s="142">
        <f t="shared" si="9"/>
        <v>0</v>
      </c>
      <c r="BL129" s="13" t="s">
        <v>177</v>
      </c>
      <c r="BM129" s="140" t="s">
        <v>195</v>
      </c>
    </row>
    <row r="130" spans="2:65" s="1" customFormat="1" ht="16.5" customHeight="1">
      <c r="B130" s="28"/>
      <c r="C130" s="129" t="s">
        <v>75</v>
      </c>
      <c r="D130" s="129" t="s">
        <v>135</v>
      </c>
      <c r="E130" s="130" t="s">
        <v>810</v>
      </c>
      <c r="F130" s="131" t="s">
        <v>811</v>
      </c>
      <c r="G130" s="132" t="s">
        <v>673</v>
      </c>
      <c r="H130" s="133">
        <v>2</v>
      </c>
      <c r="I130" s="134"/>
      <c r="J130" s="133">
        <f t="shared" si="0"/>
        <v>0</v>
      </c>
      <c r="K130" s="135"/>
      <c r="L130" s="28"/>
      <c r="M130" s="136" t="s">
        <v>1</v>
      </c>
      <c r="N130" s="137" t="s">
        <v>40</v>
      </c>
      <c r="P130" s="138">
        <f t="shared" si="1"/>
        <v>0</v>
      </c>
      <c r="Q130" s="138">
        <v>0</v>
      </c>
      <c r="R130" s="138">
        <f t="shared" si="2"/>
        <v>0</v>
      </c>
      <c r="S130" s="138">
        <v>0</v>
      </c>
      <c r="T130" s="139">
        <f t="shared" si="3"/>
        <v>0</v>
      </c>
      <c r="AR130" s="140" t="s">
        <v>177</v>
      </c>
      <c r="AT130" s="140" t="s">
        <v>135</v>
      </c>
      <c r="AU130" s="140" t="s">
        <v>83</v>
      </c>
      <c r="AY130" s="13" t="s">
        <v>129</v>
      </c>
      <c r="BE130" s="141">
        <f t="shared" si="4"/>
        <v>0</v>
      </c>
      <c r="BF130" s="141">
        <f t="shared" si="5"/>
        <v>0</v>
      </c>
      <c r="BG130" s="141">
        <f t="shared" si="6"/>
        <v>0</v>
      </c>
      <c r="BH130" s="141">
        <f t="shared" si="7"/>
        <v>0</v>
      </c>
      <c r="BI130" s="141">
        <f t="shared" si="8"/>
        <v>0</v>
      </c>
      <c r="BJ130" s="13" t="s">
        <v>83</v>
      </c>
      <c r="BK130" s="142">
        <f t="shared" si="9"/>
        <v>0</v>
      </c>
      <c r="BL130" s="13" t="s">
        <v>177</v>
      </c>
      <c r="BM130" s="140" t="s">
        <v>198</v>
      </c>
    </row>
    <row r="131" spans="2:65" s="1" customFormat="1" ht="16.5" customHeight="1">
      <c r="B131" s="28"/>
      <c r="C131" s="129" t="s">
        <v>75</v>
      </c>
      <c r="D131" s="129" t="s">
        <v>135</v>
      </c>
      <c r="E131" s="130" t="s">
        <v>812</v>
      </c>
      <c r="F131" s="131" t="s">
        <v>813</v>
      </c>
      <c r="G131" s="132" t="s">
        <v>673</v>
      </c>
      <c r="H131" s="133">
        <v>1</v>
      </c>
      <c r="I131" s="134"/>
      <c r="J131" s="133">
        <f t="shared" si="0"/>
        <v>0</v>
      </c>
      <c r="K131" s="135"/>
      <c r="L131" s="28"/>
      <c r="M131" s="136" t="s">
        <v>1</v>
      </c>
      <c r="N131" s="137" t="s">
        <v>40</v>
      </c>
      <c r="P131" s="138">
        <f t="shared" si="1"/>
        <v>0</v>
      </c>
      <c r="Q131" s="138">
        <v>0</v>
      </c>
      <c r="R131" s="138">
        <f t="shared" si="2"/>
        <v>0</v>
      </c>
      <c r="S131" s="138">
        <v>0</v>
      </c>
      <c r="T131" s="139">
        <f t="shared" si="3"/>
        <v>0</v>
      </c>
      <c r="AR131" s="140" t="s">
        <v>177</v>
      </c>
      <c r="AT131" s="140" t="s">
        <v>135</v>
      </c>
      <c r="AU131" s="140" t="s">
        <v>83</v>
      </c>
      <c r="AY131" s="13" t="s">
        <v>129</v>
      </c>
      <c r="BE131" s="141">
        <f t="shared" si="4"/>
        <v>0</v>
      </c>
      <c r="BF131" s="141">
        <f t="shared" si="5"/>
        <v>0</v>
      </c>
      <c r="BG131" s="141">
        <f t="shared" si="6"/>
        <v>0</v>
      </c>
      <c r="BH131" s="141">
        <f t="shared" si="7"/>
        <v>0</v>
      </c>
      <c r="BI131" s="141">
        <f t="shared" si="8"/>
        <v>0</v>
      </c>
      <c r="BJ131" s="13" t="s">
        <v>83</v>
      </c>
      <c r="BK131" s="142">
        <f t="shared" si="9"/>
        <v>0</v>
      </c>
      <c r="BL131" s="13" t="s">
        <v>177</v>
      </c>
      <c r="BM131" s="140" t="s">
        <v>202</v>
      </c>
    </row>
    <row r="132" spans="2:63" s="11" customFormat="1" ht="25.9" customHeight="1">
      <c r="B132" s="117"/>
      <c r="D132" s="118" t="s">
        <v>74</v>
      </c>
      <c r="E132" s="119" t="s">
        <v>674</v>
      </c>
      <c r="F132" s="119" t="s">
        <v>814</v>
      </c>
      <c r="I132" s="120"/>
      <c r="J132" s="121">
        <f>BK132</f>
        <v>0</v>
      </c>
      <c r="L132" s="117"/>
      <c r="M132" s="122"/>
      <c r="P132" s="123">
        <f>P133</f>
        <v>0</v>
      </c>
      <c r="R132" s="123">
        <f>R133</f>
        <v>0</v>
      </c>
      <c r="T132" s="124">
        <f>T133</f>
        <v>0</v>
      </c>
      <c r="AR132" s="118" t="s">
        <v>83</v>
      </c>
      <c r="AT132" s="125" t="s">
        <v>74</v>
      </c>
      <c r="AU132" s="125" t="s">
        <v>75</v>
      </c>
      <c r="AY132" s="118" t="s">
        <v>129</v>
      </c>
      <c r="BK132" s="126">
        <f>BK133</f>
        <v>0</v>
      </c>
    </row>
    <row r="133" spans="2:65" s="1" customFormat="1" ht="16.5" customHeight="1">
      <c r="B133" s="28"/>
      <c r="C133" s="129" t="s">
        <v>75</v>
      </c>
      <c r="D133" s="129" t="s">
        <v>135</v>
      </c>
      <c r="E133" s="130" t="s">
        <v>815</v>
      </c>
      <c r="F133" s="131" t="s">
        <v>816</v>
      </c>
      <c r="G133" s="132" t="s">
        <v>673</v>
      </c>
      <c r="H133" s="133">
        <v>3</v>
      </c>
      <c r="I133" s="134"/>
      <c r="J133" s="133">
        <f>ROUND(I133*H133,3)</f>
        <v>0</v>
      </c>
      <c r="K133" s="135"/>
      <c r="L133" s="28"/>
      <c r="M133" s="136" t="s">
        <v>1</v>
      </c>
      <c r="N133" s="137" t="s">
        <v>40</v>
      </c>
      <c r="P133" s="138">
        <f>O133*H133</f>
        <v>0</v>
      </c>
      <c r="Q133" s="138">
        <v>0</v>
      </c>
      <c r="R133" s="138">
        <f>Q133*H133</f>
        <v>0</v>
      </c>
      <c r="S133" s="138">
        <v>0</v>
      </c>
      <c r="T133" s="139">
        <f>S133*H133</f>
        <v>0</v>
      </c>
      <c r="AR133" s="140" t="s">
        <v>177</v>
      </c>
      <c r="AT133" s="140" t="s">
        <v>135</v>
      </c>
      <c r="AU133" s="140" t="s">
        <v>83</v>
      </c>
      <c r="AY133" s="13" t="s">
        <v>129</v>
      </c>
      <c r="BE133" s="141">
        <f>IF(N133="základní",J133,0)</f>
        <v>0</v>
      </c>
      <c r="BF133" s="141">
        <f>IF(N133="snížená",J133,0)</f>
        <v>0</v>
      </c>
      <c r="BG133" s="141">
        <f>IF(N133="zákl. přenesená",J133,0)</f>
        <v>0</v>
      </c>
      <c r="BH133" s="141">
        <f>IF(N133="sníž. přenesená",J133,0)</f>
        <v>0</v>
      </c>
      <c r="BI133" s="141">
        <f>IF(N133="nulová",J133,0)</f>
        <v>0</v>
      </c>
      <c r="BJ133" s="13" t="s">
        <v>83</v>
      </c>
      <c r="BK133" s="142">
        <f>ROUND(I133*H133,3)</f>
        <v>0</v>
      </c>
      <c r="BL133" s="13" t="s">
        <v>177</v>
      </c>
      <c r="BM133" s="140" t="s">
        <v>207</v>
      </c>
    </row>
    <row r="134" spans="2:63" s="11" customFormat="1" ht="25.9" customHeight="1">
      <c r="B134" s="117"/>
      <c r="D134" s="118" t="s">
        <v>74</v>
      </c>
      <c r="E134" s="119" t="s">
        <v>682</v>
      </c>
      <c r="F134" s="119" t="s">
        <v>817</v>
      </c>
      <c r="I134" s="120"/>
      <c r="J134" s="121">
        <f>BK134</f>
        <v>0</v>
      </c>
      <c r="L134" s="117"/>
      <c r="M134" s="122"/>
      <c r="P134" s="123">
        <f>SUM(P135:P138)</f>
        <v>0</v>
      </c>
      <c r="R134" s="123">
        <f>SUM(R135:R138)</f>
        <v>0</v>
      </c>
      <c r="T134" s="124">
        <f>SUM(T135:T138)</f>
        <v>0</v>
      </c>
      <c r="AR134" s="118" t="s">
        <v>83</v>
      </c>
      <c r="AT134" s="125" t="s">
        <v>74</v>
      </c>
      <c r="AU134" s="125" t="s">
        <v>75</v>
      </c>
      <c r="AY134" s="118" t="s">
        <v>129</v>
      </c>
      <c r="BK134" s="126">
        <f>SUM(BK135:BK138)</f>
        <v>0</v>
      </c>
    </row>
    <row r="135" spans="2:65" s="1" customFormat="1" ht="16.5" customHeight="1">
      <c r="B135" s="28"/>
      <c r="C135" s="129" t="s">
        <v>75</v>
      </c>
      <c r="D135" s="129" t="s">
        <v>135</v>
      </c>
      <c r="E135" s="130" t="s">
        <v>818</v>
      </c>
      <c r="F135" s="131" t="s">
        <v>819</v>
      </c>
      <c r="G135" s="132" t="s">
        <v>250</v>
      </c>
      <c r="H135" s="133">
        <v>30</v>
      </c>
      <c r="I135" s="134"/>
      <c r="J135" s="133">
        <f>ROUND(I135*H135,3)</f>
        <v>0</v>
      </c>
      <c r="K135" s="135"/>
      <c r="L135" s="28"/>
      <c r="M135" s="136" t="s">
        <v>1</v>
      </c>
      <c r="N135" s="137" t="s">
        <v>40</v>
      </c>
      <c r="P135" s="138">
        <f>O135*H135</f>
        <v>0</v>
      </c>
      <c r="Q135" s="138">
        <v>0</v>
      </c>
      <c r="R135" s="138">
        <f>Q135*H135</f>
        <v>0</v>
      </c>
      <c r="S135" s="138">
        <v>0</v>
      </c>
      <c r="T135" s="139">
        <f>S135*H135</f>
        <v>0</v>
      </c>
      <c r="AR135" s="140" t="s">
        <v>177</v>
      </c>
      <c r="AT135" s="140" t="s">
        <v>135</v>
      </c>
      <c r="AU135" s="140" t="s">
        <v>83</v>
      </c>
      <c r="AY135" s="13" t="s">
        <v>129</v>
      </c>
      <c r="BE135" s="141">
        <f>IF(N135="základní",J135,0)</f>
        <v>0</v>
      </c>
      <c r="BF135" s="141">
        <f>IF(N135="snížená",J135,0)</f>
        <v>0</v>
      </c>
      <c r="BG135" s="141">
        <f>IF(N135="zákl. přenesená",J135,0)</f>
        <v>0</v>
      </c>
      <c r="BH135" s="141">
        <f>IF(N135="sníž. přenesená",J135,0)</f>
        <v>0</v>
      </c>
      <c r="BI135" s="141">
        <f>IF(N135="nulová",J135,0)</f>
        <v>0</v>
      </c>
      <c r="BJ135" s="13" t="s">
        <v>83</v>
      </c>
      <c r="BK135" s="142">
        <f>ROUND(I135*H135,3)</f>
        <v>0</v>
      </c>
      <c r="BL135" s="13" t="s">
        <v>177</v>
      </c>
      <c r="BM135" s="140" t="s">
        <v>211</v>
      </c>
    </row>
    <row r="136" spans="2:65" s="1" customFormat="1" ht="24.2" customHeight="1">
      <c r="B136" s="28"/>
      <c r="C136" s="129" t="s">
        <v>75</v>
      </c>
      <c r="D136" s="129" t="s">
        <v>135</v>
      </c>
      <c r="E136" s="130" t="s">
        <v>820</v>
      </c>
      <c r="F136" s="131" t="s">
        <v>821</v>
      </c>
      <c r="G136" s="132" t="s">
        <v>176</v>
      </c>
      <c r="H136" s="133">
        <v>60</v>
      </c>
      <c r="I136" s="134"/>
      <c r="J136" s="133">
        <f>ROUND(I136*H136,3)</f>
        <v>0</v>
      </c>
      <c r="K136" s="135"/>
      <c r="L136" s="28"/>
      <c r="M136" s="136" t="s">
        <v>1</v>
      </c>
      <c r="N136" s="137" t="s">
        <v>40</v>
      </c>
      <c r="P136" s="138">
        <f>O136*H136</f>
        <v>0</v>
      </c>
      <c r="Q136" s="138">
        <v>0</v>
      </c>
      <c r="R136" s="138">
        <f>Q136*H136</f>
        <v>0</v>
      </c>
      <c r="S136" s="138">
        <v>0</v>
      </c>
      <c r="T136" s="139">
        <f>S136*H136</f>
        <v>0</v>
      </c>
      <c r="AR136" s="140" t="s">
        <v>177</v>
      </c>
      <c r="AT136" s="140" t="s">
        <v>135</v>
      </c>
      <c r="AU136" s="140" t="s">
        <v>83</v>
      </c>
      <c r="AY136" s="13" t="s">
        <v>129</v>
      </c>
      <c r="BE136" s="141">
        <f>IF(N136="základní",J136,0)</f>
        <v>0</v>
      </c>
      <c r="BF136" s="141">
        <f>IF(N136="snížená",J136,0)</f>
        <v>0</v>
      </c>
      <c r="BG136" s="141">
        <f>IF(N136="zákl. přenesená",J136,0)</f>
        <v>0</v>
      </c>
      <c r="BH136" s="141">
        <f>IF(N136="sníž. přenesená",J136,0)</f>
        <v>0</v>
      </c>
      <c r="BI136" s="141">
        <f>IF(N136="nulová",J136,0)</f>
        <v>0</v>
      </c>
      <c r="BJ136" s="13" t="s">
        <v>83</v>
      </c>
      <c r="BK136" s="142">
        <f>ROUND(I136*H136,3)</f>
        <v>0</v>
      </c>
      <c r="BL136" s="13" t="s">
        <v>177</v>
      </c>
      <c r="BM136" s="140" t="s">
        <v>214</v>
      </c>
    </row>
    <row r="137" spans="2:65" s="1" customFormat="1" ht="24.2" customHeight="1">
      <c r="B137" s="28"/>
      <c r="C137" s="129" t="s">
        <v>75</v>
      </c>
      <c r="D137" s="129" t="s">
        <v>135</v>
      </c>
      <c r="E137" s="130" t="s">
        <v>822</v>
      </c>
      <c r="F137" s="131" t="s">
        <v>823</v>
      </c>
      <c r="G137" s="132" t="s">
        <v>176</v>
      </c>
      <c r="H137" s="133">
        <v>20</v>
      </c>
      <c r="I137" s="134"/>
      <c r="J137" s="133">
        <f>ROUND(I137*H137,3)</f>
        <v>0</v>
      </c>
      <c r="K137" s="135"/>
      <c r="L137" s="28"/>
      <c r="M137" s="136" t="s">
        <v>1</v>
      </c>
      <c r="N137" s="137" t="s">
        <v>40</v>
      </c>
      <c r="P137" s="138">
        <f>O137*H137</f>
        <v>0</v>
      </c>
      <c r="Q137" s="138">
        <v>0</v>
      </c>
      <c r="R137" s="138">
        <f>Q137*H137</f>
        <v>0</v>
      </c>
      <c r="S137" s="138">
        <v>0</v>
      </c>
      <c r="T137" s="139">
        <f>S137*H137</f>
        <v>0</v>
      </c>
      <c r="AR137" s="140" t="s">
        <v>177</v>
      </c>
      <c r="AT137" s="140" t="s">
        <v>135</v>
      </c>
      <c r="AU137" s="140" t="s">
        <v>83</v>
      </c>
      <c r="AY137" s="13" t="s">
        <v>129</v>
      </c>
      <c r="BE137" s="141">
        <f>IF(N137="základní",J137,0)</f>
        <v>0</v>
      </c>
      <c r="BF137" s="141">
        <f>IF(N137="snížená",J137,0)</f>
        <v>0</v>
      </c>
      <c r="BG137" s="141">
        <f>IF(N137="zákl. přenesená",J137,0)</f>
        <v>0</v>
      </c>
      <c r="BH137" s="141">
        <f>IF(N137="sníž. přenesená",J137,0)</f>
        <v>0</v>
      </c>
      <c r="BI137" s="141">
        <f>IF(N137="nulová",J137,0)</f>
        <v>0</v>
      </c>
      <c r="BJ137" s="13" t="s">
        <v>83</v>
      </c>
      <c r="BK137" s="142">
        <f>ROUND(I137*H137,3)</f>
        <v>0</v>
      </c>
      <c r="BL137" s="13" t="s">
        <v>177</v>
      </c>
      <c r="BM137" s="140" t="s">
        <v>218</v>
      </c>
    </row>
    <row r="138" spans="2:65" s="1" customFormat="1" ht="24.2" customHeight="1">
      <c r="B138" s="28"/>
      <c r="C138" s="129" t="s">
        <v>75</v>
      </c>
      <c r="D138" s="129" t="s">
        <v>135</v>
      </c>
      <c r="E138" s="130" t="s">
        <v>824</v>
      </c>
      <c r="F138" s="131" t="s">
        <v>825</v>
      </c>
      <c r="G138" s="132" t="s">
        <v>176</v>
      </c>
      <c r="H138" s="133">
        <v>45</v>
      </c>
      <c r="I138" s="134"/>
      <c r="J138" s="133">
        <f>ROUND(I138*H138,3)</f>
        <v>0</v>
      </c>
      <c r="K138" s="135"/>
      <c r="L138" s="28"/>
      <c r="M138" s="136" t="s">
        <v>1</v>
      </c>
      <c r="N138" s="137" t="s">
        <v>40</v>
      </c>
      <c r="P138" s="138">
        <f>O138*H138</f>
        <v>0</v>
      </c>
      <c r="Q138" s="138">
        <v>0</v>
      </c>
      <c r="R138" s="138">
        <f>Q138*H138</f>
        <v>0</v>
      </c>
      <c r="S138" s="138">
        <v>0</v>
      </c>
      <c r="T138" s="139">
        <f>S138*H138</f>
        <v>0</v>
      </c>
      <c r="AR138" s="140" t="s">
        <v>177</v>
      </c>
      <c r="AT138" s="140" t="s">
        <v>135</v>
      </c>
      <c r="AU138" s="140" t="s">
        <v>83</v>
      </c>
      <c r="AY138" s="13" t="s">
        <v>129</v>
      </c>
      <c r="BE138" s="141">
        <f>IF(N138="základní",J138,0)</f>
        <v>0</v>
      </c>
      <c r="BF138" s="141">
        <f>IF(N138="snížená",J138,0)</f>
        <v>0</v>
      </c>
      <c r="BG138" s="141">
        <f>IF(N138="zákl. přenesená",J138,0)</f>
        <v>0</v>
      </c>
      <c r="BH138" s="141">
        <f>IF(N138="sníž. přenesená",J138,0)</f>
        <v>0</v>
      </c>
      <c r="BI138" s="141">
        <f>IF(N138="nulová",J138,0)</f>
        <v>0</v>
      </c>
      <c r="BJ138" s="13" t="s">
        <v>83</v>
      </c>
      <c r="BK138" s="142">
        <f>ROUND(I138*H138,3)</f>
        <v>0</v>
      </c>
      <c r="BL138" s="13" t="s">
        <v>177</v>
      </c>
      <c r="BM138" s="140" t="s">
        <v>221</v>
      </c>
    </row>
    <row r="139" spans="2:63" s="11" customFormat="1" ht="25.9" customHeight="1">
      <c r="B139" s="117"/>
      <c r="D139" s="118" t="s">
        <v>74</v>
      </c>
      <c r="E139" s="119" t="s">
        <v>690</v>
      </c>
      <c r="F139" s="119" t="s">
        <v>826</v>
      </c>
      <c r="I139" s="120"/>
      <c r="J139" s="121">
        <f>BK139</f>
        <v>0</v>
      </c>
      <c r="L139" s="117"/>
      <c r="M139" s="122"/>
      <c r="P139" s="123">
        <f>SUM(P140:P141)</f>
        <v>0</v>
      </c>
      <c r="R139" s="123">
        <f>SUM(R140:R141)</f>
        <v>0</v>
      </c>
      <c r="T139" s="124">
        <f>SUM(T140:T141)</f>
        <v>0</v>
      </c>
      <c r="AR139" s="118" t="s">
        <v>83</v>
      </c>
      <c r="AT139" s="125" t="s">
        <v>74</v>
      </c>
      <c r="AU139" s="125" t="s">
        <v>75</v>
      </c>
      <c r="AY139" s="118" t="s">
        <v>129</v>
      </c>
      <c r="BK139" s="126">
        <f>SUM(BK140:BK141)</f>
        <v>0</v>
      </c>
    </row>
    <row r="140" spans="2:65" s="1" customFormat="1" ht="24.2" customHeight="1">
      <c r="B140" s="28"/>
      <c r="C140" s="129" t="s">
        <v>75</v>
      </c>
      <c r="D140" s="129" t="s">
        <v>135</v>
      </c>
      <c r="E140" s="130" t="s">
        <v>827</v>
      </c>
      <c r="F140" s="131" t="s">
        <v>828</v>
      </c>
      <c r="G140" s="132" t="s">
        <v>673</v>
      </c>
      <c r="H140" s="133">
        <v>1</v>
      </c>
      <c r="I140" s="134"/>
      <c r="J140" s="133">
        <f>ROUND(I140*H140,3)</f>
        <v>0</v>
      </c>
      <c r="K140" s="135"/>
      <c r="L140" s="28"/>
      <c r="M140" s="136" t="s">
        <v>1</v>
      </c>
      <c r="N140" s="137" t="s">
        <v>40</v>
      </c>
      <c r="P140" s="138">
        <f>O140*H140</f>
        <v>0</v>
      </c>
      <c r="Q140" s="138">
        <v>0</v>
      </c>
      <c r="R140" s="138">
        <f>Q140*H140</f>
        <v>0</v>
      </c>
      <c r="S140" s="138">
        <v>0</v>
      </c>
      <c r="T140" s="139">
        <f>S140*H140</f>
        <v>0</v>
      </c>
      <c r="AR140" s="140" t="s">
        <v>177</v>
      </c>
      <c r="AT140" s="140" t="s">
        <v>135</v>
      </c>
      <c r="AU140" s="140" t="s">
        <v>83</v>
      </c>
      <c r="AY140" s="13" t="s">
        <v>129</v>
      </c>
      <c r="BE140" s="141">
        <f>IF(N140="základní",J140,0)</f>
        <v>0</v>
      </c>
      <c r="BF140" s="141">
        <f>IF(N140="snížená",J140,0)</f>
        <v>0</v>
      </c>
      <c r="BG140" s="141">
        <f>IF(N140="zákl. přenesená",J140,0)</f>
        <v>0</v>
      </c>
      <c r="BH140" s="141">
        <f>IF(N140="sníž. přenesená",J140,0)</f>
        <v>0</v>
      </c>
      <c r="BI140" s="141">
        <f>IF(N140="nulová",J140,0)</f>
        <v>0</v>
      </c>
      <c r="BJ140" s="13" t="s">
        <v>83</v>
      </c>
      <c r="BK140" s="142">
        <f>ROUND(I140*H140,3)</f>
        <v>0</v>
      </c>
      <c r="BL140" s="13" t="s">
        <v>177</v>
      </c>
      <c r="BM140" s="140" t="s">
        <v>226</v>
      </c>
    </row>
    <row r="141" spans="2:65" s="1" customFormat="1" ht="16.5" customHeight="1">
      <c r="B141" s="28"/>
      <c r="C141" s="129" t="s">
        <v>75</v>
      </c>
      <c r="D141" s="129" t="s">
        <v>135</v>
      </c>
      <c r="E141" s="130" t="s">
        <v>829</v>
      </c>
      <c r="F141" s="131" t="s">
        <v>830</v>
      </c>
      <c r="G141" s="132" t="s">
        <v>250</v>
      </c>
      <c r="H141" s="133">
        <v>6</v>
      </c>
      <c r="I141" s="134"/>
      <c r="J141" s="133">
        <f>ROUND(I141*H141,3)</f>
        <v>0</v>
      </c>
      <c r="K141" s="135"/>
      <c r="L141" s="28"/>
      <c r="M141" s="136" t="s">
        <v>1</v>
      </c>
      <c r="N141" s="137" t="s">
        <v>40</v>
      </c>
      <c r="P141" s="138">
        <f>O141*H141</f>
        <v>0</v>
      </c>
      <c r="Q141" s="138">
        <v>0</v>
      </c>
      <c r="R141" s="138">
        <f>Q141*H141</f>
        <v>0</v>
      </c>
      <c r="S141" s="138">
        <v>0</v>
      </c>
      <c r="T141" s="139">
        <f>S141*H141</f>
        <v>0</v>
      </c>
      <c r="AR141" s="140" t="s">
        <v>177</v>
      </c>
      <c r="AT141" s="140" t="s">
        <v>135</v>
      </c>
      <c r="AU141" s="140" t="s">
        <v>83</v>
      </c>
      <c r="AY141" s="13" t="s">
        <v>129</v>
      </c>
      <c r="BE141" s="141">
        <f>IF(N141="základní",J141,0)</f>
        <v>0</v>
      </c>
      <c r="BF141" s="141">
        <f>IF(N141="snížená",J141,0)</f>
        <v>0</v>
      </c>
      <c r="BG141" s="141">
        <f>IF(N141="zákl. přenesená",J141,0)</f>
        <v>0</v>
      </c>
      <c r="BH141" s="141">
        <f>IF(N141="sníž. přenesená",J141,0)</f>
        <v>0</v>
      </c>
      <c r="BI141" s="141">
        <f>IF(N141="nulová",J141,0)</f>
        <v>0</v>
      </c>
      <c r="BJ141" s="13" t="s">
        <v>83</v>
      </c>
      <c r="BK141" s="142">
        <f>ROUND(I141*H141,3)</f>
        <v>0</v>
      </c>
      <c r="BL141" s="13" t="s">
        <v>177</v>
      </c>
      <c r="BM141" s="140" t="s">
        <v>229</v>
      </c>
    </row>
    <row r="142" spans="2:63" s="11" customFormat="1" ht="25.9" customHeight="1">
      <c r="B142" s="117"/>
      <c r="D142" s="118" t="s">
        <v>74</v>
      </c>
      <c r="E142" s="119" t="s">
        <v>696</v>
      </c>
      <c r="F142" s="119" t="s">
        <v>831</v>
      </c>
      <c r="I142" s="120"/>
      <c r="J142" s="121">
        <f>BK142</f>
        <v>0</v>
      </c>
      <c r="L142" s="117"/>
      <c r="M142" s="122"/>
      <c r="P142" s="123">
        <f>SUM(P143:P150)</f>
        <v>0</v>
      </c>
      <c r="R142" s="123">
        <f>SUM(R143:R150)</f>
        <v>0</v>
      </c>
      <c r="T142" s="124">
        <f>SUM(T143:T150)</f>
        <v>0</v>
      </c>
      <c r="AR142" s="118" t="s">
        <v>83</v>
      </c>
      <c r="AT142" s="125" t="s">
        <v>74</v>
      </c>
      <c r="AU142" s="125" t="s">
        <v>75</v>
      </c>
      <c r="AY142" s="118" t="s">
        <v>129</v>
      </c>
      <c r="BK142" s="126">
        <f>SUM(BK143:BK150)</f>
        <v>0</v>
      </c>
    </row>
    <row r="143" spans="2:65" s="1" customFormat="1" ht="16.5" customHeight="1">
      <c r="B143" s="28"/>
      <c r="C143" s="129" t="s">
        <v>75</v>
      </c>
      <c r="D143" s="129" t="s">
        <v>135</v>
      </c>
      <c r="E143" s="130" t="s">
        <v>832</v>
      </c>
      <c r="F143" s="131" t="s">
        <v>833</v>
      </c>
      <c r="G143" s="132" t="s">
        <v>250</v>
      </c>
      <c r="H143" s="133">
        <v>25</v>
      </c>
      <c r="I143" s="134"/>
      <c r="J143" s="133">
        <f aca="true" t="shared" si="10" ref="J143:J150">ROUND(I143*H143,3)</f>
        <v>0</v>
      </c>
      <c r="K143" s="135"/>
      <c r="L143" s="28"/>
      <c r="M143" s="136" t="s">
        <v>1</v>
      </c>
      <c r="N143" s="137" t="s">
        <v>40</v>
      </c>
      <c r="P143" s="138">
        <f aca="true" t="shared" si="11" ref="P143:P150">O143*H143</f>
        <v>0</v>
      </c>
      <c r="Q143" s="138">
        <v>0</v>
      </c>
      <c r="R143" s="138">
        <f aca="true" t="shared" si="12" ref="R143:R150">Q143*H143</f>
        <v>0</v>
      </c>
      <c r="S143" s="138">
        <v>0</v>
      </c>
      <c r="T143" s="139">
        <f aca="true" t="shared" si="13" ref="T143:T150">S143*H143</f>
        <v>0</v>
      </c>
      <c r="AR143" s="140" t="s">
        <v>177</v>
      </c>
      <c r="AT143" s="140" t="s">
        <v>135</v>
      </c>
      <c r="AU143" s="140" t="s">
        <v>83</v>
      </c>
      <c r="AY143" s="13" t="s">
        <v>129</v>
      </c>
      <c r="BE143" s="141">
        <f aca="true" t="shared" si="14" ref="BE143:BE150">IF(N143="základní",J143,0)</f>
        <v>0</v>
      </c>
      <c r="BF143" s="141">
        <f aca="true" t="shared" si="15" ref="BF143:BF150">IF(N143="snížená",J143,0)</f>
        <v>0</v>
      </c>
      <c r="BG143" s="141">
        <f aca="true" t="shared" si="16" ref="BG143:BG150">IF(N143="zákl. přenesená",J143,0)</f>
        <v>0</v>
      </c>
      <c r="BH143" s="141">
        <f aca="true" t="shared" si="17" ref="BH143:BH150">IF(N143="sníž. přenesená",J143,0)</f>
        <v>0</v>
      </c>
      <c r="BI143" s="141">
        <f aca="true" t="shared" si="18" ref="BI143:BI150">IF(N143="nulová",J143,0)</f>
        <v>0</v>
      </c>
      <c r="BJ143" s="13" t="s">
        <v>83</v>
      </c>
      <c r="BK143" s="142">
        <f aca="true" t="shared" si="19" ref="BK143:BK150">ROUND(I143*H143,3)</f>
        <v>0</v>
      </c>
      <c r="BL143" s="13" t="s">
        <v>177</v>
      </c>
      <c r="BM143" s="140" t="s">
        <v>233</v>
      </c>
    </row>
    <row r="144" spans="2:65" s="1" customFormat="1" ht="24.2" customHeight="1">
      <c r="B144" s="28"/>
      <c r="C144" s="129" t="s">
        <v>75</v>
      </c>
      <c r="D144" s="129" t="s">
        <v>135</v>
      </c>
      <c r="E144" s="130" t="s">
        <v>834</v>
      </c>
      <c r="F144" s="131" t="s">
        <v>835</v>
      </c>
      <c r="G144" s="132" t="s">
        <v>137</v>
      </c>
      <c r="H144" s="133">
        <v>1</v>
      </c>
      <c r="I144" s="134"/>
      <c r="J144" s="133">
        <f t="shared" si="10"/>
        <v>0</v>
      </c>
      <c r="K144" s="135"/>
      <c r="L144" s="28"/>
      <c r="M144" s="136" t="s">
        <v>1</v>
      </c>
      <c r="N144" s="137" t="s">
        <v>40</v>
      </c>
      <c r="P144" s="138">
        <f t="shared" si="11"/>
        <v>0</v>
      </c>
      <c r="Q144" s="138">
        <v>0</v>
      </c>
      <c r="R144" s="138">
        <f t="shared" si="12"/>
        <v>0</v>
      </c>
      <c r="S144" s="138">
        <v>0</v>
      </c>
      <c r="T144" s="139">
        <f t="shared" si="13"/>
        <v>0</v>
      </c>
      <c r="AR144" s="140" t="s">
        <v>177</v>
      </c>
      <c r="AT144" s="140" t="s">
        <v>135</v>
      </c>
      <c r="AU144" s="140" t="s">
        <v>83</v>
      </c>
      <c r="AY144" s="13" t="s">
        <v>129</v>
      </c>
      <c r="BE144" s="141">
        <f t="shared" si="14"/>
        <v>0</v>
      </c>
      <c r="BF144" s="141">
        <f t="shared" si="15"/>
        <v>0</v>
      </c>
      <c r="BG144" s="141">
        <f t="shared" si="16"/>
        <v>0</v>
      </c>
      <c r="BH144" s="141">
        <f t="shared" si="17"/>
        <v>0</v>
      </c>
      <c r="BI144" s="141">
        <f t="shared" si="18"/>
        <v>0</v>
      </c>
      <c r="BJ144" s="13" t="s">
        <v>83</v>
      </c>
      <c r="BK144" s="142">
        <f t="shared" si="19"/>
        <v>0</v>
      </c>
      <c r="BL144" s="13" t="s">
        <v>177</v>
      </c>
      <c r="BM144" s="140" t="s">
        <v>236</v>
      </c>
    </row>
    <row r="145" spans="2:65" s="1" customFormat="1" ht="16.5" customHeight="1">
      <c r="B145" s="28"/>
      <c r="C145" s="129" t="s">
        <v>75</v>
      </c>
      <c r="D145" s="129" t="s">
        <v>135</v>
      </c>
      <c r="E145" s="130" t="s">
        <v>836</v>
      </c>
      <c r="F145" s="131" t="s">
        <v>837</v>
      </c>
      <c r="G145" s="132" t="s">
        <v>673</v>
      </c>
      <c r="H145" s="133">
        <v>3</v>
      </c>
      <c r="I145" s="134"/>
      <c r="J145" s="133">
        <f t="shared" si="10"/>
        <v>0</v>
      </c>
      <c r="K145" s="135"/>
      <c r="L145" s="28"/>
      <c r="M145" s="136" t="s">
        <v>1</v>
      </c>
      <c r="N145" s="137" t="s">
        <v>40</v>
      </c>
      <c r="P145" s="138">
        <f t="shared" si="11"/>
        <v>0</v>
      </c>
      <c r="Q145" s="138">
        <v>0</v>
      </c>
      <c r="R145" s="138">
        <f t="shared" si="12"/>
        <v>0</v>
      </c>
      <c r="S145" s="138">
        <v>0</v>
      </c>
      <c r="T145" s="139">
        <f t="shared" si="13"/>
        <v>0</v>
      </c>
      <c r="AR145" s="140" t="s">
        <v>177</v>
      </c>
      <c r="AT145" s="140" t="s">
        <v>135</v>
      </c>
      <c r="AU145" s="140" t="s">
        <v>83</v>
      </c>
      <c r="AY145" s="13" t="s">
        <v>129</v>
      </c>
      <c r="BE145" s="141">
        <f t="shared" si="14"/>
        <v>0</v>
      </c>
      <c r="BF145" s="141">
        <f t="shared" si="15"/>
        <v>0</v>
      </c>
      <c r="BG145" s="141">
        <f t="shared" si="16"/>
        <v>0</v>
      </c>
      <c r="BH145" s="141">
        <f t="shared" si="17"/>
        <v>0</v>
      </c>
      <c r="BI145" s="141">
        <f t="shared" si="18"/>
        <v>0</v>
      </c>
      <c r="BJ145" s="13" t="s">
        <v>83</v>
      </c>
      <c r="BK145" s="142">
        <f t="shared" si="19"/>
        <v>0</v>
      </c>
      <c r="BL145" s="13" t="s">
        <v>177</v>
      </c>
      <c r="BM145" s="140" t="s">
        <v>240</v>
      </c>
    </row>
    <row r="146" spans="2:65" s="1" customFormat="1" ht="16.5" customHeight="1">
      <c r="B146" s="28"/>
      <c r="C146" s="129" t="s">
        <v>75</v>
      </c>
      <c r="D146" s="129" t="s">
        <v>135</v>
      </c>
      <c r="E146" s="130" t="s">
        <v>838</v>
      </c>
      <c r="F146" s="131" t="s">
        <v>839</v>
      </c>
      <c r="G146" s="132" t="s">
        <v>250</v>
      </c>
      <c r="H146" s="133">
        <v>6</v>
      </c>
      <c r="I146" s="134"/>
      <c r="J146" s="133">
        <f t="shared" si="10"/>
        <v>0</v>
      </c>
      <c r="K146" s="135"/>
      <c r="L146" s="28"/>
      <c r="M146" s="136" t="s">
        <v>1</v>
      </c>
      <c r="N146" s="137" t="s">
        <v>40</v>
      </c>
      <c r="P146" s="138">
        <f t="shared" si="11"/>
        <v>0</v>
      </c>
      <c r="Q146" s="138">
        <v>0</v>
      </c>
      <c r="R146" s="138">
        <f t="shared" si="12"/>
        <v>0</v>
      </c>
      <c r="S146" s="138">
        <v>0</v>
      </c>
      <c r="T146" s="139">
        <f t="shared" si="13"/>
        <v>0</v>
      </c>
      <c r="AR146" s="140" t="s">
        <v>177</v>
      </c>
      <c r="AT146" s="140" t="s">
        <v>135</v>
      </c>
      <c r="AU146" s="140" t="s">
        <v>83</v>
      </c>
      <c r="AY146" s="13" t="s">
        <v>129</v>
      </c>
      <c r="BE146" s="141">
        <f t="shared" si="14"/>
        <v>0</v>
      </c>
      <c r="BF146" s="141">
        <f t="shared" si="15"/>
        <v>0</v>
      </c>
      <c r="BG146" s="141">
        <f t="shared" si="16"/>
        <v>0</v>
      </c>
      <c r="BH146" s="141">
        <f t="shared" si="17"/>
        <v>0</v>
      </c>
      <c r="BI146" s="141">
        <f t="shared" si="18"/>
        <v>0</v>
      </c>
      <c r="BJ146" s="13" t="s">
        <v>83</v>
      </c>
      <c r="BK146" s="142">
        <f t="shared" si="19"/>
        <v>0</v>
      </c>
      <c r="BL146" s="13" t="s">
        <v>177</v>
      </c>
      <c r="BM146" s="140" t="s">
        <v>243</v>
      </c>
    </row>
    <row r="147" spans="2:65" s="1" customFormat="1" ht="16.5" customHeight="1">
      <c r="B147" s="28"/>
      <c r="C147" s="129" t="s">
        <v>75</v>
      </c>
      <c r="D147" s="129" t="s">
        <v>135</v>
      </c>
      <c r="E147" s="130" t="s">
        <v>840</v>
      </c>
      <c r="F147" s="131" t="s">
        <v>841</v>
      </c>
      <c r="G147" s="132" t="s">
        <v>250</v>
      </c>
      <c r="H147" s="133">
        <v>6</v>
      </c>
      <c r="I147" s="134"/>
      <c r="J147" s="133">
        <f t="shared" si="10"/>
        <v>0</v>
      </c>
      <c r="K147" s="135"/>
      <c r="L147" s="28"/>
      <c r="M147" s="136" t="s">
        <v>1</v>
      </c>
      <c r="N147" s="137" t="s">
        <v>40</v>
      </c>
      <c r="P147" s="138">
        <f t="shared" si="11"/>
        <v>0</v>
      </c>
      <c r="Q147" s="138">
        <v>0</v>
      </c>
      <c r="R147" s="138">
        <f t="shared" si="12"/>
        <v>0</v>
      </c>
      <c r="S147" s="138">
        <v>0</v>
      </c>
      <c r="T147" s="139">
        <f t="shared" si="13"/>
        <v>0</v>
      </c>
      <c r="AR147" s="140" t="s">
        <v>177</v>
      </c>
      <c r="AT147" s="140" t="s">
        <v>135</v>
      </c>
      <c r="AU147" s="140" t="s">
        <v>83</v>
      </c>
      <c r="AY147" s="13" t="s">
        <v>129</v>
      </c>
      <c r="BE147" s="141">
        <f t="shared" si="14"/>
        <v>0</v>
      </c>
      <c r="BF147" s="141">
        <f t="shared" si="15"/>
        <v>0</v>
      </c>
      <c r="BG147" s="141">
        <f t="shared" si="16"/>
        <v>0</v>
      </c>
      <c r="BH147" s="141">
        <f t="shared" si="17"/>
        <v>0</v>
      </c>
      <c r="BI147" s="141">
        <f t="shared" si="18"/>
        <v>0</v>
      </c>
      <c r="BJ147" s="13" t="s">
        <v>83</v>
      </c>
      <c r="BK147" s="142">
        <f t="shared" si="19"/>
        <v>0</v>
      </c>
      <c r="BL147" s="13" t="s">
        <v>177</v>
      </c>
      <c r="BM147" s="140" t="s">
        <v>247</v>
      </c>
    </row>
    <row r="148" spans="2:65" s="1" customFormat="1" ht="16.5" customHeight="1">
      <c r="B148" s="28"/>
      <c r="C148" s="129" t="s">
        <v>75</v>
      </c>
      <c r="D148" s="129" t="s">
        <v>135</v>
      </c>
      <c r="E148" s="130" t="s">
        <v>842</v>
      </c>
      <c r="F148" s="131" t="s">
        <v>843</v>
      </c>
      <c r="G148" s="132" t="s">
        <v>137</v>
      </c>
      <c r="H148" s="133">
        <v>1</v>
      </c>
      <c r="I148" s="134"/>
      <c r="J148" s="133">
        <f t="shared" si="10"/>
        <v>0</v>
      </c>
      <c r="K148" s="135"/>
      <c r="L148" s="28"/>
      <c r="M148" s="136" t="s">
        <v>1</v>
      </c>
      <c r="N148" s="137" t="s">
        <v>40</v>
      </c>
      <c r="P148" s="138">
        <f t="shared" si="11"/>
        <v>0</v>
      </c>
      <c r="Q148" s="138">
        <v>0</v>
      </c>
      <c r="R148" s="138">
        <f t="shared" si="12"/>
        <v>0</v>
      </c>
      <c r="S148" s="138">
        <v>0</v>
      </c>
      <c r="T148" s="139">
        <f t="shared" si="13"/>
        <v>0</v>
      </c>
      <c r="AR148" s="140" t="s">
        <v>177</v>
      </c>
      <c r="AT148" s="140" t="s">
        <v>135</v>
      </c>
      <c r="AU148" s="140" t="s">
        <v>83</v>
      </c>
      <c r="AY148" s="13" t="s">
        <v>129</v>
      </c>
      <c r="BE148" s="141">
        <f t="shared" si="14"/>
        <v>0</v>
      </c>
      <c r="BF148" s="141">
        <f t="shared" si="15"/>
        <v>0</v>
      </c>
      <c r="BG148" s="141">
        <f t="shared" si="16"/>
        <v>0</v>
      </c>
      <c r="BH148" s="141">
        <f t="shared" si="17"/>
        <v>0</v>
      </c>
      <c r="BI148" s="141">
        <f t="shared" si="18"/>
        <v>0</v>
      </c>
      <c r="BJ148" s="13" t="s">
        <v>83</v>
      </c>
      <c r="BK148" s="142">
        <f t="shared" si="19"/>
        <v>0</v>
      </c>
      <c r="BL148" s="13" t="s">
        <v>177</v>
      </c>
      <c r="BM148" s="140" t="s">
        <v>251</v>
      </c>
    </row>
    <row r="149" spans="2:65" s="1" customFormat="1" ht="16.5" customHeight="1">
      <c r="B149" s="28"/>
      <c r="C149" s="129" t="s">
        <v>75</v>
      </c>
      <c r="D149" s="129" t="s">
        <v>135</v>
      </c>
      <c r="E149" s="130" t="s">
        <v>844</v>
      </c>
      <c r="F149" s="131" t="s">
        <v>845</v>
      </c>
      <c r="G149" s="132" t="s">
        <v>137</v>
      </c>
      <c r="H149" s="133">
        <v>1</v>
      </c>
      <c r="I149" s="134"/>
      <c r="J149" s="133">
        <f t="shared" si="10"/>
        <v>0</v>
      </c>
      <c r="K149" s="135"/>
      <c r="L149" s="28"/>
      <c r="M149" s="136" t="s">
        <v>1</v>
      </c>
      <c r="N149" s="137" t="s">
        <v>40</v>
      </c>
      <c r="P149" s="138">
        <f t="shared" si="11"/>
        <v>0</v>
      </c>
      <c r="Q149" s="138">
        <v>0</v>
      </c>
      <c r="R149" s="138">
        <f t="shared" si="12"/>
        <v>0</v>
      </c>
      <c r="S149" s="138">
        <v>0</v>
      </c>
      <c r="T149" s="139">
        <f t="shared" si="13"/>
        <v>0</v>
      </c>
      <c r="AR149" s="140" t="s">
        <v>177</v>
      </c>
      <c r="AT149" s="140" t="s">
        <v>135</v>
      </c>
      <c r="AU149" s="140" t="s">
        <v>83</v>
      </c>
      <c r="AY149" s="13" t="s">
        <v>129</v>
      </c>
      <c r="BE149" s="141">
        <f t="shared" si="14"/>
        <v>0</v>
      </c>
      <c r="BF149" s="141">
        <f t="shared" si="15"/>
        <v>0</v>
      </c>
      <c r="BG149" s="141">
        <f t="shared" si="16"/>
        <v>0</v>
      </c>
      <c r="BH149" s="141">
        <f t="shared" si="17"/>
        <v>0</v>
      </c>
      <c r="BI149" s="141">
        <f t="shared" si="18"/>
        <v>0</v>
      </c>
      <c r="BJ149" s="13" t="s">
        <v>83</v>
      </c>
      <c r="BK149" s="142">
        <f t="shared" si="19"/>
        <v>0</v>
      </c>
      <c r="BL149" s="13" t="s">
        <v>177</v>
      </c>
      <c r="BM149" s="140" t="s">
        <v>255</v>
      </c>
    </row>
    <row r="150" spans="2:65" s="1" customFormat="1" ht="16.5" customHeight="1">
      <c r="B150" s="28"/>
      <c r="C150" s="129" t="s">
        <v>75</v>
      </c>
      <c r="D150" s="129" t="s">
        <v>135</v>
      </c>
      <c r="E150" s="130" t="s">
        <v>846</v>
      </c>
      <c r="F150" s="131" t="s">
        <v>847</v>
      </c>
      <c r="G150" s="132" t="s">
        <v>137</v>
      </c>
      <c r="H150" s="133">
        <v>1</v>
      </c>
      <c r="I150" s="134"/>
      <c r="J150" s="133">
        <f t="shared" si="10"/>
        <v>0</v>
      </c>
      <c r="K150" s="135"/>
      <c r="L150" s="28"/>
      <c r="M150" s="143" t="s">
        <v>1</v>
      </c>
      <c r="N150" s="144" t="s">
        <v>40</v>
      </c>
      <c r="O150" s="145"/>
      <c r="P150" s="146">
        <f t="shared" si="11"/>
        <v>0</v>
      </c>
      <c r="Q150" s="146">
        <v>0</v>
      </c>
      <c r="R150" s="146">
        <f t="shared" si="12"/>
        <v>0</v>
      </c>
      <c r="S150" s="146">
        <v>0</v>
      </c>
      <c r="T150" s="147">
        <f t="shared" si="13"/>
        <v>0</v>
      </c>
      <c r="AR150" s="140" t="s">
        <v>177</v>
      </c>
      <c r="AT150" s="140" t="s">
        <v>135</v>
      </c>
      <c r="AU150" s="140" t="s">
        <v>83</v>
      </c>
      <c r="AY150" s="13" t="s">
        <v>129</v>
      </c>
      <c r="BE150" s="141">
        <f t="shared" si="14"/>
        <v>0</v>
      </c>
      <c r="BF150" s="141">
        <f t="shared" si="15"/>
        <v>0</v>
      </c>
      <c r="BG150" s="141">
        <f t="shared" si="16"/>
        <v>0</v>
      </c>
      <c r="BH150" s="141">
        <f t="shared" si="17"/>
        <v>0</v>
      </c>
      <c r="BI150" s="141">
        <f t="shared" si="18"/>
        <v>0</v>
      </c>
      <c r="BJ150" s="13" t="s">
        <v>83</v>
      </c>
      <c r="BK150" s="142">
        <f t="shared" si="19"/>
        <v>0</v>
      </c>
      <c r="BL150" s="13" t="s">
        <v>177</v>
      </c>
      <c r="BM150" s="140" t="s">
        <v>258</v>
      </c>
    </row>
    <row r="151" spans="2:12" s="1" customFormat="1" ht="6.95" customHeight="1">
      <c r="B151" s="40"/>
      <c r="C151" s="41"/>
      <c r="D151" s="41"/>
      <c r="E151" s="41"/>
      <c r="F151" s="41"/>
      <c r="G151" s="41"/>
      <c r="H151" s="41"/>
      <c r="I151" s="41"/>
      <c r="J151" s="41"/>
      <c r="K151" s="41"/>
      <c r="L151" s="28"/>
    </row>
  </sheetData>
  <sheetProtection algorithmName="SHA-512" hashValue="lDXBObpG4BFoxdqy8bzod0Vl52eZ0l438nXqEF2fWojtkTNPdykSSQZQIzXclEwLWSRPSBuS3qaBl6lveUIs5g==" saltValue="F8FvEoCWErWS13+0CnEx/LlW0VqkTcwMY9Xh8kSBzxWOXb1c/2zzQx1TB+GKZVDC0cl5EFp8WZjQworLbR4RXg==" spinCount="100000" sheet="1" objects="1" scenarios="1" formatColumns="0" formatRows="0" autoFilter="0"/>
  <autoFilter ref="C120:K150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BM198"/>
  <sheetViews>
    <sheetView showGridLines="0" workbookViewId="0" topLeftCell="A17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AT2" s="13" t="s">
        <v>100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85</v>
      </c>
    </row>
    <row r="4" spans="2:46" ht="24.95" customHeight="1">
      <c r="B4" s="16"/>
      <c r="D4" s="17" t="s">
        <v>101</v>
      </c>
      <c r="L4" s="16"/>
      <c r="M4" s="84" t="s">
        <v>10</v>
      </c>
      <c r="AT4" s="13" t="s">
        <v>4</v>
      </c>
    </row>
    <row r="5" spans="2:12" ht="6.95" customHeight="1">
      <c r="B5" s="16"/>
      <c r="L5" s="16"/>
    </row>
    <row r="6" spans="2:12" ht="12" customHeight="1">
      <c r="B6" s="16"/>
      <c r="D6" s="23" t="s">
        <v>15</v>
      </c>
      <c r="L6" s="16"/>
    </row>
    <row r="7" spans="2:12" ht="16.5" customHeight="1">
      <c r="B7" s="16"/>
      <c r="E7" s="196" t="str">
        <f>'Rekapitulace stavby'!K6</f>
        <v>Multikulturní klub ZŠ</v>
      </c>
      <c r="F7" s="197"/>
      <c r="G7" s="197"/>
      <c r="H7" s="197"/>
      <c r="L7" s="16"/>
    </row>
    <row r="8" spans="2:12" s="1" customFormat="1" ht="12" customHeight="1">
      <c r="B8" s="28"/>
      <c r="D8" s="23" t="s">
        <v>102</v>
      </c>
      <c r="L8" s="28"/>
    </row>
    <row r="9" spans="2:12" s="1" customFormat="1" ht="16.5" customHeight="1">
      <c r="B9" s="28"/>
      <c r="E9" s="158" t="s">
        <v>848</v>
      </c>
      <c r="F9" s="198"/>
      <c r="G9" s="198"/>
      <c r="H9" s="198"/>
      <c r="L9" s="28"/>
    </row>
    <row r="10" spans="2:12" s="1" customFormat="1" ht="11.25">
      <c r="B10" s="28"/>
      <c r="L10" s="28"/>
    </row>
    <row r="11" spans="2:12" s="1" customFormat="1" ht="12" customHeight="1">
      <c r="B11" s="28"/>
      <c r="D11" s="23" t="s">
        <v>17</v>
      </c>
      <c r="F11" s="21" t="s">
        <v>1</v>
      </c>
      <c r="I11" s="23" t="s">
        <v>18</v>
      </c>
      <c r="J11" s="21" t="s">
        <v>1</v>
      </c>
      <c r="L11" s="28"/>
    </row>
    <row r="12" spans="2:12" s="1" customFormat="1" ht="12" customHeight="1">
      <c r="B12" s="28"/>
      <c r="D12" s="23" t="s">
        <v>19</v>
      </c>
      <c r="F12" s="21" t="s">
        <v>32</v>
      </c>
      <c r="I12" s="23" t="s">
        <v>21</v>
      </c>
      <c r="J12" s="48" t="str">
        <f>'Rekapitulace stavby'!AN8</f>
        <v>20. 12. 2023</v>
      </c>
      <c r="L12" s="28"/>
    </row>
    <row r="13" spans="2:12" s="1" customFormat="1" ht="10.9" customHeight="1">
      <c r="B13" s="28"/>
      <c r="L13" s="28"/>
    </row>
    <row r="14" spans="2:12" s="1" customFormat="1" ht="12" customHeight="1">
      <c r="B14" s="28"/>
      <c r="D14" s="23" t="s">
        <v>23</v>
      </c>
      <c r="I14" s="23" t="s">
        <v>24</v>
      </c>
      <c r="J14" s="21" t="str">
        <f>IF('Rekapitulace stavby'!AN10="","",'Rekapitulace stavby'!AN10)</f>
        <v>00231312</v>
      </c>
      <c r="L14" s="28"/>
    </row>
    <row r="15" spans="2:12" s="1" customFormat="1" ht="18" customHeight="1">
      <c r="B15" s="28"/>
      <c r="E15" s="21" t="str">
        <f>IF('Rekapitulace stavby'!E11="","",'Rekapitulace stavby'!E11)</f>
        <v>Městská část Praha 14</v>
      </c>
      <c r="I15" s="23" t="s">
        <v>27</v>
      </c>
      <c r="J15" s="21" t="str">
        <f>IF('Rekapitulace stavby'!AN11="","",'Rekapitulace stavby'!AN11)</f>
        <v/>
      </c>
      <c r="L15" s="28"/>
    </row>
    <row r="16" spans="2:12" s="1" customFormat="1" ht="6.95" customHeight="1">
      <c r="B16" s="28"/>
      <c r="L16" s="28"/>
    </row>
    <row r="17" spans="2:12" s="1" customFormat="1" ht="12" customHeight="1">
      <c r="B17" s="28"/>
      <c r="D17" s="23" t="s">
        <v>28</v>
      </c>
      <c r="I17" s="23" t="s">
        <v>24</v>
      </c>
      <c r="J17" s="24" t="str">
        <f>'Rekapitulace stavby'!AN13</f>
        <v>Vyplň údaj</v>
      </c>
      <c r="L17" s="28"/>
    </row>
    <row r="18" spans="2:12" s="1" customFormat="1" ht="18" customHeight="1">
      <c r="B18" s="28"/>
      <c r="E18" s="199" t="str">
        <f>'Rekapitulace stavby'!E14</f>
        <v>Vyplň údaj</v>
      </c>
      <c r="F18" s="180"/>
      <c r="G18" s="180"/>
      <c r="H18" s="180"/>
      <c r="I18" s="23" t="s">
        <v>27</v>
      </c>
      <c r="J18" s="24" t="str">
        <f>'Rekapitulace stavby'!AN14</f>
        <v>Vyplň údaj</v>
      </c>
      <c r="L18" s="28"/>
    </row>
    <row r="19" spans="2:12" s="1" customFormat="1" ht="6.95" customHeight="1">
      <c r="B19" s="28"/>
      <c r="L19" s="28"/>
    </row>
    <row r="20" spans="2:12" s="1" customFormat="1" ht="12" customHeight="1">
      <c r="B20" s="28"/>
      <c r="D20" s="23" t="s">
        <v>30</v>
      </c>
      <c r="I20" s="23" t="s">
        <v>24</v>
      </c>
      <c r="J20" s="21" t="str">
        <f>IF('Rekapitulace stavby'!AN16="","",'Rekapitulace stavby'!AN16)</f>
        <v/>
      </c>
      <c r="L20" s="28"/>
    </row>
    <row r="21" spans="2:12" s="1" customFormat="1" ht="18" customHeight="1">
      <c r="B21" s="28"/>
      <c r="E21" s="21" t="str">
        <f>IF('Rekapitulace stavby'!E17="","",'Rekapitulace stavby'!E17)</f>
        <v xml:space="preserve"> </v>
      </c>
      <c r="I21" s="23" t="s">
        <v>27</v>
      </c>
      <c r="J21" s="21" t="str">
        <f>IF('Rekapitulace stavby'!AN17="","",'Rekapitulace stavby'!AN17)</f>
        <v/>
      </c>
      <c r="L21" s="28"/>
    </row>
    <row r="22" spans="2:12" s="1" customFormat="1" ht="6.95" customHeight="1">
      <c r="B22" s="28"/>
      <c r="L22" s="28"/>
    </row>
    <row r="23" spans="2:12" s="1" customFormat="1" ht="12" customHeight="1">
      <c r="B23" s="28"/>
      <c r="D23" s="23" t="s">
        <v>33</v>
      </c>
      <c r="I23" s="23" t="s">
        <v>24</v>
      </c>
      <c r="J23" s="21" t="str">
        <f>IF('Rekapitulace stavby'!AN19="","",'Rekapitulace stavby'!AN19)</f>
        <v/>
      </c>
      <c r="L23" s="28"/>
    </row>
    <row r="24" spans="2:12" s="1" customFormat="1" ht="18" customHeight="1">
      <c r="B24" s="28"/>
      <c r="E24" s="21" t="str">
        <f>IF('Rekapitulace stavby'!E20="","",'Rekapitulace stavby'!E20)</f>
        <v xml:space="preserve"> </v>
      </c>
      <c r="I24" s="23" t="s">
        <v>27</v>
      </c>
      <c r="J24" s="21" t="str">
        <f>IF('Rekapitulace stavby'!AN20="","",'Rekapitulace stavby'!AN20)</f>
        <v/>
      </c>
      <c r="L24" s="28"/>
    </row>
    <row r="25" spans="2:12" s="1" customFormat="1" ht="6.95" customHeight="1">
      <c r="B25" s="28"/>
      <c r="L25" s="28"/>
    </row>
    <row r="26" spans="2:12" s="1" customFormat="1" ht="12" customHeight="1">
      <c r="B26" s="28"/>
      <c r="D26" s="23" t="s">
        <v>34</v>
      </c>
      <c r="L26" s="28"/>
    </row>
    <row r="27" spans="2:12" s="7" customFormat="1" ht="16.5" customHeight="1">
      <c r="B27" s="85"/>
      <c r="E27" s="185" t="s">
        <v>1</v>
      </c>
      <c r="F27" s="185"/>
      <c r="G27" s="185"/>
      <c r="H27" s="185"/>
      <c r="L27" s="85"/>
    </row>
    <row r="28" spans="2:12" s="1" customFormat="1" ht="6.95" customHeight="1">
      <c r="B28" s="28"/>
      <c r="L28" s="28"/>
    </row>
    <row r="29" spans="2:12" s="1" customFormat="1" ht="6.95" customHeight="1">
      <c r="B29" s="28"/>
      <c r="D29" s="49"/>
      <c r="E29" s="49"/>
      <c r="F29" s="49"/>
      <c r="G29" s="49"/>
      <c r="H29" s="49"/>
      <c r="I29" s="49"/>
      <c r="J29" s="49"/>
      <c r="K29" s="49"/>
      <c r="L29" s="28"/>
    </row>
    <row r="30" spans="2:12" s="1" customFormat="1" ht="25.35" customHeight="1">
      <c r="B30" s="28"/>
      <c r="D30" s="86" t="s">
        <v>35</v>
      </c>
      <c r="J30" s="62">
        <f>ROUND(J126,3)</f>
        <v>0</v>
      </c>
      <c r="L30" s="28"/>
    </row>
    <row r="31" spans="2:12" s="1" customFormat="1" ht="6.95" customHeight="1">
      <c r="B31" s="28"/>
      <c r="D31" s="49"/>
      <c r="E31" s="49"/>
      <c r="F31" s="49"/>
      <c r="G31" s="49"/>
      <c r="H31" s="49"/>
      <c r="I31" s="49"/>
      <c r="J31" s="49"/>
      <c r="K31" s="49"/>
      <c r="L31" s="28"/>
    </row>
    <row r="32" spans="2:12" s="1" customFormat="1" ht="14.45" customHeight="1">
      <c r="B32" s="28"/>
      <c r="F32" s="31" t="s">
        <v>37</v>
      </c>
      <c r="I32" s="31" t="s">
        <v>36</v>
      </c>
      <c r="J32" s="31" t="s">
        <v>38</v>
      </c>
      <c r="L32" s="28"/>
    </row>
    <row r="33" spans="2:12" s="1" customFormat="1" ht="14.45" customHeight="1">
      <c r="B33" s="28"/>
      <c r="D33" s="51" t="s">
        <v>39</v>
      </c>
      <c r="E33" s="23" t="s">
        <v>40</v>
      </c>
      <c r="F33" s="87">
        <f>ROUND((SUM(BE126:BE197)),3)</f>
        <v>0</v>
      </c>
      <c r="I33" s="88">
        <v>0.21</v>
      </c>
      <c r="J33" s="87">
        <f>ROUND(((SUM(BE126:BE197))*I33),3)</f>
        <v>0</v>
      </c>
      <c r="L33" s="28"/>
    </row>
    <row r="34" spans="2:12" s="1" customFormat="1" ht="14.45" customHeight="1">
      <c r="B34" s="28"/>
      <c r="E34" s="23" t="s">
        <v>41</v>
      </c>
      <c r="F34" s="87">
        <f>ROUND((SUM(BF126:BF197)),3)</f>
        <v>0</v>
      </c>
      <c r="I34" s="88">
        <v>0.15</v>
      </c>
      <c r="J34" s="87">
        <f>ROUND(((SUM(BF126:BF197))*I34),3)</f>
        <v>0</v>
      </c>
      <c r="L34" s="28"/>
    </row>
    <row r="35" spans="2:12" s="1" customFormat="1" ht="14.45" customHeight="1" hidden="1">
      <c r="B35" s="28"/>
      <c r="E35" s="23" t="s">
        <v>42</v>
      </c>
      <c r="F35" s="87">
        <f>ROUND((SUM(BG126:BG197)),3)</f>
        <v>0</v>
      </c>
      <c r="I35" s="88">
        <v>0.21</v>
      </c>
      <c r="J35" s="87">
        <f>0</f>
        <v>0</v>
      </c>
      <c r="L35" s="28"/>
    </row>
    <row r="36" spans="2:12" s="1" customFormat="1" ht="14.45" customHeight="1" hidden="1">
      <c r="B36" s="28"/>
      <c r="E36" s="23" t="s">
        <v>43</v>
      </c>
      <c r="F36" s="87">
        <f>ROUND((SUM(BH126:BH197)),3)</f>
        <v>0</v>
      </c>
      <c r="I36" s="88">
        <v>0.15</v>
      </c>
      <c r="J36" s="87">
        <f>0</f>
        <v>0</v>
      </c>
      <c r="L36" s="28"/>
    </row>
    <row r="37" spans="2:12" s="1" customFormat="1" ht="14.45" customHeight="1" hidden="1">
      <c r="B37" s="28"/>
      <c r="E37" s="23" t="s">
        <v>44</v>
      </c>
      <c r="F37" s="87">
        <f>ROUND((SUM(BI126:BI197)),3)</f>
        <v>0</v>
      </c>
      <c r="I37" s="88">
        <v>0</v>
      </c>
      <c r="J37" s="87">
        <f>0</f>
        <v>0</v>
      </c>
      <c r="L37" s="28"/>
    </row>
    <row r="38" spans="2:12" s="1" customFormat="1" ht="6.95" customHeight="1">
      <c r="B38" s="28"/>
      <c r="L38" s="28"/>
    </row>
    <row r="39" spans="2:12" s="1" customFormat="1" ht="25.35" customHeight="1">
      <c r="B39" s="28"/>
      <c r="C39" s="89"/>
      <c r="D39" s="90" t="s">
        <v>45</v>
      </c>
      <c r="E39" s="53"/>
      <c r="F39" s="53"/>
      <c r="G39" s="91" t="s">
        <v>46</v>
      </c>
      <c r="H39" s="92" t="s">
        <v>47</v>
      </c>
      <c r="I39" s="53"/>
      <c r="J39" s="93">
        <f>SUM(J30:J37)</f>
        <v>0</v>
      </c>
      <c r="K39" s="94"/>
      <c r="L39" s="28"/>
    </row>
    <row r="40" spans="2:12" s="1" customFormat="1" ht="14.45" customHeight="1">
      <c r="B40" s="28"/>
      <c r="L40" s="28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8"/>
      <c r="D50" s="37" t="s">
        <v>48</v>
      </c>
      <c r="E50" s="38"/>
      <c r="F50" s="38"/>
      <c r="G50" s="37" t="s">
        <v>49</v>
      </c>
      <c r="H50" s="38"/>
      <c r="I50" s="38"/>
      <c r="J50" s="38"/>
      <c r="K50" s="38"/>
      <c r="L50" s="28"/>
    </row>
    <row r="51" spans="2:12" ht="11.25">
      <c r="B51" s="16"/>
      <c r="L51" s="16"/>
    </row>
    <row r="52" spans="2:12" ht="11.25">
      <c r="B52" s="16"/>
      <c r="L52" s="16"/>
    </row>
    <row r="53" spans="2:12" ht="11.25">
      <c r="B53" s="16"/>
      <c r="L53" s="16"/>
    </row>
    <row r="54" spans="2:12" ht="11.25">
      <c r="B54" s="16"/>
      <c r="L54" s="16"/>
    </row>
    <row r="55" spans="2:12" ht="11.25">
      <c r="B55" s="16"/>
      <c r="L55" s="16"/>
    </row>
    <row r="56" spans="2:12" ht="11.25">
      <c r="B56" s="16"/>
      <c r="L56" s="16"/>
    </row>
    <row r="57" spans="2:12" ht="11.25">
      <c r="B57" s="16"/>
      <c r="L57" s="16"/>
    </row>
    <row r="58" spans="2:12" ht="11.25">
      <c r="B58" s="16"/>
      <c r="L58" s="16"/>
    </row>
    <row r="59" spans="2:12" ht="11.25">
      <c r="B59" s="16"/>
      <c r="L59" s="16"/>
    </row>
    <row r="60" spans="2:12" ht="11.25">
      <c r="B60" s="16"/>
      <c r="L60" s="16"/>
    </row>
    <row r="61" spans="2:12" s="1" customFormat="1" ht="12.75">
      <c r="B61" s="28"/>
      <c r="D61" s="39" t="s">
        <v>50</v>
      </c>
      <c r="E61" s="30"/>
      <c r="F61" s="95" t="s">
        <v>51</v>
      </c>
      <c r="G61" s="39" t="s">
        <v>50</v>
      </c>
      <c r="H61" s="30"/>
      <c r="I61" s="30"/>
      <c r="J61" s="96" t="s">
        <v>51</v>
      </c>
      <c r="K61" s="30"/>
      <c r="L61" s="28"/>
    </row>
    <row r="62" spans="2:12" ht="11.25">
      <c r="B62" s="16"/>
      <c r="L62" s="16"/>
    </row>
    <row r="63" spans="2:12" ht="11.25">
      <c r="B63" s="16"/>
      <c r="L63" s="16"/>
    </row>
    <row r="64" spans="2:12" ht="11.25">
      <c r="B64" s="16"/>
      <c r="L64" s="16"/>
    </row>
    <row r="65" spans="2:12" s="1" customFormat="1" ht="12.75">
      <c r="B65" s="28"/>
      <c r="D65" s="37" t="s">
        <v>52</v>
      </c>
      <c r="E65" s="38"/>
      <c r="F65" s="38"/>
      <c r="G65" s="37" t="s">
        <v>53</v>
      </c>
      <c r="H65" s="38"/>
      <c r="I65" s="38"/>
      <c r="J65" s="38"/>
      <c r="K65" s="38"/>
      <c r="L65" s="28"/>
    </row>
    <row r="66" spans="2:12" ht="11.25">
      <c r="B66" s="16"/>
      <c r="L66" s="16"/>
    </row>
    <row r="67" spans="2:12" ht="11.25">
      <c r="B67" s="16"/>
      <c r="L67" s="16"/>
    </row>
    <row r="68" spans="2:12" ht="11.25">
      <c r="B68" s="16"/>
      <c r="L68" s="16"/>
    </row>
    <row r="69" spans="2:12" ht="11.25">
      <c r="B69" s="16"/>
      <c r="L69" s="16"/>
    </row>
    <row r="70" spans="2:12" ht="11.25">
      <c r="B70" s="16"/>
      <c r="L70" s="16"/>
    </row>
    <row r="71" spans="2:12" ht="11.25">
      <c r="B71" s="16"/>
      <c r="L71" s="16"/>
    </row>
    <row r="72" spans="2:12" ht="11.25">
      <c r="B72" s="16"/>
      <c r="L72" s="16"/>
    </row>
    <row r="73" spans="2:12" ht="11.25">
      <c r="B73" s="16"/>
      <c r="L73" s="16"/>
    </row>
    <row r="74" spans="2:12" ht="11.25">
      <c r="B74" s="16"/>
      <c r="L74" s="16"/>
    </row>
    <row r="75" spans="2:12" ht="11.25">
      <c r="B75" s="16"/>
      <c r="L75" s="16"/>
    </row>
    <row r="76" spans="2:12" s="1" customFormat="1" ht="12.75">
      <c r="B76" s="28"/>
      <c r="D76" s="39" t="s">
        <v>50</v>
      </c>
      <c r="E76" s="30"/>
      <c r="F76" s="95" t="s">
        <v>51</v>
      </c>
      <c r="G76" s="39" t="s">
        <v>50</v>
      </c>
      <c r="H76" s="30"/>
      <c r="I76" s="30"/>
      <c r="J76" s="96" t="s">
        <v>51</v>
      </c>
      <c r="K76" s="30"/>
      <c r="L76" s="28"/>
    </row>
    <row r="77" spans="2:12" s="1" customFormat="1" ht="14.45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8"/>
    </row>
    <row r="81" spans="2:12" s="1" customFormat="1" ht="6.95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8"/>
    </row>
    <row r="82" spans="2:12" s="1" customFormat="1" ht="24.95" customHeight="1">
      <c r="B82" s="28"/>
      <c r="C82" s="17" t="s">
        <v>104</v>
      </c>
      <c r="L82" s="28"/>
    </row>
    <row r="83" spans="2:12" s="1" customFormat="1" ht="6.95" customHeight="1">
      <c r="B83" s="28"/>
      <c r="L83" s="28"/>
    </row>
    <row r="84" spans="2:12" s="1" customFormat="1" ht="12" customHeight="1">
      <c r="B84" s="28"/>
      <c r="C84" s="23" t="s">
        <v>15</v>
      </c>
      <c r="L84" s="28"/>
    </row>
    <row r="85" spans="2:12" s="1" customFormat="1" ht="16.5" customHeight="1">
      <c r="B85" s="28"/>
      <c r="E85" s="196" t="str">
        <f>E7</f>
        <v>Multikulturní klub ZŠ</v>
      </c>
      <c r="F85" s="197"/>
      <c r="G85" s="197"/>
      <c r="H85" s="197"/>
      <c r="L85" s="28"/>
    </row>
    <row r="86" spans="2:12" s="1" customFormat="1" ht="12" customHeight="1">
      <c r="B86" s="28"/>
      <c r="C86" s="23" t="s">
        <v>102</v>
      </c>
      <c r="L86" s="28"/>
    </row>
    <row r="87" spans="2:12" s="1" customFormat="1" ht="16.5" customHeight="1">
      <c r="B87" s="28"/>
      <c r="E87" s="158" t="str">
        <f>E9</f>
        <v>Objekt7 - ESL</v>
      </c>
      <c r="F87" s="198"/>
      <c r="G87" s="198"/>
      <c r="H87" s="198"/>
      <c r="L87" s="28"/>
    </row>
    <row r="88" spans="2:12" s="1" customFormat="1" ht="6.95" customHeight="1">
      <c r="B88" s="28"/>
      <c r="L88" s="28"/>
    </row>
    <row r="89" spans="2:12" s="1" customFormat="1" ht="12" customHeight="1">
      <c r="B89" s="28"/>
      <c r="C89" s="23" t="s">
        <v>19</v>
      </c>
      <c r="F89" s="21" t="str">
        <f>F12</f>
        <v xml:space="preserve"> </v>
      </c>
      <c r="I89" s="23" t="s">
        <v>21</v>
      </c>
      <c r="J89" s="48" t="str">
        <f>IF(J12="","",J12)</f>
        <v>20. 12. 2023</v>
      </c>
      <c r="L89" s="28"/>
    </row>
    <row r="90" spans="2:12" s="1" customFormat="1" ht="6.95" customHeight="1">
      <c r="B90" s="28"/>
      <c r="L90" s="28"/>
    </row>
    <row r="91" spans="2:12" s="1" customFormat="1" ht="15.2" customHeight="1">
      <c r="B91" s="28"/>
      <c r="C91" s="23" t="s">
        <v>23</v>
      </c>
      <c r="F91" s="21" t="str">
        <f>E15</f>
        <v>Městská část Praha 14</v>
      </c>
      <c r="I91" s="23" t="s">
        <v>30</v>
      </c>
      <c r="J91" s="26" t="str">
        <f>E21</f>
        <v xml:space="preserve"> </v>
      </c>
      <c r="L91" s="28"/>
    </row>
    <row r="92" spans="2:12" s="1" customFormat="1" ht="15.2" customHeight="1">
      <c r="B92" s="28"/>
      <c r="C92" s="23" t="s">
        <v>28</v>
      </c>
      <c r="F92" s="21" t="str">
        <f>IF(E18="","",E18)</f>
        <v>Vyplň údaj</v>
      </c>
      <c r="I92" s="23" t="s">
        <v>33</v>
      </c>
      <c r="J92" s="26" t="str">
        <f>E24</f>
        <v xml:space="preserve"> </v>
      </c>
      <c r="L92" s="28"/>
    </row>
    <row r="93" spans="2:12" s="1" customFormat="1" ht="10.35" customHeight="1">
      <c r="B93" s="28"/>
      <c r="L93" s="28"/>
    </row>
    <row r="94" spans="2:12" s="1" customFormat="1" ht="29.25" customHeight="1">
      <c r="B94" s="28"/>
      <c r="C94" s="97" t="s">
        <v>105</v>
      </c>
      <c r="D94" s="89"/>
      <c r="E94" s="89"/>
      <c r="F94" s="89"/>
      <c r="G94" s="89"/>
      <c r="H94" s="89"/>
      <c r="I94" s="89"/>
      <c r="J94" s="98" t="s">
        <v>106</v>
      </c>
      <c r="K94" s="89"/>
      <c r="L94" s="28"/>
    </row>
    <row r="95" spans="2:12" s="1" customFormat="1" ht="10.35" customHeight="1">
      <c r="B95" s="28"/>
      <c r="L95" s="28"/>
    </row>
    <row r="96" spans="2:47" s="1" customFormat="1" ht="22.9" customHeight="1">
      <c r="B96" s="28"/>
      <c r="C96" s="99" t="s">
        <v>107</v>
      </c>
      <c r="J96" s="62">
        <f>J126</f>
        <v>0</v>
      </c>
      <c r="L96" s="28"/>
      <c r="AU96" s="13" t="s">
        <v>108</v>
      </c>
    </row>
    <row r="97" spans="2:12" s="8" customFormat="1" ht="24.95" customHeight="1">
      <c r="B97" s="100"/>
      <c r="D97" s="101" t="s">
        <v>849</v>
      </c>
      <c r="E97" s="102"/>
      <c r="F97" s="102"/>
      <c r="G97" s="102"/>
      <c r="H97" s="102"/>
      <c r="I97" s="102"/>
      <c r="J97" s="103">
        <f>J127</f>
        <v>0</v>
      </c>
      <c r="L97" s="100"/>
    </row>
    <row r="98" spans="2:12" s="9" customFormat="1" ht="19.9" customHeight="1">
      <c r="B98" s="104"/>
      <c r="D98" s="105" t="s">
        <v>850</v>
      </c>
      <c r="E98" s="106"/>
      <c r="F98" s="106"/>
      <c r="G98" s="106"/>
      <c r="H98" s="106"/>
      <c r="I98" s="106"/>
      <c r="J98" s="107">
        <f>J136</f>
        <v>0</v>
      </c>
      <c r="L98" s="104"/>
    </row>
    <row r="99" spans="2:12" s="8" customFormat="1" ht="24.95" customHeight="1">
      <c r="B99" s="100"/>
      <c r="D99" s="101" t="s">
        <v>851</v>
      </c>
      <c r="E99" s="102"/>
      <c r="F99" s="102"/>
      <c r="G99" s="102"/>
      <c r="H99" s="102"/>
      <c r="I99" s="102"/>
      <c r="J99" s="103">
        <f>J137</f>
        <v>0</v>
      </c>
      <c r="L99" s="100"/>
    </row>
    <row r="100" spans="2:12" s="8" customFormat="1" ht="24.95" customHeight="1">
      <c r="B100" s="100"/>
      <c r="D100" s="101" t="s">
        <v>852</v>
      </c>
      <c r="E100" s="102"/>
      <c r="F100" s="102"/>
      <c r="G100" s="102"/>
      <c r="H100" s="102"/>
      <c r="I100" s="102"/>
      <c r="J100" s="103">
        <f>J142</f>
        <v>0</v>
      </c>
      <c r="L100" s="100"/>
    </row>
    <row r="101" spans="2:12" s="8" customFormat="1" ht="24.95" customHeight="1">
      <c r="B101" s="100"/>
      <c r="D101" s="101" t="s">
        <v>853</v>
      </c>
      <c r="E101" s="102"/>
      <c r="F101" s="102"/>
      <c r="G101" s="102"/>
      <c r="H101" s="102"/>
      <c r="I101" s="102"/>
      <c r="J101" s="103">
        <f>J150</f>
        <v>0</v>
      </c>
      <c r="L101" s="100"/>
    </row>
    <row r="102" spans="2:12" s="9" customFormat="1" ht="19.9" customHeight="1">
      <c r="B102" s="104"/>
      <c r="D102" s="105" t="s">
        <v>850</v>
      </c>
      <c r="E102" s="106"/>
      <c r="F102" s="106"/>
      <c r="G102" s="106"/>
      <c r="H102" s="106"/>
      <c r="I102" s="106"/>
      <c r="J102" s="107">
        <f>J158</f>
        <v>0</v>
      </c>
      <c r="L102" s="104"/>
    </row>
    <row r="103" spans="2:12" s="8" customFormat="1" ht="24.95" customHeight="1">
      <c r="B103" s="100"/>
      <c r="D103" s="101" t="s">
        <v>854</v>
      </c>
      <c r="E103" s="102"/>
      <c r="F103" s="102"/>
      <c r="G103" s="102"/>
      <c r="H103" s="102"/>
      <c r="I103" s="102"/>
      <c r="J103" s="103">
        <f>J159</f>
        <v>0</v>
      </c>
      <c r="L103" s="100"/>
    </row>
    <row r="104" spans="2:12" s="9" customFormat="1" ht="19.9" customHeight="1">
      <c r="B104" s="104"/>
      <c r="D104" s="105" t="s">
        <v>850</v>
      </c>
      <c r="E104" s="106"/>
      <c r="F104" s="106"/>
      <c r="G104" s="106"/>
      <c r="H104" s="106"/>
      <c r="I104" s="106"/>
      <c r="J104" s="107">
        <f>J178</f>
        <v>0</v>
      </c>
      <c r="L104" s="104"/>
    </row>
    <row r="105" spans="2:12" s="8" customFormat="1" ht="24.95" customHeight="1">
      <c r="B105" s="100"/>
      <c r="D105" s="101" t="s">
        <v>854</v>
      </c>
      <c r="E105" s="102"/>
      <c r="F105" s="102"/>
      <c r="G105" s="102"/>
      <c r="H105" s="102"/>
      <c r="I105" s="102"/>
      <c r="J105" s="103">
        <f>J179</f>
        <v>0</v>
      </c>
      <c r="L105" s="100"/>
    </row>
    <row r="106" spans="2:12" s="8" customFormat="1" ht="24.95" customHeight="1">
      <c r="B106" s="100"/>
      <c r="D106" s="101" t="s">
        <v>855</v>
      </c>
      <c r="E106" s="102"/>
      <c r="F106" s="102"/>
      <c r="G106" s="102"/>
      <c r="H106" s="102"/>
      <c r="I106" s="102"/>
      <c r="J106" s="103">
        <f>J189</f>
        <v>0</v>
      </c>
      <c r="L106" s="100"/>
    </row>
    <row r="107" spans="2:12" s="1" customFormat="1" ht="21.75" customHeight="1">
      <c r="B107" s="28"/>
      <c r="L107" s="28"/>
    </row>
    <row r="108" spans="2:12" s="1" customFormat="1" ht="6.95" customHeight="1"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28"/>
    </row>
    <row r="112" spans="2:12" s="1" customFormat="1" ht="6.95" customHeight="1">
      <c r="B112" s="42"/>
      <c r="C112" s="43"/>
      <c r="D112" s="43"/>
      <c r="E112" s="43"/>
      <c r="F112" s="43"/>
      <c r="G112" s="43"/>
      <c r="H112" s="43"/>
      <c r="I112" s="43"/>
      <c r="J112" s="43"/>
      <c r="K112" s="43"/>
      <c r="L112" s="28"/>
    </row>
    <row r="113" spans="2:12" s="1" customFormat="1" ht="24.95" customHeight="1">
      <c r="B113" s="28"/>
      <c r="C113" s="17" t="s">
        <v>114</v>
      </c>
      <c r="L113" s="28"/>
    </row>
    <row r="114" spans="2:12" s="1" customFormat="1" ht="6.95" customHeight="1">
      <c r="B114" s="28"/>
      <c r="L114" s="28"/>
    </row>
    <row r="115" spans="2:12" s="1" customFormat="1" ht="12" customHeight="1">
      <c r="B115" s="28"/>
      <c r="C115" s="23" t="s">
        <v>15</v>
      </c>
      <c r="L115" s="28"/>
    </row>
    <row r="116" spans="2:12" s="1" customFormat="1" ht="16.5" customHeight="1">
      <c r="B116" s="28"/>
      <c r="E116" s="196" t="str">
        <f>E7</f>
        <v>Multikulturní klub ZŠ</v>
      </c>
      <c r="F116" s="197"/>
      <c r="G116" s="197"/>
      <c r="H116" s="197"/>
      <c r="L116" s="28"/>
    </row>
    <row r="117" spans="2:12" s="1" customFormat="1" ht="12" customHeight="1">
      <c r="B117" s="28"/>
      <c r="C117" s="23" t="s">
        <v>102</v>
      </c>
      <c r="L117" s="28"/>
    </row>
    <row r="118" spans="2:12" s="1" customFormat="1" ht="16.5" customHeight="1">
      <c r="B118" s="28"/>
      <c r="E118" s="158" t="str">
        <f>E9</f>
        <v>Objekt7 - ESL</v>
      </c>
      <c r="F118" s="198"/>
      <c r="G118" s="198"/>
      <c r="H118" s="198"/>
      <c r="L118" s="28"/>
    </row>
    <row r="119" spans="2:12" s="1" customFormat="1" ht="6.95" customHeight="1">
      <c r="B119" s="28"/>
      <c r="L119" s="28"/>
    </row>
    <row r="120" spans="2:12" s="1" customFormat="1" ht="12" customHeight="1">
      <c r="B120" s="28"/>
      <c r="C120" s="23" t="s">
        <v>19</v>
      </c>
      <c r="F120" s="21" t="str">
        <f>F12</f>
        <v xml:space="preserve"> </v>
      </c>
      <c r="I120" s="23" t="s">
        <v>21</v>
      </c>
      <c r="J120" s="48" t="str">
        <f>IF(J12="","",J12)</f>
        <v>20. 12. 2023</v>
      </c>
      <c r="L120" s="28"/>
    </row>
    <row r="121" spans="2:12" s="1" customFormat="1" ht="6.95" customHeight="1">
      <c r="B121" s="28"/>
      <c r="L121" s="28"/>
    </row>
    <row r="122" spans="2:12" s="1" customFormat="1" ht="15.2" customHeight="1">
      <c r="B122" s="28"/>
      <c r="C122" s="23" t="s">
        <v>23</v>
      </c>
      <c r="F122" s="21" t="str">
        <f>E15</f>
        <v>Městská část Praha 14</v>
      </c>
      <c r="I122" s="23" t="s">
        <v>30</v>
      </c>
      <c r="J122" s="26" t="str">
        <f>E21</f>
        <v xml:space="preserve"> </v>
      </c>
      <c r="L122" s="28"/>
    </row>
    <row r="123" spans="2:12" s="1" customFormat="1" ht="15.2" customHeight="1">
      <c r="B123" s="28"/>
      <c r="C123" s="23" t="s">
        <v>28</v>
      </c>
      <c r="F123" s="21" t="str">
        <f>IF(E18="","",E18)</f>
        <v>Vyplň údaj</v>
      </c>
      <c r="I123" s="23" t="s">
        <v>33</v>
      </c>
      <c r="J123" s="26" t="str">
        <f>E24</f>
        <v xml:space="preserve"> </v>
      </c>
      <c r="L123" s="28"/>
    </row>
    <row r="124" spans="2:12" s="1" customFormat="1" ht="10.35" customHeight="1">
      <c r="B124" s="28"/>
      <c r="L124" s="28"/>
    </row>
    <row r="125" spans="2:20" s="10" customFormat="1" ht="29.25" customHeight="1">
      <c r="B125" s="108"/>
      <c r="C125" s="109" t="s">
        <v>115</v>
      </c>
      <c r="D125" s="110" t="s">
        <v>60</v>
      </c>
      <c r="E125" s="110" t="s">
        <v>56</v>
      </c>
      <c r="F125" s="110" t="s">
        <v>57</v>
      </c>
      <c r="G125" s="110" t="s">
        <v>116</v>
      </c>
      <c r="H125" s="110" t="s">
        <v>117</v>
      </c>
      <c r="I125" s="110" t="s">
        <v>118</v>
      </c>
      <c r="J125" s="111" t="s">
        <v>106</v>
      </c>
      <c r="K125" s="112" t="s">
        <v>119</v>
      </c>
      <c r="L125" s="108"/>
      <c r="M125" s="55" t="s">
        <v>1</v>
      </c>
      <c r="N125" s="56" t="s">
        <v>39</v>
      </c>
      <c r="O125" s="56" t="s">
        <v>120</v>
      </c>
      <c r="P125" s="56" t="s">
        <v>121</v>
      </c>
      <c r="Q125" s="56" t="s">
        <v>122</v>
      </c>
      <c r="R125" s="56" t="s">
        <v>123</v>
      </c>
      <c r="S125" s="56" t="s">
        <v>124</v>
      </c>
      <c r="T125" s="57" t="s">
        <v>125</v>
      </c>
    </row>
    <row r="126" spans="2:63" s="1" customFormat="1" ht="22.9" customHeight="1">
      <c r="B126" s="28"/>
      <c r="C126" s="60" t="s">
        <v>126</v>
      </c>
      <c r="J126" s="113">
        <f>BK126</f>
        <v>0</v>
      </c>
      <c r="L126" s="28"/>
      <c r="M126" s="58"/>
      <c r="N126" s="49"/>
      <c r="O126" s="49"/>
      <c r="P126" s="114">
        <f>P127+P137+P142+P150+P159+P179+P189</f>
        <v>0</v>
      </c>
      <c r="Q126" s="49"/>
      <c r="R126" s="114">
        <f>R127+R137+R142+R150+R159+R179+R189</f>
        <v>0</v>
      </c>
      <c r="S126" s="49"/>
      <c r="T126" s="115">
        <f>T127+T137+T142+T150+T159+T179+T189</f>
        <v>0</v>
      </c>
      <c r="AT126" s="13" t="s">
        <v>74</v>
      </c>
      <c r="AU126" s="13" t="s">
        <v>108</v>
      </c>
      <c r="BK126" s="116">
        <f>BK127+BK137+BK142+BK150+BK159+BK179+BK189</f>
        <v>0</v>
      </c>
    </row>
    <row r="127" spans="2:63" s="11" customFormat="1" ht="25.9" customHeight="1">
      <c r="B127" s="117"/>
      <c r="D127" s="118" t="s">
        <v>74</v>
      </c>
      <c r="E127" s="119" t="s">
        <v>127</v>
      </c>
      <c r="F127" s="119" t="s">
        <v>856</v>
      </c>
      <c r="I127" s="120"/>
      <c r="J127" s="121">
        <f>BK127</f>
        <v>0</v>
      </c>
      <c r="L127" s="117"/>
      <c r="M127" s="122"/>
      <c r="P127" s="123">
        <f>SUM(P128:P136)</f>
        <v>0</v>
      </c>
      <c r="R127" s="123">
        <f>SUM(R128:R136)</f>
        <v>0</v>
      </c>
      <c r="T127" s="124">
        <f>SUM(T128:T136)</f>
        <v>0</v>
      </c>
      <c r="AR127" s="118" t="s">
        <v>83</v>
      </c>
      <c r="AT127" s="125" t="s">
        <v>74</v>
      </c>
      <c r="AU127" s="125" t="s">
        <v>75</v>
      </c>
      <c r="AY127" s="118" t="s">
        <v>129</v>
      </c>
      <c r="BK127" s="126">
        <f>SUM(BK128:BK136)</f>
        <v>0</v>
      </c>
    </row>
    <row r="128" spans="2:65" s="1" customFormat="1" ht="24.2" customHeight="1">
      <c r="B128" s="28"/>
      <c r="C128" s="129" t="s">
        <v>83</v>
      </c>
      <c r="D128" s="129" t="s">
        <v>135</v>
      </c>
      <c r="E128" s="130" t="s">
        <v>857</v>
      </c>
      <c r="F128" s="131" t="s">
        <v>858</v>
      </c>
      <c r="G128" s="132" t="s">
        <v>673</v>
      </c>
      <c r="H128" s="133">
        <v>2</v>
      </c>
      <c r="I128" s="134"/>
      <c r="J128" s="133">
        <f aca="true" t="shared" si="0" ref="J128:J135">ROUND(I128*H128,3)</f>
        <v>0</v>
      </c>
      <c r="K128" s="135"/>
      <c r="L128" s="28"/>
      <c r="M128" s="136" t="s">
        <v>1</v>
      </c>
      <c r="N128" s="137" t="s">
        <v>40</v>
      </c>
      <c r="P128" s="138">
        <f aca="true" t="shared" si="1" ref="P128:P135">O128*H128</f>
        <v>0</v>
      </c>
      <c r="Q128" s="138">
        <v>0</v>
      </c>
      <c r="R128" s="138">
        <f aca="true" t="shared" si="2" ref="R128:R135">Q128*H128</f>
        <v>0</v>
      </c>
      <c r="S128" s="138">
        <v>0</v>
      </c>
      <c r="T128" s="139">
        <f aca="true" t="shared" si="3" ref="T128:T135">S128*H128</f>
        <v>0</v>
      </c>
      <c r="AR128" s="140" t="s">
        <v>177</v>
      </c>
      <c r="AT128" s="140" t="s">
        <v>135</v>
      </c>
      <c r="AU128" s="140" t="s">
        <v>83</v>
      </c>
      <c r="AY128" s="13" t="s">
        <v>129</v>
      </c>
      <c r="BE128" s="141">
        <f aca="true" t="shared" si="4" ref="BE128:BE135">IF(N128="základní",J128,0)</f>
        <v>0</v>
      </c>
      <c r="BF128" s="141">
        <f aca="true" t="shared" si="5" ref="BF128:BF135">IF(N128="snížená",J128,0)</f>
        <v>0</v>
      </c>
      <c r="BG128" s="141">
        <f aca="true" t="shared" si="6" ref="BG128:BG135">IF(N128="zákl. přenesená",J128,0)</f>
        <v>0</v>
      </c>
      <c r="BH128" s="141">
        <f aca="true" t="shared" si="7" ref="BH128:BH135">IF(N128="sníž. přenesená",J128,0)</f>
        <v>0</v>
      </c>
      <c r="BI128" s="141">
        <f aca="true" t="shared" si="8" ref="BI128:BI135">IF(N128="nulová",J128,0)</f>
        <v>0</v>
      </c>
      <c r="BJ128" s="13" t="s">
        <v>83</v>
      </c>
      <c r="BK128" s="142">
        <f aca="true" t="shared" si="9" ref="BK128:BK135">ROUND(I128*H128,3)</f>
        <v>0</v>
      </c>
      <c r="BL128" s="13" t="s">
        <v>177</v>
      </c>
      <c r="BM128" s="140" t="s">
        <v>85</v>
      </c>
    </row>
    <row r="129" spans="2:65" s="1" customFormat="1" ht="21.75" customHeight="1">
      <c r="B129" s="28"/>
      <c r="C129" s="129" t="s">
        <v>85</v>
      </c>
      <c r="D129" s="129" t="s">
        <v>135</v>
      </c>
      <c r="E129" s="130" t="s">
        <v>859</v>
      </c>
      <c r="F129" s="131" t="s">
        <v>860</v>
      </c>
      <c r="G129" s="132" t="s">
        <v>250</v>
      </c>
      <c r="H129" s="133">
        <v>28</v>
      </c>
      <c r="I129" s="134"/>
      <c r="J129" s="133">
        <f t="shared" si="0"/>
        <v>0</v>
      </c>
      <c r="K129" s="135"/>
      <c r="L129" s="28"/>
      <c r="M129" s="136" t="s">
        <v>1</v>
      </c>
      <c r="N129" s="137" t="s">
        <v>40</v>
      </c>
      <c r="P129" s="138">
        <f t="shared" si="1"/>
        <v>0</v>
      </c>
      <c r="Q129" s="138">
        <v>0</v>
      </c>
      <c r="R129" s="138">
        <f t="shared" si="2"/>
        <v>0</v>
      </c>
      <c r="S129" s="138">
        <v>0</v>
      </c>
      <c r="T129" s="139">
        <f t="shared" si="3"/>
        <v>0</v>
      </c>
      <c r="AR129" s="140" t="s">
        <v>177</v>
      </c>
      <c r="AT129" s="140" t="s">
        <v>135</v>
      </c>
      <c r="AU129" s="140" t="s">
        <v>83</v>
      </c>
      <c r="AY129" s="13" t="s">
        <v>129</v>
      </c>
      <c r="BE129" s="141">
        <f t="shared" si="4"/>
        <v>0</v>
      </c>
      <c r="BF129" s="141">
        <f t="shared" si="5"/>
        <v>0</v>
      </c>
      <c r="BG129" s="141">
        <f t="shared" si="6"/>
        <v>0</v>
      </c>
      <c r="BH129" s="141">
        <f t="shared" si="7"/>
        <v>0</v>
      </c>
      <c r="BI129" s="141">
        <f t="shared" si="8"/>
        <v>0</v>
      </c>
      <c r="BJ129" s="13" t="s">
        <v>83</v>
      </c>
      <c r="BK129" s="142">
        <f t="shared" si="9"/>
        <v>0</v>
      </c>
      <c r="BL129" s="13" t="s">
        <v>177</v>
      </c>
      <c r="BM129" s="140" t="s">
        <v>177</v>
      </c>
    </row>
    <row r="130" spans="2:65" s="1" customFormat="1" ht="16.5" customHeight="1">
      <c r="B130" s="28"/>
      <c r="C130" s="129" t="s">
        <v>181</v>
      </c>
      <c r="D130" s="129" t="s">
        <v>135</v>
      </c>
      <c r="E130" s="130" t="s">
        <v>861</v>
      </c>
      <c r="F130" s="131" t="s">
        <v>862</v>
      </c>
      <c r="G130" s="132" t="s">
        <v>250</v>
      </c>
      <c r="H130" s="133">
        <v>120</v>
      </c>
      <c r="I130" s="134"/>
      <c r="J130" s="133">
        <f t="shared" si="0"/>
        <v>0</v>
      </c>
      <c r="K130" s="135"/>
      <c r="L130" s="28"/>
      <c r="M130" s="136" t="s">
        <v>1</v>
      </c>
      <c r="N130" s="137" t="s">
        <v>40</v>
      </c>
      <c r="P130" s="138">
        <f t="shared" si="1"/>
        <v>0</v>
      </c>
      <c r="Q130" s="138">
        <v>0</v>
      </c>
      <c r="R130" s="138">
        <f t="shared" si="2"/>
        <v>0</v>
      </c>
      <c r="S130" s="138">
        <v>0</v>
      </c>
      <c r="T130" s="139">
        <f t="shared" si="3"/>
        <v>0</v>
      </c>
      <c r="AR130" s="140" t="s">
        <v>177</v>
      </c>
      <c r="AT130" s="140" t="s">
        <v>135</v>
      </c>
      <c r="AU130" s="140" t="s">
        <v>83</v>
      </c>
      <c r="AY130" s="13" t="s">
        <v>129</v>
      </c>
      <c r="BE130" s="141">
        <f t="shared" si="4"/>
        <v>0</v>
      </c>
      <c r="BF130" s="141">
        <f t="shared" si="5"/>
        <v>0</v>
      </c>
      <c r="BG130" s="141">
        <f t="shared" si="6"/>
        <v>0</v>
      </c>
      <c r="BH130" s="141">
        <f t="shared" si="7"/>
        <v>0</v>
      </c>
      <c r="BI130" s="141">
        <f t="shared" si="8"/>
        <v>0</v>
      </c>
      <c r="BJ130" s="13" t="s">
        <v>83</v>
      </c>
      <c r="BK130" s="142">
        <f t="shared" si="9"/>
        <v>0</v>
      </c>
      <c r="BL130" s="13" t="s">
        <v>177</v>
      </c>
      <c r="BM130" s="140" t="s">
        <v>140</v>
      </c>
    </row>
    <row r="131" spans="2:65" s="1" customFormat="1" ht="16.5" customHeight="1">
      <c r="B131" s="28"/>
      <c r="C131" s="129" t="s">
        <v>177</v>
      </c>
      <c r="D131" s="129" t="s">
        <v>135</v>
      </c>
      <c r="E131" s="130" t="s">
        <v>863</v>
      </c>
      <c r="F131" s="131" t="s">
        <v>864</v>
      </c>
      <c r="G131" s="132" t="s">
        <v>673</v>
      </c>
      <c r="H131" s="133">
        <v>1</v>
      </c>
      <c r="I131" s="134"/>
      <c r="J131" s="133">
        <f t="shared" si="0"/>
        <v>0</v>
      </c>
      <c r="K131" s="135"/>
      <c r="L131" s="28"/>
      <c r="M131" s="136" t="s">
        <v>1</v>
      </c>
      <c r="N131" s="137" t="s">
        <v>40</v>
      </c>
      <c r="P131" s="138">
        <f t="shared" si="1"/>
        <v>0</v>
      </c>
      <c r="Q131" s="138">
        <v>0</v>
      </c>
      <c r="R131" s="138">
        <f t="shared" si="2"/>
        <v>0</v>
      </c>
      <c r="S131" s="138">
        <v>0</v>
      </c>
      <c r="T131" s="139">
        <f t="shared" si="3"/>
        <v>0</v>
      </c>
      <c r="AR131" s="140" t="s">
        <v>177</v>
      </c>
      <c r="AT131" s="140" t="s">
        <v>135</v>
      </c>
      <c r="AU131" s="140" t="s">
        <v>83</v>
      </c>
      <c r="AY131" s="13" t="s">
        <v>129</v>
      </c>
      <c r="BE131" s="141">
        <f t="shared" si="4"/>
        <v>0</v>
      </c>
      <c r="BF131" s="141">
        <f t="shared" si="5"/>
        <v>0</v>
      </c>
      <c r="BG131" s="141">
        <f t="shared" si="6"/>
        <v>0</v>
      </c>
      <c r="BH131" s="141">
        <f t="shared" si="7"/>
        <v>0</v>
      </c>
      <c r="BI131" s="141">
        <f t="shared" si="8"/>
        <v>0</v>
      </c>
      <c r="BJ131" s="13" t="s">
        <v>83</v>
      </c>
      <c r="BK131" s="142">
        <f t="shared" si="9"/>
        <v>0</v>
      </c>
      <c r="BL131" s="13" t="s">
        <v>177</v>
      </c>
      <c r="BM131" s="140" t="s">
        <v>146</v>
      </c>
    </row>
    <row r="132" spans="2:65" s="1" customFormat="1" ht="24.2" customHeight="1">
      <c r="B132" s="28"/>
      <c r="C132" s="129" t="s">
        <v>132</v>
      </c>
      <c r="D132" s="129" t="s">
        <v>135</v>
      </c>
      <c r="E132" s="130" t="s">
        <v>865</v>
      </c>
      <c r="F132" s="131" t="s">
        <v>866</v>
      </c>
      <c r="G132" s="132" t="s">
        <v>673</v>
      </c>
      <c r="H132" s="133">
        <v>20</v>
      </c>
      <c r="I132" s="134"/>
      <c r="J132" s="133">
        <f t="shared" si="0"/>
        <v>0</v>
      </c>
      <c r="K132" s="135"/>
      <c r="L132" s="28"/>
      <c r="M132" s="136" t="s">
        <v>1</v>
      </c>
      <c r="N132" s="137" t="s">
        <v>40</v>
      </c>
      <c r="P132" s="138">
        <f t="shared" si="1"/>
        <v>0</v>
      </c>
      <c r="Q132" s="138">
        <v>0</v>
      </c>
      <c r="R132" s="138">
        <f t="shared" si="2"/>
        <v>0</v>
      </c>
      <c r="S132" s="138">
        <v>0</v>
      </c>
      <c r="T132" s="139">
        <f t="shared" si="3"/>
        <v>0</v>
      </c>
      <c r="AR132" s="140" t="s">
        <v>177</v>
      </c>
      <c r="AT132" s="140" t="s">
        <v>135</v>
      </c>
      <c r="AU132" s="140" t="s">
        <v>83</v>
      </c>
      <c r="AY132" s="13" t="s">
        <v>129</v>
      </c>
      <c r="BE132" s="141">
        <f t="shared" si="4"/>
        <v>0</v>
      </c>
      <c r="BF132" s="141">
        <f t="shared" si="5"/>
        <v>0</v>
      </c>
      <c r="BG132" s="141">
        <f t="shared" si="6"/>
        <v>0</v>
      </c>
      <c r="BH132" s="141">
        <f t="shared" si="7"/>
        <v>0</v>
      </c>
      <c r="BI132" s="141">
        <f t="shared" si="8"/>
        <v>0</v>
      </c>
      <c r="BJ132" s="13" t="s">
        <v>83</v>
      </c>
      <c r="BK132" s="142">
        <f t="shared" si="9"/>
        <v>0</v>
      </c>
      <c r="BL132" s="13" t="s">
        <v>177</v>
      </c>
      <c r="BM132" s="140" t="s">
        <v>188</v>
      </c>
    </row>
    <row r="133" spans="2:65" s="1" customFormat="1" ht="16.5" customHeight="1">
      <c r="B133" s="28"/>
      <c r="C133" s="129" t="s">
        <v>140</v>
      </c>
      <c r="D133" s="129" t="s">
        <v>135</v>
      </c>
      <c r="E133" s="130" t="s">
        <v>867</v>
      </c>
      <c r="F133" s="131" t="s">
        <v>868</v>
      </c>
      <c r="G133" s="132" t="s">
        <v>869</v>
      </c>
      <c r="H133" s="133">
        <v>1</v>
      </c>
      <c r="I133" s="134"/>
      <c r="J133" s="133">
        <f t="shared" si="0"/>
        <v>0</v>
      </c>
      <c r="K133" s="135"/>
      <c r="L133" s="28"/>
      <c r="M133" s="136" t="s">
        <v>1</v>
      </c>
      <c r="N133" s="137" t="s">
        <v>40</v>
      </c>
      <c r="P133" s="138">
        <f t="shared" si="1"/>
        <v>0</v>
      </c>
      <c r="Q133" s="138">
        <v>0</v>
      </c>
      <c r="R133" s="138">
        <f t="shared" si="2"/>
        <v>0</v>
      </c>
      <c r="S133" s="138">
        <v>0</v>
      </c>
      <c r="T133" s="139">
        <f t="shared" si="3"/>
        <v>0</v>
      </c>
      <c r="AR133" s="140" t="s">
        <v>177</v>
      </c>
      <c r="AT133" s="140" t="s">
        <v>135</v>
      </c>
      <c r="AU133" s="140" t="s">
        <v>83</v>
      </c>
      <c r="AY133" s="13" t="s">
        <v>129</v>
      </c>
      <c r="BE133" s="141">
        <f t="shared" si="4"/>
        <v>0</v>
      </c>
      <c r="BF133" s="141">
        <f t="shared" si="5"/>
        <v>0</v>
      </c>
      <c r="BG133" s="141">
        <f t="shared" si="6"/>
        <v>0</v>
      </c>
      <c r="BH133" s="141">
        <f t="shared" si="7"/>
        <v>0</v>
      </c>
      <c r="BI133" s="141">
        <f t="shared" si="8"/>
        <v>0</v>
      </c>
      <c r="BJ133" s="13" t="s">
        <v>83</v>
      </c>
      <c r="BK133" s="142">
        <f t="shared" si="9"/>
        <v>0</v>
      </c>
      <c r="BL133" s="13" t="s">
        <v>177</v>
      </c>
      <c r="BM133" s="140" t="s">
        <v>192</v>
      </c>
    </row>
    <row r="134" spans="2:65" s="1" customFormat="1" ht="16.5" customHeight="1">
      <c r="B134" s="28"/>
      <c r="C134" s="129" t="s">
        <v>151</v>
      </c>
      <c r="D134" s="129" t="s">
        <v>135</v>
      </c>
      <c r="E134" s="130" t="s">
        <v>870</v>
      </c>
      <c r="F134" s="131" t="s">
        <v>871</v>
      </c>
      <c r="G134" s="132" t="s">
        <v>869</v>
      </c>
      <c r="H134" s="133">
        <v>1</v>
      </c>
      <c r="I134" s="134"/>
      <c r="J134" s="133">
        <f t="shared" si="0"/>
        <v>0</v>
      </c>
      <c r="K134" s="135"/>
      <c r="L134" s="28"/>
      <c r="M134" s="136" t="s">
        <v>1</v>
      </c>
      <c r="N134" s="137" t="s">
        <v>40</v>
      </c>
      <c r="P134" s="138">
        <f t="shared" si="1"/>
        <v>0</v>
      </c>
      <c r="Q134" s="138">
        <v>0</v>
      </c>
      <c r="R134" s="138">
        <f t="shared" si="2"/>
        <v>0</v>
      </c>
      <c r="S134" s="138">
        <v>0</v>
      </c>
      <c r="T134" s="139">
        <f t="shared" si="3"/>
        <v>0</v>
      </c>
      <c r="AR134" s="140" t="s">
        <v>177</v>
      </c>
      <c r="AT134" s="140" t="s">
        <v>135</v>
      </c>
      <c r="AU134" s="140" t="s">
        <v>83</v>
      </c>
      <c r="AY134" s="13" t="s">
        <v>129</v>
      </c>
      <c r="BE134" s="141">
        <f t="shared" si="4"/>
        <v>0</v>
      </c>
      <c r="BF134" s="141">
        <f t="shared" si="5"/>
        <v>0</v>
      </c>
      <c r="BG134" s="141">
        <f t="shared" si="6"/>
        <v>0</v>
      </c>
      <c r="BH134" s="141">
        <f t="shared" si="7"/>
        <v>0</v>
      </c>
      <c r="BI134" s="141">
        <f t="shared" si="8"/>
        <v>0</v>
      </c>
      <c r="BJ134" s="13" t="s">
        <v>83</v>
      </c>
      <c r="BK134" s="142">
        <f t="shared" si="9"/>
        <v>0</v>
      </c>
      <c r="BL134" s="13" t="s">
        <v>177</v>
      </c>
      <c r="BM134" s="140" t="s">
        <v>195</v>
      </c>
    </row>
    <row r="135" spans="2:65" s="1" customFormat="1" ht="16.5" customHeight="1">
      <c r="B135" s="28"/>
      <c r="C135" s="129" t="s">
        <v>146</v>
      </c>
      <c r="D135" s="129" t="s">
        <v>135</v>
      </c>
      <c r="E135" s="130" t="s">
        <v>872</v>
      </c>
      <c r="F135" s="131" t="s">
        <v>873</v>
      </c>
      <c r="G135" s="132" t="s">
        <v>869</v>
      </c>
      <c r="H135" s="133">
        <v>1</v>
      </c>
      <c r="I135" s="134"/>
      <c r="J135" s="133">
        <f t="shared" si="0"/>
        <v>0</v>
      </c>
      <c r="K135" s="135"/>
      <c r="L135" s="28"/>
      <c r="M135" s="136" t="s">
        <v>1</v>
      </c>
      <c r="N135" s="137" t="s">
        <v>40</v>
      </c>
      <c r="P135" s="138">
        <f t="shared" si="1"/>
        <v>0</v>
      </c>
      <c r="Q135" s="138">
        <v>0</v>
      </c>
      <c r="R135" s="138">
        <f t="shared" si="2"/>
        <v>0</v>
      </c>
      <c r="S135" s="138">
        <v>0</v>
      </c>
      <c r="T135" s="139">
        <f t="shared" si="3"/>
        <v>0</v>
      </c>
      <c r="AR135" s="140" t="s">
        <v>177</v>
      </c>
      <c r="AT135" s="140" t="s">
        <v>135</v>
      </c>
      <c r="AU135" s="140" t="s">
        <v>83</v>
      </c>
      <c r="AY135" s="13" t="s">
        <v>129</v>
      </c>
      <c r="BE135" s="141">
        <f t="shared" si="4"/>
        <v>0</v>
      </c>
      <c r="BF135" s="141">
        <f t="shared" si="5"/>
        <v>0</v>
      </c>
      <c r="BG135" s="141">
        <f t="shared" si="6"/>
        <v>0</v>
      </c>
      <c r="BH135" s="141">
        <f t="shared" si="7"/>
        <v>0</v>
      </c>
      <c r="BI135" s="141">
        <f t="shared" si="8"/>
        <v>0</v>
      </c>
      <c r="BJ135" s="13" t="s">
        <v>83</v>
      </c>
      <c r="BK135" s="142">
        <f t="shared" si="9"/>
        <v>0</v>
      </c>
      <c r="BL135" s="13" t="s">
        <v>177</v>
      </c>
      <c r="BM135" s="140" t="s">
        <v>198</v>
      </c>
    </row>
    <row r="136" spans="2:63" s="11" customFormat="1" ht="22.9" customHeight="1">
      <c r="B136" s="117"/>
      <c r="D136" s="118" t="s">
        <v>74</v>
      </c>
      <c r="E136" s="127" t="s">
        <v>674</v>
      </c>
      <c r="F136" s="127" t="s">
        <v>1</v>
      </c>
      <c r="I136" s="120"/>
      <c r="J136" s="128">
        <f>BK136</f>
        <v>0</v>
      </c>
      <c r="L136" s="117"/>
      <c r="M136" s="122"/>
      <c r="P136" s="123">
        <v>0</v>
      </c>
      <c r="R136" s="123">
        <v>0</v>
      </c>
      <c r="T136" s="124">
        <v>0</v>
      </c>
      <c r="AR136" s="118" t="s">
        <v>83</v>
      </c>
      <c r="AT136" s="125" t="s">
        <v>74</v>
      </c>
      <c r="AU136" s="125" t="s">
        <v>83</v>
      </c>
      <c r="AY136" s="118" t="s">
        <v>129</v>
      </c>
      <c r="BK136" s="126">
        <v>0</v>
      </c>
    </row>
    <row r="137" spans="2:63" s="11" customFormat="1" ht="25.9" customHeight="1">
      <c r="B137" s="117"/>
      <c r="D137" s="118" t="s">
        <v>74</v>
      </c>
      <c r="E137" s="119" t="s">
        <v>682</v>
      </c>
      <c r="F137" s="119" t="s">
        <v>874</v>
      </c>
      <c r="I137" s="120"/>
      <c r="J137" s="121">
        <f>BK137</f>
        <v>0</v>
      </c>
      <c r="L137" s="117"/>
      <c r="M137" s="122"/>
      <c r="P137" s="123">
        <f>SUM(P138:P141)</f>
        <v>0</v>
      </c>
      <c r="R137" s="123">
        <f>SUM(R138:R141)</f>
        <v>0</v>
      </c>
      <c r="T137" s="124">
        <f>SUM(T138:T141)</f>
        <v>0</v>
      </c>
      <c r="AR137" s="118" t="s">
        <v>83</v>
      </c>
      <c r="AT137" s="125" t="s">
        <v>74</v>
      </c>
      <c r="AU137" s="125" t="s">
        <v>75</v>
      </c>
      <c r="AY137" s="118" t="s">
        <v>129</v>
      </c>
      <c r="BK137" s="126">
        <f>SUM(BK138:BK141)</f>
        <v>0</v>
      </c>
    </row>
    <row r="138" spans="2:65" s="1" customFormat="1" ht="16.5" customHeight="1">
      <c r="B138" s="28"/>
      <c r="C138" s="129" t="s">
        <v>199</v>
      </c>
      <c r="D138" s="129" t="s">
        <v>135</v>
      </c>
      <c r="E138" s="130" t="s">
        <v>875</v>
      </c>
      <c r="F138" s="131" t="s">
        <v>876</v>
      </c>
      <c r="G138" s="132" t="s">
        <v>673</v>
      </c>
      <c r="H138" s="133">
        <v>2</v>
      </c>
      <c r="I138" s="134"/>
      <c r="J138" s="133">
        <f>ROUND(I138*H138,3)</f>
        <v>0</v>
      </c>
      <c r="K138" s="135"/>
      <c r="L138" s="28"/>
      <c r="M138" s="136" t="s">
        <v>1</v>
      </c>
      <c r="N138" s="137" t="s">
        <v>40</v>
      </c>
      <c r="P138" s="138">
        <f>O138*H138</f>
        <v>0</v>
      </c>
      <c r="Q138" s="138">
        <v>0</v>
      </c>
      <c r="R138" s="138">
        <f>Q138*H138</f>
        <v>0</v>
      </c>
      <c r="S138" s="138">
        <v>0</v>
      </c>
      <c r="T138" s="139">
        <f>S138*H138</f>
        <v>0</v>
      </c>
      <c r="AR138" s="140" t="s">
        <v>177</v>
      </c>
      <c r="AT138" s="140" t="s">
        <v>135</v>
      </c>
      <c r="AU138" s="140" t="s">
        <v>83</v>
      </c>
      <c r="AY138" s="13" t="s">
        <v>129</v>
      </c>
      <c r="BE138" s="141">
        <f>IF(N138="základní",J138,0)</f>
        <v>0</v>
      </c>
      <c r="BF138" s="141">
        <f>IF(N138="snížená",J138,0)</f>
        <v>0</v>
      </c>
      <c r="BG138" s="141">
        <f>IF(N138="zákl. přenesená",J138,0)</f>
        <v>0</v>
      </c>
      <c r="BH138" s="141">
        <f>IF(N138="sníž. přenesená",J138,0)</f>
        <v>0</v>
      </c>
      <c r="BI138" s="141">
        <f>IF(N138="nulová",J138,0)</f>
        <v>0</v>
      </c>
      <c r="BJ138" s="13" t="s">
        <v>83</v>
      </c>
      <c r="BK138" s="142">
        <f>ROUND(I138*H138,3)</f>
        <v>0</v>
      </c>
      <c r="BL138" s="13" t="s">
        <v>177</v>
      </c>
      <c r="BM138" s="140" t="s">
        <v>202</v>
      </c>
    </row>
    <row r="139" spans="2:65" s="1" customFormat="1" ht="16.5" customHeight="1">
      <c r="B139" s="28"/>
      <c r="C139" s="129" t="s">
        <v>188</v>
      </c>
      <c r="D139" s="129" t="s">
        <v>135</v>
      </c>
      <c r="E139" s="130" t="s">
        <v>877</v>
      </c>
      <c r="F139" s="131" t="s">
        <v>878</v>
      </c>
      <c r="G139" s="132" t="s">
        <v>673</v>
      </c>
      <c r="H139" s="133">
        <v>20</v>
      </c>
      <c r="I139" s="134"/>
      <c r="J139" s="133">
        <f>ROUND(I139*H139,3)</f>
        <v>0</v>
      </c>
      <c r="K139" s="135"/>
      <c r="L139" s="28"/>
      <c r="M139" s="136" t="s">
        <v>1</v>
      </c>
      <c r="N139" s="137" t="s">
        <v>40</v>
      </c>
      <c r="P139" s="138">
        <f>O139*H139</f>
        <v>0</v>
      </c>
      <c r="Q139" s="138">
        <v>0</v>
      </c>
      <c r="R139" s="138">
        <f>Q139*H139</f>
        <v>0</v>
      </c>
      <c r="S139" s="138">
        <v>0</v>
      </c>
      <c r="T139" s="139">
        <f>S139*H139</f>
        <v>0</v>
      </c>
      <c r="AR139" s="140" t="s">
        <v>177</v>
      </c>
      <c r="AT139" s="140" t="s">
        <v>135</v>
      </c>
      <c r="AU139" s="140" t="s">
        <v>83</v>
      </c>
      <c r="AY139" s="13" t="s">
        <v>129</v>
      </c>
      <c r="BE139" s="141">
        <f>IF(N139="základní",J139,0)</f>
        <v>0</v>
      </c>
      <c r="BF139" s="141">
        <f>IF(N139="snížená",J139,0)</f>
        <v>0</v>
      </c>
      <c r="BG139" s="141">
        <f>IF(N139="zákl. přenesená",J139,0)</f>
        <v>0</v>
      </c>
      <c r="BH139" s="141">
        <f>IF(N139="sníž. přenesená",J139,0)</f>
        <v>0</v>
      </c>
      <c r="BI139" s="141">
        <f>IF(N139="nulová",J139,0)</f>
        <v>0</v>
      </c>
      <c r="BJ139" s="13" t="s">
        <v>83</v>
      </c>
      <c r="BK139" s="142">
        <f>ROUND(I139*H139,3)</f>
        <v>0</v>
      </c>
      <c r="BL139" s="13" t="s">
        <v>177</v>
      </c>
      <c r="BM139" s="140" t="s">
        <v>207</v>
      </c>
    </row>
    <row r="140" spans="2:65" s="1" customFormat="1" ht="16.5" customHeight="1">
      <c r="B140" s="28"/>
      <c r="C140" s="129" t="s">
        <v>208</v>
      </c>
      <c r="D140" s="129" t="s">
        <v>135</v>
      </c>
      <c r="E140" s="130" t="s">
        <v>879</v>
      </c>
      <c r="F140" s="131" t="s">
        <v>880</v>
      </c>
      <c r="G140" s="132" t="s">
        <v>673</v>
      </c>
      <c r="H140" s="133">
        <v>1</v>
      </c>
      <c r="I140" s="134"/>
      <c r="J140" s="133">
        <f>ROUND(I140*H140,3)</f>
        <v>0</v>
      </c>
      <c r="K140" s="135"/>
      <c r="L140" s="28"/>
      <c r="M140" s="136" t="s">
        <v>1</v>
      </c>
      <c r="N140" s="137" t="s">
        <v>40</v>
      </c>
      <c r="P140" s="138">
        <f>O140*H140</f>
        <v>0</v>
      </c>
      <c r="Q140" s="138">
        <v>0</v>
      </c>
      <c r="R140" s="138">
        <f>Q140*H140</f>
        <v>0</v>
      </c>
      <c r="S140" s="138">
        <v>0</v>
      </c>
      <c r="T140" s="139">
        <f>S140*H140</f>
        <v>0</v>
      </c>
      <c r="AR140" s="140" t="s">
        <v>177</v>
      </c>
      <c r="AT140" s="140" t="s">
        <v>135</v>
      </c>
      <c r="AU140" s="140" t="s">
        <v>83</v>
      </c>
      <c r="AY140" s="13" t="s">
        <v>129</v>
      </c>
      <c r="BE140" s="141">
        <f>IF(N140="základní",J140,0)</f>
        <v>0</v>
      </c>
      <c r="BF140" s="141">
        <f>IF(N140="snížená",J140,0)</f>
        <v>0</v>
      </c>
      <c r="BG140" s="141">
        <f>IF(N140="zákl. přenesená",J140,0)</f>
        <v>0</v>
      </c>
      <c r="BH140" s="141">
        <f>IF(N140="sníž. přenesená",J140,0)</f>
        <v>0</v>
      </c>
      <c r="BI140" s="141">
        <f>IF(N140="nulová",J140,0)</f>
        <v>0</v>
      </c>
      <c r="BJ140" s="13" t="s">
        <v>83</v>
      </c>
      <c r="BK140" s="142">
        <f>ROUND(I140*H140,3)</f>
        <v>0</v>
      </c>
      <c r="BL140" s="13" t="s">
        <v>177</v>
      </c>
      <c r="BM140" s="140" t="s">
        <v>211</v>
      </c>
    </row>
    <row r="141" spans="2:65" s="1" customFormat="1" ht="16.5" customHeight="1">
      <c r="B141" s="28"/>
      <c r="C141" s="129" t="s">
        <v>192</v>
      </c>
      <c r="D141" s="129" t="s">
        <v>135</v>
      </c>
      <c r="E141" s="130" t="s">
        <v>867</v>
      </c>
      <c r="F141" s="131" t="s">
        <v>868</v>
      </c>
      <c r="G141" s="132" t="s">
        <v>869</v>
      </c>
      <c r="H141" s="133">
        <v>1</v>
      </c>
      <c r="I141" s="134"/>
      <c r="J141" s="133">
        <f>ROUND(I141*H141,3)</f>
        <v>0</v>
      </c>
      <c r="K141" s="135"/>
      <c r="L141" s="28"/>
      <c r="M141" s="136" t="s">
        <v>1</v>
      </c>
      <c r="N141" s="137" t="s">
        <v>40</v>
      </c>
      <c r="P141" s="138">
        <f>O141*H141</f>
        <v>0</v>
      </c>
      <c r="Q141" s="138">
        <v>0</v>
      </c>
      <c r="R141" s="138">
        <f>Q141*H141</f>
        <v>0</v>
      </c>
      <c r="S141" s="138">
        <v>0</v>
      </c>
      <c r="T141" s="139">
        <f>S141*H141</f>
        <v>0</v>
      </c>
      <c r="AR141" s="140" t="s">
        <v>177</v>
      </c>
      <c r="AT141" s="140" t="s">
        <v>135</v>
      </c>
      <c r="AU141" s="140" t="s">
        <v>83</v>
      </c>
      <c r="AY141" s="13" t="s">
        <v>129</v>
      </c>
      <c r="BE141" s="141">
        <f>IF(N141="základní",J141,0)</f>
        <v>0</v>
      </c>
      <c r="BF141" s="141">
        <f>IF(N141="snížená",J141,0)</f>
        <v>0</v>
      </c>
      <c r="BG141" s="141">
        <f>IF(N141="zákl. přenesená",J141,0)</f>
        <v>0</v>
      </c>
      <c r="BH141" s="141">
        <f>IF(N141="sníž. přenesená",J141,0)</f>
        <v>0</v>
      </c>
      <c r="BI141" s="141">
        <f>IF(N141="nulová",J141,0)</f>
        <v>0</v>
      </c>
      <c r="BJ141" s="13" t="s">
        <v>83</v>
      </c>
      <c r="BK141" s="142">
        <f>ROUND(I141*H141,3)</f>
        <v>0</v>
      </c>
      <c r="BL141" s="13" t="s">
        <v>177</v>
      </c>
      <c r="BM141" s="140" t="s">
        <v>214</v>
      </c>
    </row>
    <row r="142" spans="2:63" s="11" customFormat="1" ht="25.9" customHeight="1">
      <c r="B142" s="117"/>
      <c r="D142" s="118" t="s">
        <v>74</v>
      </c>
      <c r="E142" s="119" t="s">
        <v>690</v>
      </c>
      <c r="F142" s="119" t="s">
        <v>881</v>
      </c>
      <c r="I142" s="120"/>
      <c r="J142" s="121">
        <f>BK142</f>
        <v>0</v>
      </c>
      <c r="L142" s="117"/>
      <c r="M142" s="122"/>
      <c r="P142" s="123">
        <f>SUM(P143:P149)</f>
        <v>0</v>
      </c>
      <c r="R142" s="123">
        <f>SUM(R143:R149)</f>
        <v>0</v>
      </c>
      <c r="T142" s="124">
        <f>SUM(T143:T149)</f>
        <v>0</v>
      </c>
      <c r="AR142" s="118" t="s">
        <v>83</v>
      </c>
      <c r="AT142" s="125" t="s">
        <v>74</v>
      </c>
      <c r="AU142" s="125" t="s">
        <v>75</v>
      </c>
      <c r="AY142" s="118" t="s">
        <v>129</v>
      </c>
      <c r="BK142" s="126">
        <f>SUM(BK143:BK149)</f>
        <v>0</v>
      </c>
    </row>
    <row r="143" spans="2:65" s="1" customFormat="1" ht="16.5" customHeight="1">
      <c r="B143" s="28"/>
      <c r="C143" s="129" t="s">
        <v>215</v>
      </c>
      <c r="D143" s="129" t="s">
        <v>135</v>
      </c>
      <c r="E143" s="130" t="s">
        <v>882</v>
      </c>
      <c r="F143" s="131" t="s">
        <v>883</v>
      </c>
      <c r="G143" s="132" t="s">
        <v>673</v>
      </c>
      <c r="H143" s="133">
        <v>1</v>
      </c>
      <c r="I143" s="134"/>
      <c r="J143" s="133">
        <f aca="true" t="shared" si="10" ref="J143:J149">ROUND(I143*H143,3)</f>
        <v>0</v>
      </c>
      <c r="K143" s="135"/>
      <c r="L143" s="28"/>
      <c r="M143" s="136" t="s">
        <v>1</v>
      </c>
      <c r="N143" s="137" t="s">
        <v>40</v>
      </c>
      <c r="P143" s="138">
        <f aca="true" t="shared" si="11" ref="P143:P149">O143*H143</f>
        <v>0</v>
      </c>
      <c r="Q143" s="138">
        <v>0</v>
      </c>
      <c r="R143" s="138">
        <f aca="true" t="shared" si="12" ref="R143:R149">Q143*H143</f>
        <v>0</v>
      </c>
      <c r="S143" s="138">
        <v>0</v>
      </c>
      <c r="T143" s="139">
        <f aca="true" t="shared" si="13" ref="T143:T149">S143*H143</f>
        <v>0</v>
      </c>
      <c r="AR143" s="140" t="s">
        <v>177</v>
      </c>
      <c r="AT143" s="140" t="s">
        <v>135</v>
      </c>
      <c r="AU143" s="140" t="s">
        <v>83</v>
      </c>
      <c r="AY143" s="13" t="s">
        <v>129</v>
      </c>
      <c r="BE143" s="141">
        <f aca="true" t="shared" si="14" ref="BE143:BE149">IF(N143="základní",J143,0)</f>
        <v>0</v>
      </c>
      <c r="BF143" s="141">
        <f aca="true" t="shared" si="15" ref="BF143:BF149">IF(N143="snížená",J143,0)</f>
        <v>0</v>
      </c>
      <c r="BG143" s="141">
        <f aca="true" t="shared" si="16" ref="BG143:BG149">IF(N143="zákl. přenesená",J143,0)</f>
        <v>0</v>
      </c>
      <c r="BH143" s="141">
        <f aca="true" t="shared" si="17" ref="BH143:BH149">IF(N143="sníž. přenesená",J143,0)</f>
        <v>0</v>
      </c>
      <c r="BI143" s="141">
        <f aca="true" t="shared" si="18" ref="BI143:BI149">IF(N143="nulová",J143,0)</f>
        <v>0</v>
      </c>
      <c r="BJ143" s="13" t="s">
        <v>83</v>
      </c>
      <c r="BK143" s="142">
        <f aca="true" t="shared" si="19" ref="BK143:BK149">ROUND(I143*H143,3)</f>
        <v>0</v>
      </c>
      <c r="BL143" s="13" t="s">
        <v>177</v>
      </c>
      <c r="BM143" s="140" t="s">
        <v>218</v>
      </c>
    </row>
    <row r="144" spans="2:65" s="1" customFormat="1" ht="16.5" customHeight="1">
      <c r="B144" s="28"/>
      <c r="C144" s="129" t="s">
        <v>195</v>
      </c>
      <c r="D144" s="129" t="s">
        <v>135</v>
      </c>
      <c r="E144" s="130" t="s">
        <v>884</v>
      </c>
      <c r="F144" s="131" t="s">
        <v>885</v>
      </c>
      <c r="G144" s="132" t="s">
        <v>673</v>
      </c>
      <c r="H144" s="133">
        <v>1</v>
      </c>
      <c r="I144" s="134"/>
      <c r="J144" s="133">
        <f t="shared" si="10"/>
        <v>0</v>
      </c>
      <c r="K144" s="135"/>
      <c r="L144" s="28"/>
      <c r="M144" s="136" t="s">
        <v>1</v>
      </c>
      <c r="N144" s="137" t="s">
        <v>40</v>
      </c>
      <c r="P144" s="138">
        <f t="shared" si="11"/>
        <v>0</v>
      </c>
      <c r="Q144" s="138">
        <v>0</v>
      </c>
      <c r="R144" s="138">
        <f t="shared" si="12"/>
        <v>0</v>
      </c>
      <c r="S144" s="138">
        <v>0</v>
      </c>
      <c r="T144" s="139">
        <f t="shared" si="13"/>
        <v>0</v>
      </c>
      <c r="AR144" s="140" t="s">
        <v>177</v>
      </c>
      <c r="AT144" s="140" t="s">
        <v>135</v>
      </c>
      <c r="AU144" s="140" t="s">
        <v>83</v>
      </c>
      <c r="AY144" s="13" t="s">
        <v>129</v>
      </c>
      <c r="BE144" s="141">
        <f t="shared" si="14"/>
        <v>0</v>
      </c>
      <c r="BF144" s="141">
        <f t="shared" si="15"/>
        <v>0</v>
      </c>
      <c r="BG144" s="141">
        <f t="shared" si="16"/>
        <v>0</v>
      </c>
      <c r="BH144" s="141">
        <f t="shared" si="17"/>
        <v>0</v>
      </c>
      <c r="BI144" s="141">
        <f t="shared" si="18"/>
        <v>0</v>
      </c>
      <c r="BJ144" s="13" t="s">
        <v>83</v>
      </c>
      <c r="BK144" s="142">
        <f t="shared" si="19"/>
        <v>0</v>
      </c>
      <c r="BL144" s="13" t="s">
        <v>177</v>
      </c>
      <c r="BM144" s="140" t="s">
        <v>221</v>
      </c>
    </row>
    <row r="145" spans="2:65" s="1" customFormat="1" ht="16.5" customHeight="1">
      <c r="B145" s="28"/>
      <c r="C145" s="129" t="s">
        <v>8</v>
      </c>
      <c r="D145" s="129" t="s">
        <v>135</v>
      </c>
      <c r="E145" s="130" t="s">
        <v>886</v>
      </c>
      <c r="F145" s="131" t="s">
        <v>887</v>
      </c>
      <c r="G145" s="132" t="s">
        <v>673</v>
      </c>
      <c r="H145" s="133">
        <v>3</v>
      </c>
      <c r="I145" s="134"/>
      <c r="J145" s="133">
        <f t="shared" si="10"/>
        <v>0</v>
      </c>
      <c r="K145" s="135"/>
      <c r="L145" s="28"/>
      <c r="M145" s="136" t="s">
        <v>1</v>
      </c>
      <c r="N145" s="137" t="s">
        <v>40</v>
      </c>
      <c r="P145" s="138">
        <f t="shared" si="11"/>
        <v>0</v>
      </c>
      <c r="Q145" s="138">
        <v>0</v>
      </c>
      <c r="R145" s="138">
        <f t="shared" si="12"/>
        <v>0</v>
      </c>
      <c r="S145" s="138">
        <v>0</v>
      </c>
      <c r="T145" s="139">
        <f t="shared" si="13"/>
        <v>0</v>
      </c>
      <c r="AR145" s="140" t="s">
        <v>177</v>
      </c>
      <c r="AT145" s="140" t="s">
        <v>135</v>
      </c>
      <c r="AU145" s="140" t="s">
        <v>83</v>
      </c>
      <c r="AY145" s="13" t="s">
        <v>129</v>
      </c>
      <c r="BE145" s="141">
        <f t="shared" si="14"/>
        <v>0</v>
      </c>
      <c r="BF145" s="141">
        <f t="shared" si="15"/>
        <v>0</v>
      </c>
      <c r="BG145" s="141">
        <f t="shared" si="16"/>
        <v>0</v>
      </c>
      <c r="BH145" s="141">
        <f t="shared" si="17"/>
        <v>0</v>
      </c>
      <c r="BI145" s="141">
        <f t="shared" si="18"/>
        <v>0</v>
      </c>
      <c r="BJ145" s="13" t="s">
        <v>83</v>
      </c>
      <c r="BK145" s="142">
        <f t="shared" si="19"/>
        <v>0</v>
      </c>
      <c r="BL145" s="13" t="s">
        <v>177</v>
      </c>
      <c r="BM145" s="140" t="s">
        <v>226</v>
      </c>
    </row>
    <row r="146" spans="2:65" s="1" customFormat="1" ht="16.5" customHeight="1">
      <c r="B146" s="28"/>
      <c r="C146" s="129" t="s">
        <v>198</v>
      </c>
      <c r="D146" s="129" t="s">
        <v>135</v>
      </c>
      <c r="E146" s="130" t="s">
        <v>888</v>
      </c>
      <c r="F146" s="131" t="s">
        <v>889</v>
      </c>
      <c r="G146" s="132" t="s">
        <v>250</v>
      </c>
      <c r="H146" s="133">
        <v>550</v>
      </c>
      <c r="I146" s="134"/>
      <c r="J146" s="133">
        <f t="shared" si="10"/>
        <v>0</v>
      </c>
      <c r="K146" s="135"/>
      <c r="L146" s="28"/>
      <c r="M146" s="136" t="s">
        <v>1</v>
      </c>
      <c r="N146" s="137" t="s">
        <v>40</v>
      </c>
      <c r="P146" s="138">
        <f t="shared" si="11"/>
        <v>0</v>
      </c>
      <c r="Q146" s="138">
        <v>0</v>
      </c>
      <c r="R146" s="138">
        <f t="shared" si="12"/>
        <v>0</v>
      </c>
      <c r="S146" s="138">
        <v>0</v>
      </c>
      <c r="T146" s="139">
        <f t="shared" si="13"/>
        <v>0</v>
      </c>
      <c r="AR146" s="140" t="s">
        <v>177</v>
      </c>
      <c r="AT146" s="140" t="s">
        <v>135</v>
      </c>
      <c r="AU146" s="140" t="s">
        <v>83</v>
      </c>
      <c r="AY146" s="13" t="s">
        <v>129</v>
      </c>
      <c r="BE146" s="141">
        <f t="shared" si="14"/>
        <v>0</v>
      </c>
      <c r="BF146" s="141">
        <f t="shared" si="15"/>
        <v>0</v>
      </c>
      <c r="BG146" s="141">
        <f t="shared" si="16"/>
        <v>0</v>
      </c>
      <c r="BH146" s="141">
        <f t="shared" si="17"/>
        <v>0</v>
      </c>
      <c r="BI146" s="141">
        <f t="shared" si="18"/>
        <v>0</v>
      </c>
      <c r="BJ146" s="13" t="s">
        <v>83</v>
      </c>
      <c r="BK146" s="142">
        <f t="shared" si="19"/>
        <v>0</v>
      </c>
      <c r="BL146" s="13" t="s">
        <v>177</v>
      </c>
      <c r="BM146" s="140" t="s">
        <v>229</v>
      </c>
    </row>
    <row r="147" spans="2:65" s="1" customFormat="1" ht="21.75" customHeight="1">
      <c r="B147" s="28"/>
      <c r="C147" s="129" t="s">
        <v>230</v>
      </c>
      <c r="D147" s="129" t="s">
        <v>135</v>
      </c>
      <c r="E147" s="130" t="s">
        <v>890</v>
      </c>
      <c r="F147" s="131" t="s">
        <v>891</v>
      </c>
      <c r="G147" s="132" t="s">
        <v>673</v>
      </c>
      <c r="H147" s="133">
        <v>4</v>
      </c>
      <c r="I147" s="134"/>
      <c r="J147" s="133">
        <f t="shared" si="10"/>
        <v>0</v>
      </c>
      <c r="K147" s="135"/>
      <c r="L147" s="28"/>
      <c r="M147" s="136" t="s">
        <v>1</v>
      </c>
      <c r="N147" s="137" t="s">
        <v>40</v>
      </c>
      <c r="P147" s="138">
        <f t="shared" si="11"/>
        <v>0</v>
      </c>
      <c r="Q147" s="138">
        <v>0</v>
      </c>
      <c r="R147" s="138">
        <f t="shared" si="12"/>
        <v>0</v>
      </c>
      <c r="S147" s="138">
        <v>0</v>
      </c>
      <c r="T147" s="139">
        <f t="shared" si="13"/>
        <v>0</v>
      </c>
      <c r="AR147" s="140" t="s">
        <v>177</v>
      </c>
      <c r="AT147" s="140" t="s">
        <v>135</v>
      </c>
      <c r="AU147" s="140" t="s">
        <v>83</v>
      </c>
      <c r="AY147" s="13" t="s">
        <v>129</v>
      </c>
      <c r="BE147" s="141">
        <f t="shared" si="14"/>
        <v>0</v>
      </c>
      <c r="BF147" s="141">
        <f t="shared" si="15"/>
        <v>0</v>
      </c>
      <c r="BG147" s="141">
        <f t="shared" si="16"/>
        <v>0</v>
      </c>
      <c r="BH147" s="141">
        <f t="shared" si="17"/>
        <v>0</v>
      </c>
      <c r="BI147" s="141">
        <f t="shared" si="18"/>
        <v>0</v>
      </c>
      <c r="BJ147" s="13" t="s">
        <v>83</v>
      </c>
      <c r="BK147" s="142">
        <f t="shared" si="19"/>
        <v>0</v>
      </c>
      <c r="BL147" s="13" t="s">
        <v>177</v>
      </c>
      <c r="BM147" s="140" t="s">
        <v>233</v>
      </c>
    </row>
    <row r="148" spans="2:65" s="1" customFormat="1" ht="24.2" customHeight="1">
      <c r="B148" s="28"/>
      <c r="C148" s="129" t="s">
        <v>202</v>
      </c>
      <c r="D148" s="129" t="s">
        <v>135</v>
      </c>
      <c r="E148" s="130" t="s">
        <v>892</v>
      </c>
      <c r="F148" s="131" t="s">
        <v>893</v>
      </c>
      <c r="G148" s="132" t="s">
        <v>250</v>
      </c>
      <c r="H148" s="133">
        <v>60</v>
      </c>
      <c r="I148" s="134"/>
      <c r="J148" s="133">
        <f t="shared" si="10"/>
        <v>0</v>
      </c>
      <c r="K148" s="135"/>
      <c r="L148" s="28"/>
      <c r="M148" s="136" t="s">
        <v>1</v>
      </c>
      <c r="N148" s="137" t="s">
        <v>40</v>
      </c>
      <c r="P148" s="138">
        <f t="shared" si="11"/>
        <v>0</v>
      </c>
      <c r="Q148" s="138">
        <v>0</v>
      </c>
      <c r="R148" s="138">
        <f t="shared" si="12"/>
        <v>0</v>
      </c>
      <c r="S148" s="138">
        <v>0</v>
      </c>
      <c r="T148" s="139">
        <f t="shared" si="13"/>
        <v>0</v>
      </c>
      <c r="AR148" s="140" t="s">
        <v>177</v>
      </c>
      <c r="AT148" s="140" t="s">
        <v>135</v>
      </c>
      <c r="AU148" s="140" t="s">
        <v>83</v>
      </c>
      <c r="AY148" s="13" t="s">
        <v>129</v>
      </c>
      <c r="BE148" s="141">
        <f t="shared" si="14"/>
        <v>0</v>
      </c>
      <c r="BF148" s="141">
        <f t="shared" si="15"/>
        <v>0</v>
      </c>
      <c r="BG148" s="141">
        <f t="shared" si="16"/>
        <v>0</v>
      </c>
      <c r="BH148" s="141">
        <f t="shared" si="17"/>
        <v>0</v>
      </c>
      <c r="BI148" s="141">
        <f t="shared" si="18"/>
        <v>0</v>
      </c>
      <c r="BJ148" s="13" t="s">
        <v>83</v>
      </c>
      <c r="BK148" s="142">
        <f t="shared" si="19"/>
        <v>0</v>
      </c>
      <c r="BL148" s="13" t="s">
        <v>177</v>
      </c>
      <c r="BM148" s="140" t="s">
        <v>236</v>
      </c>
    </row>
    <row r="149" spans="2:65" s="1" customFormat="1" ht="16.5" customHeight="1">
      <c r="B149" s="28"/>
      <c r="C149" s="129" t="s">
        <v>237</v>
      </c>
      <c r="D149" s="129" t="s">
        <v>135</v>
      </c>
      <c r="E149" s="130" t="s">
        <v>894</v>
      </c>
      <c r="F149" s="131" t="s">
        <v>895</v>
      </c>
      <c r="G149" s="132" t="s">
        <v>869</v>
      </c>
      <c r="H149" s="133">
        <v>1</v>
      </c>
      <c r="I149" s="134"/>
      <c r="J149" s="133">
        <f t="shared" si="10"/>
        <v>0</v>
      </c>
      <c r="K149" s="135"/>
      <c r="L149" s="28"/>
      <c r="M149" s="136" t="s">
        <v>1</v>
      </c>
      <c r="N149" s="137" t="s">
        <v>40</v>
      </c>
      <c r="P149" s="138">
        <f t="shared" si="11"/>
        <v>0</v>
      </c>
      <c r="Q149" s="138">
        <v>0</v>
      </c>
      <c r="R149" s="138">
        <f t="shared" si="12"/>
        <v>0</v>
      </c>
      <c r="S149" s="138">
        <v>0</v>
      </c>
      <c r="T149" s="139">
        <f t="shared" si="13"/>
        <v>0</v>
      </c>
      <c r="AR149" s="140" t="s">
        <v>177</v>
      </c>
      <c r="AT149" s="140" t="s">
        <v>135</v>
      </c>
      <c r="AU149" s="140" t="s">
        <v>83</v>
      </c>
      <c r="AY149" s="13" t="s">
        <v>129</v>
      </c>
      <c r="BE149" s="141">
        <f t="shared" si="14"/>
        <v>0</v>
      </c>
      <c r="BF149" s="141">
        <f t="shared" si="15"/>
        <v>0</v>
      </c>
      <c r="BG149" s="141">
        <f t="shared" si="16"/>
        <v>0</v>
      </c>
      <c r="BH149" s="141">
        <f t="shared" si="17"/>
        <v>0</v>
      </c>
      <c r="BI149" s="141">
        <f t="shared" si="18"/>
        <v>0</v>
      </c>
      <c r="BJ149" s="13" t="s">
        <v>83</v>
      </c>
      <c r="BK149" s="142">
        <f t="shared" si="19"/>
        <v>0</v>
      </c>
      <c r="BL149" s="13" t="s">
        <v>177</v>
      </c>
      <c r="BM149" s="140" t="s">
        <v>240</v>
      </c>
    </row>
    <row r="150" spans="2:63" s="11" customFormat="1" ht="25.9" customHeight="1">
      <c r="B150" s="117"/>
      <c r="D150" s="118" t="s">
        <v>74</v>
      </c>
      <c r="E150" s="119" t="s">
        <v>696</v>
      </c>
      <c r="F150" s="119" t="s">
        <v>896</v>
      </c>
      <c r="I150" s="120"/>
      <c r="J150" s="121">
        <f>BK150</f>
        <v>0</v>
      </c>
      <c r="L150" s="117"/>
      <c r="M150" s="122"/>
      <c r="P150" s="123">
        <f>SUM(P151:P158)</f>
        <v>0</v>
      </c>
      <c r="R150" s="123">
        <f>SUM(R151:R158)</f>
        <v>0</v>
      </c>
      <c r="T150" s="124">
        <f>SUM(T151:T158)</f>
        <v>0</v>
      </c>
      <c r="AR150" s="118" t="s">
        <v>83</v>
      </c>
      <c r="AT150" s="125" t="s">
        <v>74</v>
      </c>
      <c r="AU150" s="125" t="s">
        <v>75</v>
      </c>
      <c r="AY150" s="118" t="s">
        <v>129</v>
      </c>
      <c r="BK150" s="126">
        <f>SUM(BK151:BK158)</f>
        <v>0</v>
      </c>
    </row>
    <row r="151" spans="2:65" s="1" customFormat="1" ht="24.2" customHeight="1">
      <c r="B151" s="28"/>
      <c r="C151" s="129" t="s">
        <v>207</v>
      </c>
      <c r="D151" s="129" t="s">
        <v>135</v>
      </c>
      <c r="E151" s="130" t="s">
        <v>897</v>
      </c>
      <c r="F151" s="131" t="s">
        <v>898</v>
      </c>
      <c r="G151" s="132" t="s">
        <v>673</v>
      </c>
      <c r="H151" s="133">
        <v>1</v>
      </c>
      <c r="I151" s="134"/>
      <c r="J151" s="133">
        <f aca="true" t="shared" si="20" ref="J151:J157">ROUND(I151*H151,3)</f>
        <v>0</v>
      </c>
      <c r="K151" s="135"/>
      <c r="L151" s="28"/>
      <c r="M151" s="136" t="s">
        <v>1</v>
      </c>
      <c r="N151" s="137" t="s">
        <v>40</v>
      </c>
      <c r="P151" s="138">
        <f aca="true" t="shared" si="21" ref="P151:P157">O151*H151</f>
        <v>0</v>
      </c>
      <c r="Q151" s="138">
        <v>0</v>
      </c>
      <c r="R151" s="138">
        <f aca="true" t="shared" si="22" ref="R151:R157">Q151*H151</f>
        <v>0</v>
      </c>
      <c r="S151" s="138">
        <v>0</v>
      </c>
      <c r="T151" s="139">
        <f aca="true" t="shared" si="23" ref="T151:T157">S151*H151</f>
        <v>0</v>
      </c>
      <c r="AR151" s="140" t="s">
        <v>177</v>
      </c>
      <c r="AT151" s="140" t="s">
        <v>135</v>
      </c>
      <c r="AU151" s="140" t="s">
        <v>83</v>
      </c>
      <c r="AY151" s="13" t="s">
        <v>129</v>
      </c>
      <c r="BE151" s="141">
        <f aca="true" t="shared" si="24" ref="BE151:BE157">IF(N151="základní",J151,0)</f>
        <v>0</v>
      </c>
      <c r="BF151" s="141">
        <f aca="true" t="shared" si="25" ref="BF151:BF157">IF(N151="snížená",J151,0)</f>
        <v>0</v>
      </c>
      <c r="BG151" s="141">
        <f aca="true" t="shared" si="26" ref="BG151:BG157">IF(N151="zákl. přenesená",J151,0)</f>
        <v>0</v>
      </c>
      <c r="BH151" s="141">
        <f aca="true" t="shared" si="27" ref="BH151:BH157">IF(N151="sníž. přenesená",J151,0)</f>
        <v>0</v>
      </c>
      <c r="BI151" s="141">
        <f aca="true" t="shared" si="28" ref="BI151:BI157">IF(N151="nulová",J151,0)</f>
        <v>0</v>
      </c>
      <c r="BJ151" s="13" t="s">
        <v>83</v>
      </c>
      <c r="BK151" s="142">
        <f aca="true" t="shared" si="29" ref="BK151:BK157">ROUND(I151*H151,3)</f>
        <v>0</v>
      </c>
      <c r="BL151" s="13" t="s">
        <v>177</v>
      </c>
      <c r="BM151" s="140" t="s">
        <v>243</v>
      </c>
    </row>
    <row r="152" spans="2:65" s="1" customFormat="1" ht="16.5" customHeight="1">
      <c r="B152" s="28"/>
      <c r="C152" s="129" t="s">
        <v>7</v>
      </c>
      <c r="D152" s="129" t="s">
        <v>135</v>
      </c>
      <c r="E152" s="130" t="s">
        <v>899</v>
      </c>
      <c r="F152" s="131" t="s">
        <v>900</v>
      </c>
      <c r="G152" s="132" t="s">
        <v>869</v>
      </c>
      <c r="H152" s="133">
        <v>1</v>
      </c>
      <c r="I152" s="134"/>
      <c r="J152" s="133">
        <f t="shared" si="20"/>
        <v>0</v>
      </c>
      <c r="K152" s="135"/>
      <c r="L152" s="28"/>
      <c r="M152" s="136" t="s">
        <v>1</v>
      </c>
      <c r="N152" s="137" t="s">
        <v>40</v>
      </c>
      <c r="P152" s="138">
        <f t="shared" si="21"/>
        <v>0</v>
      </c>
      <c r="Q152" s="138">
        <v>0</v>
      </c>
      <c r="R152" s="138">
        <f t="shared" si="22"/>
        <v>0</v>
      </c>
      <c r="S152" s="138">
        <v>0</v>
      </c>
      <c r="T152" s="139">
        <f t="shared" si="23"/>
        <v>0</v>
      </c>
      <c r="AR152" s="140" t="s">
        <v>177</v>
      </c>
      <c r="AT152" s="140" t="s">
        <v>135</v>
      </c>
      <c r="AU152" s="140" t="s">
        <v>83</v>
      </c>
      <c r="AY152" s="13" t="s">
        <v>129</v>
      </c>
      <c r="BE152" s="141">
        <f t="shared" si="24"/>
        <v>0</v>
      </c>
      <c r="BF152" s="141">
        <f t="shared" si="25"/>
        <v>0</v>
      </c>
      <c r="BG152" s="141">
        <f t="shared" si="26"/>
        <v>0</v>
      </c>
      <c r="BH152" s="141">
        <f t="shared" si="27"/>
        <v>0</v>
      </c>
      <c r="BI152" s="141">
        <f t="shared" si="28"/>
        <v>0</v>
      </c>
      <c r="BJ152" s="13" t="s">
        <v>83</v>
      </c>
      <c r="BK152" s="142">
        <f t="shared" si="29"/>
        <v>0</v>
      </c>
      <c r="BL152" s="13" t="s">
        <v>177</v>
      </c>
      <c r="BM152" s="140" t="s">
        <v>247</v>
      </c>
    </row>
    <row r="153" spans="2:65" s="1" customFormat="1" ht="16.5" customHeight="1">
      <c r="B153" s="28"/>
      <c r="C153" s="129" t="s">
        <v>211</v>
      </c>
      <c r="D153" s="129" t="s">
        <v>135</v>
      </c>
      <c r="E153" s="130" t="s">
        <v>901</v>
      </c>
      <c r="F153" s="131" t="s">
        <v>902</v>
      </c>
      <c r="G153" s="132" t="s">
        <v>869</v>
      </c>
      <c r="H153" s="133">
        <v>1</v>
      </c>
      <c r="I153" s="134"/>
      <c r="J153" s="133">
        <f t="shared" si="20"/>
        <v>0</v>
      </c>
      <c r="K153" s="135"/>
      <c r="L153" s="28"/>
      <c r="M153" s="136" t="s">
        <v>1</v>
      </c>
      <c r="N153" s="137" t="s">
        <v>40</v>
      </c>
      <c r="P153" s="138">
        <f t="shared" si="21"/>
        <v>0</v>
      </c>
      <c r="Q153" s="138">
        <v>0</v>
      </c>
      <c r="R153" s="138">
        <f t="shared" si="22"/>
        <v>0</v>
      </c>
      <c r="S153" s="138">
        <v>0</v>
      </c>
      <c r="T153" s="139">
        <f t="shared" si="23"/>
        <v>0</v>
      </c>
      <c r="AR153" s="140" t="s">
        <v>177</v>
      </c>
      <c r="AT153" s="140" t="s">
        <v>135</v>
      </c>
      <c r="AU153" s="140" t="s">
        <v>83</v>
      </c>
      <c r="AY153" s="13" t="s">
        <v>129</v>
      </c>
      <c r="BE153" s="141">
        <f t="shared" si="24"/>
        <v>0</v>
      </c>
      <c r="BF153" s="141">
        <f t="shared" si="25"/>
        <v>0</v>
      </c>
      <c r="BG153" s="141">
        <f t="shared" si="26"/>
        <v>0</v>
      </c>
      <c r="BH153" s="141">
        <f t="shared" si="27"/>
        <v>0</v>
      </c>
      <c r="BI153" s="141">
        <f t="shared" si="28"/>
        <v>0</v>
      </c>
      <c r="BJ153" s="13" t="s">
        <v>83</v>
      </c>
      <c r="BK153" s="142">
        <f t="shared" si="29"/>
        <v>0</v>
      </c>
      <c r="BL153" s="13" t="s">
        <v>177</v>
      </c>
      <c r="BM153" s="140" t="s">
        <v>251</v>
      </c>
    </row>
    <row r="154" spans="2:65" s="1" customFormat="1" ht="16.5" customHeight="1">
      <c r="B154" s="28"/>
      <c r="C154" s="129" t="s">
        <v>252</v>
      </c>
      <c r="D154" s="129" t="s">
        <v>135</v>
      </c>
      <c r="E154" s="130" t="s">
        <v>903</v>
      </c>
      <c r="F154" s="131" t="s">
        <v>904</v>
      </c>
      <c r="G154" s="132" t="s">
        <v>869</v>
      </c>
      <c r="H154" s="133">
        <v>1</v>
      </c>
      <c r="I154" s="134"/>
      <c r="J154" s="133">
        <f t="shared" si="20"/>
        <v>0</v>
      </c>
      <c r="K154" s="135"/>
      <c r="L154" s="28"/>
      <c r="M154" s="136" t="s">
        <v>1</v>
      </c>
      <c r="N154" s="137" t="s">
        <v>40</v>
      </c>
      <c r="P154" s="138">
        <f t="shared" si="21"/>
        <v>0</v>
      </c>
      <c r="Q154" s="138">
        <v>0</v>
      </c>
      <c r="R154" s="138">
        <f t="shared" si="22"/>
        <v>0</v>
      </c>
      <c r="S154" s="138">
        <v>0</v>
      </c>
      <c r="T154" s="139">
        <f t="shared" si="23"/>
        <v>0</v>
      </c>
      <c r="AR154" s="140" t="s">
        <v>177</v>
      </c>
      <c r="AT154" s="140" t="s">
        <v>135</v>
      </c>
      <c r="AU154" s="140" t="s">
        <v>83</v>
      </c>
      <c r="AY154" s="13" t="s">
        <v>129</v>
      </c>
      <c r="BE154" s="141">
        <f t="shared" si="24"/>
        <v>0</v>
      </c>
      <c r="BF154" s="141">
        <f t="shared" si="25"/>
        <v>0</v>
      </c>
      <c r="BG154" s="141">
        <f t="shared" si="26"/>
        <v>0</v>
      </c>
      <c r="BH154" s="141">
        <f t="shared" si="27"/>
        <v>0</v>
      </c>
      <c r="BI154" s="141">
        <f t="shared" si="28"/>
        <v>0</v>
      </c>
      <c r="BJ154" s="13" t="s">
        <v>83</v>
      </c>
      <c r="BK154" s="142">
        <f t="shared" si="29"/>
        <v>0</v>
      </c>
      <c r="BL154" s="13" t="s">
        <v>177</v>
      </c>
      <c r="BM154" s="140" t="s">
        <v>255</v>
      </c>
    </row>
    <row r="155" spans="2:65" s="1" customFormat="1" ht="33" customHeight="1">
      <c r="B155" s="28"/>
      <c r="C155" s="129" t="s">
        <v>214</v>
      </c>
      <c r="D155" s="129" t="s">
        <v>135</v>
      </c>
      <c r="E155" s="130" t="s">
        <v>905</v>
      </c>
      <c r="F155" s="131" t="s">
        <v>906</v>
      </c>
      <c r="G155" s="132" t="s">
        <v>869</v>
      </c>
      <c r="H155" s="133">
        <v>1</v>
      </c>
      <c r="I155" s="134"/>
      <c r="J155" s="133">
        <f t="shared" si="20"/>
        <v>0</v>
      </c>
      <c r="K155" s="135"/>
      <c r="L155" s="28"/>
      <c r="M155" s="136" t="s">
        <v>1</v>
      </c>
      <c r="N155" s="137" t="s">
        <v>40</v>
      </c>
      <c r="P155" s="138">
        <f t="shared" si="21"/>
        <v>0</v>
      </c>
      <c r="Q155" s="138">
        <v>0</v>
      </c>
      <c r="R155" s="138">
        <f t="shared" si="22"/>
        <v>0</v>
      </c>
      <c r="S155" s="138">
        <v>0</v>
      </c>
      <c r="T155" s="139">
        <f t="shared" si="23"/>
        <v>0</v>
      </c>
      <c r="AR155" s="140" t="s">
        <v>177</v>
      </c>
      <c r="AT155" s="140" t="s">
        <v>135</v>
      </c>
      <c r="AU155" s="140" t="s">
        <v>83</v>
      </c>
      <c r="AY155" s="13" t="s">
        <v>129</v>
      </c>
      <c r="BE155" s="141">
        <f t="shared" si="24"/>
        <v>0</v>
      </c>
      <c r="BF155" s="141">
        <f t="shared" si="25"/>
        <v>0</v>
      </c>
      <c r="BG155" s="141">
        <f t="shared" si="26"/>
        <v>0</v>
      </c>
      <c r="BH155" s="141">
        <f t="shared" si="27"/>
        <v>0</v>
      </c>
      <c r="BI155" s="141">
        <f t="shared" si="28"/>
        <v>0</v>
      </c>
      <c r="BJ155" s="13" t="s">
        <v>83</v>
      </c>
      <c r="BK155" s="142">
        <f t="shared" si="29"/>
        <v>0</v>
      </c>
      <c r="BL155" s="13" t="s">
        <v>177</v>
      </c>
      <c r="BM155" s="140" t="s">
        <v>258</v>
      </c>
    </row>
    <row r="156" spans="2:65" s="1" customFormat="1" ht="33" customHeight="1">
      <c r="B156" s="28"/>
      <c r="C156" s="129" t="s">
        <v>259</v>
      </c>
      <c r="D156" s="129" t="s">
        <v>135</v>
      </c>
      <c r="E156" s="130" t="s">
        <v>907</v>
      </c>
      <c r="F156" s="131" t="s">
        <v>908</v>
      </c>
      <c r="G156" s="132" t="s">
        <v>869</v>
      </c>
      <c r="H156" s="133">
        <v>1</v>
      </c>
      <c r="I156" s="134"/>
      <c r="J156" s="133">
        <f t="shared" si="20"/>
        <v>0</v>
      </c>
      <c r="K156" s="135"/>
      <c r="L156" s="28"/>
      <c r="M156" s="136" t="s">
        <v>1</v>
      </c>
      <c r="N156" s="137" t="s">
        <v>40</v>
      </c>
      <c r="P156" s="138">
        <f t="shared" si="21"/>
        <v>0</v>
      </c>
      <c r="Q156" s="138">
        <v>0</v>
      </c>
      <c r="R156" s="138">
        <f t="shared" si="22"/>
        <v>0</v>
      </c>
      <c r="S156" s="138">
        <v>0</v>
      </c>
      <c r="T156" s="139">
        <f t="shared" si="23"/>
        <v>0</v>
      </c>
      <c r="AR156" s="140" t="s">
        <v>177</v>
      </c>
      <c r="AT156" s="140" t="s">
        <v>135</v>
      </c>
      <c r="AU156" s="140" t="s">
        <v>83</v>
      </c>
      <c r="AY156" s="13" t="s">
        <v>129</v>
      </c>
      <c r="BE156" s="141">
        <f t="shared" si="24"/>
        <v>0</v>
      </c>
      <c r="BF156" s="141">
        <f t="shared" si="25"/>
        <v>0</v>
      </c>
      <c r="BG156" s="141">
        <f t="shared" si="26"/>
        <v>0</v>
      </c>
      <c r="BH156" s="141">
        <f t="shared" si="27"/>
        <v>0</v>
      </c>
      <c r="BI156" s="141">
        <f t="shared" si="28"/>
        <v>0</v>
      </c>
      <c r="BJ156" s="13" t="s">
        <v>83</v>
      </c>
      <c r="BK156" s="142">
        <f t="shared" si="29"/>
        <v>0</v>
      </c>
      <c r="BL156" s="13" t="s">
        <v>177</v>
      </c>
      <c r="BM156" s="140" t="s">
        <v>262</v>
      </c>
    </row>
    <row r="157" spans="2:65" s="1" customFormat="1" ht="16.5" customHeight="1">
      <c r="B157" s="28"/>
      <c r="C157" s="129" t="s">
        <v>218</v>
      </c>
      <c r="D157" s="129" t="s">
        <v>135</v>
      </c>
      <c r="E157" s="130" t="s">
        <v>909</v>
      </c>
      <c r="F157" s="131" t="s">
        <v>910</v>
      </c>
      <c r="G157" s="132" t="s">
        <v>869</v>
      </c>
      <c r="H157" s="133">
        <v>1</v>
      </c>
      <c r="I157" s="134"/>
      <c r="J157" s="133">
        <f t="shared" si="20"/>
        <v>0</v>
      </c>
      <c r="K157" s="135"/>
      <c r="L157" s="28"/>
      <c r="M157" s="136" t="s">
        <v>1</v>
      </c>
      <c r="N157" s="137" t="s">
        <v>40</v>
      </c>
      <c r="P157" s="138">
        <f t="shared" si="21"/>
        <v>0</v>
      </c>
      <c r="Q157" s="138">
        <v>0</v>
      </c>
      <c r="R157" s="138">
        <f t="shared" si="22"/>
        <v>0</v>
      </c>
      <c r="S157" s="138">
        <v>0</v>
      </c>
      <c r="T157" s="139">
        <f t="shared" si="23"/>
        <v>0</v>
      </c>
      <c r="AR157" s="140" t="s">
        <v>177</v>
      </c>
      <c r="AT157" s="140" t="s">
        <v>135</v>
      </c>
      <c r="AU157" s="140" t="s">
        <v>83</v>
      </c>
      <c r="AY157" s="13" t="s">
        <v>129</v>
      </c>
      <c r="BE157" s="141">
        <f t="shared" si="24"/>
        <v>0</v>
      </c>
      <c r="BF157" s="141">
        <f t="shared" si="25"/>
        <v>0</v>
      </c>
      <c r="BG157" s="141">
        <f t="shared" si="26"/>
        <v>0</v>
      </c>
      <c r="BH157" s="141">
        <f t="shared" si="27"/>
        <v>0</v>
      </c>
      <c r="BI157" s="141">
        <f t="shared" si="28"/>
        <v>0</v>
      </c>
      <c r="BJ157" s="13" t="s">
        <v>83</v>
      </c>
      <c r="BK157" s="142">
        <f t="shared" si="29"/>
        <v>0</v>
      </c>
      <c r="BL157" s="13" t="s">
        <v>177</v>
      </c>
      <c r="BM157" s="140" t="s">
        <v>265</v>
      </c>
    </row>
    <row r="158" spans="2:63" s="11" customFormat="1" ht="22.9" customHeight="1">
      <c r="B158" s="117"/>
      <c r="D158" s="118" t="s">
        <v>74</v>
      </c>
      <c r="E158" s="127" t="s">
        <v>674</v>
      </c>
      <c r="F158" s="127" t="s">
        <v>1</v>
      </c>
      <c r="I158" s="120"/>
      <c r="J158" s="128">
        <f>BK158</f>
        <v>0</v>
      </c>
      <c r="L158" s="117"/>
      <c r="M158" s="122"/>
      <c r="P158" s="123">
        <v>0</v>
      </c>
      <c r="R158" s="123">
        <v>0</v>
      </c>
      <c r="T158" s="124">
        <v>0</v>
      </c>
      <c r="AR158" s="118" t="s">
        <v>83</v>
      </c>
      <c r="AT158" s="125" t="s">
        <v>74</v>
      </c>
      <c r="AU158" s="125" t="s">
        <v>83</v>
      </c>
      <c r="AY158" s="118" t="s">
        <v>129</v>
      </c>
      <c r="BK158" s="126">
        <v>0</v>
      </c>
    </row>
    <row r="159" spans="2:63" s="11" customFormat="1" ht="25.9" customHeight="1">
      <c r="B159" s="117"/>
      <c r="D159" s="118" t="s">
        <v>74</v>
      </c>
      <c r="E159" s="119" t="s">
        <v>704</v>
      </c>
      <c r="F159" s="119" t="s">
        <v>911</v>
      </c>
      <c r="I159" s="120"/>
      <c r="J159" s="121">
        <f>BK159</f>
        <v>0</v>
      </c>
      <c r="L159" s="117"/>
      <c r="M159" s="122"/>
      <c r="P159" s="123">
        <f>SUM(P160:P178)</f>
        <v>0</v>
      </c>
      <c r="R159" s="123">
        <f>SUM(R160:R178)</f>
        <v>0</v>
      </c>
      <c r="T159" s="124">
        <f>SUM(T160:T178)</f>
        <v>0</v>
      </c>
      <c r="AR159" s="118" t="s">
        <v>83</v>
      </c>
      <c r="AT159" s="125" t="s">
        <v>74</v>
      </c>
      <c r="AU159" s="125" t="s">
        <v>75</v>
      </c>
      <c r="AY159" s="118" t="s">
        <v>129</v>
      </c>
      <c r="BK159" s="126">
        <f>SUM(BK160:BK178)</f>
        <v>0</v>
      </c>
    </row>
    <row r="160" spans="2:65" s="1" customFormat="1" ht="37.9" customHeight="1">
      <c r="B160" s="28"/>
      <c r="C160" s="129" t="s">
        <v>266</v>
      </c>
      <c r="D160" s="129" t="s">
        <v>135</v>
      </c>
      <c r="E160" s="130" t="s">
        <v>912</v>
      </c>
      <c r="F160" s="131" t="s">
        <v>913</v>
      </c>
      <c r="G160" s="132" t="s">
        <v>673</v>
      </c>
      <c r="H160" s="133">
        <v>2</v>
      </c>
      <c r="I160" s="134"/>
      <c r="J160" s="133">
        <f aca="true" t="shared" si="30" ref="J160:J177">ROUND(I160*H160,3)</f>
        <v>0</v>
      </c>
      <c r="K160" s="135"/>
      <c r="L160" s="28"/>
      <c r="M160" s="136" t="s">
        <v>1</v>
      </c>
      <c r="N160" s="137" t="s">
        <v>40</v>
      </c>
      <c r="P160" s="138">
        <f aca="true" t="shared" si="31" ref="P160:P177">O160*H160</f>
        <v>0</v>
      </c>
      <c r="Q160" s="138">
        <v>0</v>
      </c>
      <c r="R160" s="138">
        <f aca="true" t="shared" si="32" ref="R160:R177">Q160*H160</f>
        <v>0</v>
      </c>
      <c r="S160" s="138">
        <v>0</v>
      </c>
      <c r="T160" s="139">
        <f aca="true" t="shared" si="33" ref="T160:T177">S160*H160</f>
        <v>0</v>
      </c>
      <c r="AR160" s="140" t="s">
        <v>177</v>
      </c>
      <c r="AT160" s="140" t="s">
        <v>135</v>
      </c>
      <c r="AU160" s="140" t="s">
        <v>83</v>
      </c>
      <c r="AY160" s="13" t="s">
        <v>129</v>
      </c>
      <c r="BE160" s="141">
        <f aca="true" t="shared" si="34" ref="BE160:BE177">IF(N160="základní",J160,0)</f>
        <v>0</v>
      </c>
      <c r="BF160" s="141">
        <f aca="true" t="shared" si="35" ref="BF160:BF177">IF(N160="snížená",J160,0)</f>
        <v>0</v>
      </c>
      <c r="BG160" s="141">
        <f aca="true" t="shared" si="36" ref="BG160:BG177">IF(N160="zákl. přenesená",J160,0)</f>
        <v>0</v>
      </c>
      <c r="BH160" s="141">
        <f aca="true" t="shared" si="37" ref="BH160:BH177">IF(N160="sníž. přenesená",J160,0)</f>
        <v>0</v>
      </c>
      <c r="BI160" s="141">
        <f aca="true" t="shared" si="38" ref="BI160:BI177">IF(N160="nulová",J160,0)</f>
        <v>0</v>
      </c>
      <c r="BJ160" s="13" t="s">
        <v>83</v>
      </c>
      <c r="BK160" s="142">
        <f aca="true" t="shared" si="39" ref="BK160:BK177">ROUND(I160*H160,3)</f>
        <v>0</v>
      </c>
      <c r="BL160" s="13" t="s">
        <v>177</v>
      </c>
      <c r="BM160" s="140" t="s">
        <v>269</v>
      </c>
    </row>
    <row r="161" spans="2:65" s="1" customFormat="1" ht="37.9" customHeight="1">
      <c r="B161" s="28"/>
      <c r="C161" s="129" t="s">
        <v>221</v>
      </c>
      <c r="D161" s="129" t="s">
        <v>135</v>
      </c>
      <c r="E161" s="130" t="s">
        <v>914</v>
      </c>
      <c r="F161" s="131" t="s">
        <v>915</v>
      </c>
      <c r="G161" s="132" t="s">
        <v>673</v>
      </c>
      <c r="H161" s="133">
        <v>3</v>
      </c>
      <c r="I161" s="134"/>
      <c r="J161" s="133">
        <f t="shared" si="30"/>
        <v>0</v>
      </c>
      <c r="K161" s="135"/>
      <c r="L161" s="28"/>
      <c r="M161" s="136" t="s">
        <v>1</v>
      </c>
      <c r="N161" s="137" t="s">
        <v>40</v>
      </c>
      <c r="P161" s="138">
        <f t="shared" si="31"/>
        <v>0</v>
      </c>
      <c r="Q161" s="138">
        <v>0</v>
      </c>
      <c r="R161" s="138">
        <f t="shared" si="32"/>
        <v>0</v>
      </c>
      <c r="S161" s="138">
        <v>0</v>
      </c>
      <c r="T161" s="139">
        <f t="shared" si="33"/>
        <v>0</v>
      </c>
      <c r="AR161" s="140" t="s">
        <v>177</v>
      </c>
      <c r="AT161" s="140" t="s">
        <v>135</v>
      </c>
      <c r="AU161" s="140" t="s">
        <v>83</v>
      </c>
      <c r="AY161" s="13" t="s">
        <v>129</v>
      </c>
      <c r="BE161" s="141">
        <f t="shared" si="34"/>
        <v>0</v>
      </c>
      <c r="BF161" s="141">
        <f t="shared" si="35"/>
        <v>0</v>
      </c>
      <c r="BG161" s="141">
        <f t="shared" si="36"/>
        <v>0</v>
      </c>
      <c r="BH161" s="141">
        <f t="shared" si="37"/>
        <v>0</v>
      </c>
      <c r="BI161" s="141">
        <f t="shared" si="38"/>
        <v>0</v>
      </c>
      <c r="BJ161" s="13" t="s">
        <v>83</v>
      </c>
      <c r="BK161" s="142">
        <f t="shared" si="39"/>
        <v>0</v>
      </c>
      <c r="BL161" s="13" t="s">
        <v>177</v>
      </c>
      <c r="BM161" s="140" t="s">
        <v>272</v>
      </c>
    </row>
    <row r="162" spans="2:65" s="1" customFormat="1" ht="24.2" customHeight="1">
      <c r="B162" s="28"/>
      <c r="C162" s="129" t="s">
        <v>275</v>
      </c>
      <c r="D162" s="129" t="s">
        <v>135</v>
      </c>
      <c r="E162" s="130" t="s">
        <v>916</v>
      </c>
      <c r="F162" s="131" t="s">
        <v>917</v>
      </c>
      <c r="G162" s="132" t="s">
        <v>673</v>
      </c>
      <c r="H162" s="133">
        <v>1</v>
      </c>
      <c r="I162" s="134"/>
      <c r="J162" s="133">
        <f t="shared" si="30"/>
        <v>0</v>
      </c>
      <c r="K162" s="135"/>
      <c r="L162" s="28"/>
      <c r="M162" s="136" t="s">
        <v>1</v>
      </c>
      <c r="N162" s="137" t="s">
        <v>40</v>
      </c>
      <c r="P162" s="138">
        <f t="shared" si="31"/>
        <v>0</v>
      </c>
      <c r="Q162" s="138">
        <v>0</v>
      </c>
      <c r="R162" s="138">
        <f t="shared" si="32"/>
        <v>0</v>
      </c>
      <c r="S162" s="138">
        <v>0</v>
      </c>
      <c r="T162" s="139">
        <f t="shared" si="33"/>
        <v>0</v>
      </c>
      <c r="AR162" s="140" t="s">
        <v>177</v>
      </c>
      <c r="AT162" s="140" t="s">
        <v>135</v>
      </c>
      <c r="AU162" s="140" t="s">
        <v>83</v>
      </c>
      <c r="AY162" s="13" t="s">
        <v>129</v>
      </c>
      <c r="BE162" s="141">
        <f t="shared" si="34"/>
        <v>0</v>
      </c>
      <c r="BF162" s="141">
        <f t="shared" si="35"/>
        <v>0</v>
      </c>
      <c r="BG162" s="141">
        <f t="shared" si="36"/>
        <v>0</v>
      </c>
      <c r="BH162" s="141">
        <f t="shared" si="37"/>
        <v>0</v>
      </c>
      <c r="BI162" s="141">
        <f t="shared" si="38"/>
        <v>0</v>
      </c>
      <c r="BJ162" s="13" t="s">
        <v>83</v>
      </c>
      <c r="BK162" s="142">
        <f t="shared" si="39"/>
        <v>0</v>
      </c>
      <c r="BL162" s="13" t="s">
        <v>177</v>
      </c>
      <c r="BM162" s="140" t="s">
        <v>278</v>
      </c>
    </row>
    <row r="163" spans="2:65" s="1" customFormat="1" ht="37.9" customHeight="1">
      <c r="B163" s="28"/>
      <c r="C163" s="129" t="s">
        <v>226</v>
      </c>
      <c r="D163" s="129" t="s">
        <v>135</v>
      </c>
      <c r="E163" s="130" t="s">
        <v>918</v>
      </c>
      <c r="F163" s="131" t="s">
        <v>919</v>
      </c>
      <c r="G163" s="132" t="s">
        <v>673</v>
      </c>
      <c r="H163" s="133">
        <v>2</v>
      </c>
      <c r="I163" s="134"/>
      <c r="J163" s="133">
        <f t="shared" si="30"/>
        <v>0</v>
      </c>
      <c r="K163" s="135"/>
      <c r="L163" s="28"/>
      <c r="M163" s="136" t="s">
        <v>1</v>
      </c>
      <c r="N163" s="137" t="s">
        <v>40</v>
      </c>
      <c r="P163" s="138">
        <f t="shared" si="31"/>
        <v>0</v>
      </c>
      <c r="Q163" s="138">
        <v>0</v>
      </c>
      <c r="R163" s="138">
        <f t="shared" si="32"/>
        <v>0</v>
      </c>
      <c r="S163" s="138">
        <v>0</v>
      </c>
      <c r="T163" s="139">
        <f t="shared" si="33"/>
        <v>0</v>
      </c>
      <c r="AR163" s="140" t="s">
        <v>177</v>
      </c>
      <c r="AT163" s="140" t="s">
        <v>135</v>
      </c>
      <c r="AU163" s="140" t="s">
        <v>83</v>
      </c>
      <c r="AY163" s="13" t="s">
        <v>129</v>
      </c>
      <c r="BE163" s="141">
        <f t="shared" si="34"/>
        <v>0</v>
      </c>
      <c r="BF163" s="141">
        <f t="shared" si="35"/>
        <v>0</v>
      </c>
      <c r="BG163" s="141">
        <f t="shared" si="36"/>
        <v>0</v>
      </c>
      <c r="BH163" s="141">
        <f t="shared" si="37"/>
        <v>0</v>
      </c>
      <c r="BI163" s="141">
        <f t="shared" si="38"/>
        <v>0</v>
      </c>
      <c r="BJ163" s="13" t="s">
        <v>83</v>
      </c>
      <c r="BK163" s="142">
        <f t="shared" si="39"/>
        <v>0</v>
      </c>
      <c r="BL163" s="13" t="s">
        <v>177</v>
      </c>
      <c r="BM163" s="140" t="s">
        <v>281</v>
      </c>
    </row>
    <row r="164" spans="2:65" s="1" customFormat="1" ht="24.2" customHeight="1">
      <c r="B164" s="28"/>
      <c r="C164" s="129" t="s">
        <v>282</v>
      </c>
      <c r="D164" s="129" t="s">
        <v>135</v>
      </c>
      <c r="E164" s="130" t="s">
        <v>920</v>
      </c>
      <c r="F164" s="131" t="s">
        <v>921</v>
      </c>
      <c r="G164" s="132" t="s">
        <v>673</v>
      </c>
      <c r="H164" s="133">
        <v>1</v>
      </c>
      <c r="I164" s="134"/>
      <c r="J164" s="133">
        <f t="shared" si="30"/>
        <v>0</v>
      </c>
      <c r="K164" s="135"/>
      <c r="L164" s="28"/>
      <c r="M164" s="136" t="s">
        <v>1</v>
      </c>
      <c r="N164" s="137" t="s">
        <v>40</v>
      </c>
      <c r="P164" s="138">
        <f t="shared" si="31"/>
        <v>0</v>
      </c>
      <c r="Q164" s="138">
        <v>0</v>
      </c>
      <c r="R164" s="138">
        <f t="shared" si="32"/>
        <v>0</v>
      </c>
      <c r="S164" s="138">
        <v>0</v>
      </c>
      <c r="T164" s="139">
        <f t="shared" si="33"/>
        <v>0</v>
      </c>
      <c r="AR164" s="140" t="s">
        <v>177</v>
      </c>
      <c r="AT164" s="140" t="s">
        <v>135</v>
      </c>
      <c r="AU164" s="140" t="s">
        <v>83</v>
      </c>
      <c r="AY164" s="13" t="s">
        <v>129</v>
      </c>
      <c r="BE164" s="141">
        <f t="shared" si="34"/>
        <v>0</v>
      </c>
      <c r="BF164" s="141">
        <f t="shared" si="35"/>
        <v>0</v>
      </c>
      <c r="BG164" s="141">
        <f t="shared" si="36"/>
        <v>0</v>
      </c>
      <c r="BH164" s="141">
        <f t="shared" si="37"/>
        <v>0</v>
      </c>
      <c r="BI164" s="141">
        <f t="shared" si="38"/>
        <v>0</v>
      </c>
      <c r="BJ164" s="13" t="s">
        <v>83</v>
      </c>
      <c r="BK164" s="142">
        <f t="shared" si="39"/>
        <v>0</v>
      </c>
      <c r="BL164" s="13" t="s">
        <v>177</v>
      </c>
      <c r="BM164" s="140" t="s">
        <v>285</v>
      </c>
    </row>
    <row r="165" spans="2:65" s="1" customFormat="1" ht="16.5" customHeight="1">
      <c r="B165" s="28"/>
      <c r="C165" s="129" t="s">
        <v>229</v>
      </c>
      <c r="D165" s="129" t="s">
        <v>135</v>
      </c>
      <c r="E165" s="130" t="s">
        <v>922</v>
      </c>
      <c r="F165" s="131" t="s">
        <v>923</v>
      </c>
      <c r="G165" s="132" t="s">
        <v>673</v>
      </c>
      <c r="H165" s="133">
        <v>1</v>
      </c>
      <c r="I165" s="134"/>
      <c r="J165" s="133">
        <f t="shared" si="30"/>
        <v>0</v>
      </c>
      <c r="K165" s="135"/>
      <c r="L165" s="28"/>
      <c r="M165" s="136" t="s">
        <v>1</v>
      </c>
      <c r="N165" s="137" t="s">
        <v>40</v>
      </c>
      <c r="P165" s="138">
        <f t="shared" si="31"/>
        <v>0</v>
      </c>
      <c r="Q165" s="138">
        <v>0</v>
      </c>
      <c r="R165" s="138">
        <f t="shared" si="32"/>
        <v>0</v>
      </c>
      <c r="S165" s="138">
        <v>0</v>
      </c>
      <c r="T165" s="139">
        <f t="shared" si="33"/>
        <v>0</v>
      </c>
      <c r="AR165" s="140" t="s">
        <v>177</v>
      </c>
      <c r="AT165" s="140" t="s">
        <v>135</v>
      </c>
      <c r="AU165" s="140" t="s">
        <v>83</v>
      </c>
      <c r="AY165" s="13" t="s">
        <v>129</v>
      </c>
      <c r="BE165" s="141">
        <f t="shared" si="34"/>
        <v>0</v>
      </c>
      <c r="BF165" s="141">
        <f t="shared" si="35"/>
        <v>0</v>
      </c>
      <c r="BG165" s="141">
        <f t="shared" si="36"/>
        <v>0</v>
      </c>
      <c r="BH165" s="141">
        <f t="shared" si="37"/>
        <v>0</v>
      </c>
      <c r="BI165" s="141">
        <f t="shared" si="38"/>
        <v>0</v>
      </c>
      <c r="BJ165" s="13" t="s">
        <v>83</v>
      </c>
      <c r="BK165" s="142">
        <f t="shared" si="39"/>
        <v>0</v>
      </c>
      <c r="BL165" s="13" t="s">
        <v>177</v>
      </c>
      <c r="BM165" s="140" t="s">
        <v>288</v>
      </c>
    </row>
    <row r="166" spans="2:65" s="1" customFormat="1" ht="16.5" customHeight="1">
      <c r="B166" s="28"/>
      <c r="C166" s="129" t="s">
        <v>289</v>
      </c>
      <c r="D166" s="129" t="s">
        <v>135</v>
      </c>
      <c r="E166" s="130" t="s">
        <v>924</v>
      </c>
      <c r="F166" s="131" t="s">
        <v>925</v>
      </c>
      <c r="G166" s="132" t="s">
        <v>673</v>
      </c>
      <c r="H166" s="133">
        <v>1</v>
      </c>
      <c r="I166" s="134"/>
      <c r="J166" s="133">
        <f t="shared" si="30"/>
        <v>0</v>
      </c>
      <c r="K166" s="135"/>
      <c r="L166" s="28"/>
      <c r="M166" s="136" t="s">
        <v>1</v>
      </c>
      <c r="N166" s="137" t="s">
        <v>40</v>
      </c>
      <c r="P166" s="138">
        <f t="shared" si="31"/>
        <v>0</v>
      </c>
      <c r="Q166" s="138">
        <v>0</v>
      </c>
      <c r="R166" s="138">
        <f t="shared" si="32"/>
        <v>0</v>
      </c>
      <c r="S166" s="138">
        <v>0</v>
      </c>
      <c r="T166" s="139">
        <f t="shared" si="33"/>
        <v>0</v>
      </c>
      <c r="AR166" s="140" t="s">
        <v>177</v>
      </c>
      <c r="AT166" s="140" t="s">
        <v>135</v>
      </c>
      <c r="AU166" s="140" t="s">
        <v>83</v>
      </c>
      <c r="AY166" s="13" t="s">
        <v>129</v>
      </c>
      <c r="BE166" s="141">
        <f t="shared" si="34"/>
        <v>0</v>
      </c>
      <c r="BF166" s="141">
        <f t="shared" si="35"/>
        <v>0</v>
      </c>
      <c r="BG166" s="141">
        <f t="shared" si="36"/>
        <v>0</v>
      </c>
      <c r="BH166" s="141">
        <f t="shared" si="37"/>
        <v>0</v>
      </c>
      <c r="BI166" s="141">
        <f t="shared" si="38"/>
        <v>0</v>
      </c>
      <c r="BJ166" s="13" t="s">
        <v>83</v>
      </c>
      <c r="BK166" s="142">
        <f t="shared" si="39"/>
        <v>0</v>
      </c>
      <c r="BL166" s="13" t="s">
        <v>177</v>
      </c>
      <c r="BM166" s="140" t="s">
        <v>292</v>
      </c>
    </row>
    <row r="167" spans="2:65" s="1" customFormat="1" ht="21.75" customHeight="1">
      <c r="B167" s="28"/>
      <c r="C167" s="129" t="s">
        <v>233</v>
      </c>
      <c r="D167" s="129" t="s">
        <v>135</v>
      </c>
      <c r="E167" s="130" t="s">
        <v>926</v>
      </c>
      <c r="F167" s="131" t="s">
        <v>927</v>
      </c>
      <c r="G167" s="132" t="s">
        <v>673</v>
      </c>
      <c r="H167" s="133">
        <v>2</v>
      </c>
      <c r="I167" s="134"/>
      <c r="J167" s="133">
        <f t="shared" si="30"/>
        <v>0</v>
      </c>
      <c r="K167" s="135"/>
      <c r="L167" s="28"/>
      <c r="M167" s="136" t="s">
        <v>1</v>
      </c>
      <c r="N167" s="137" t="s">
        <v>40</v>
      </c>
      <c r="P167" s="138">
        <f t="shared" si="31"/>
        <v>0</v>
      </c>
      <c r="Q167" s="138">
        <v>0</v>
      </c>
      <c r="R167" s="138">
        <f t="shared" si="32"/>
        <v>0</v>
      </c>
      <c r="S167" s="138">
        <v>0</v>
      </c>
      <c r="T167" s="139">
        <f t="shared" si="33"/>
        <v>0</v>
      </c>
      <c r="AR167" s="140" t="s">
        <v>177</v>
      </c>
      <c r="AT167" s="140" t="s">
        <v>135</v>
      </c>
      <c r="AU167" s="140" t="s">
        <v>83</v>
      </c>
      <c r="AY167" s="13" t="s">
        <v>129</v>
      </c>
      <c r="BE167" s="141">
        <f t="shared" si="34"/>
        <v>0</v>
      </c>
      <c r="BF167" s="141">
        <f t="shared" si="35"/>
        <v>0</v>
      </c>
      <c r="BG167" s="141">
        <f t="shared" si="36"/>
        <v>0</v>
      </c>
      <c r="BH167" s="141">
        <f t="shared" si="37"/>
        <v>0</v>
      </c>
      <c r="BI167" s="141">
        <f t="shared" si="38"/>
        <v>0</v>
      </c>
      <c r="BJ167" s="13" t="s">
        <v>83</v>
      </c>
      <c r="BK167" s="142">
        <f t="shared" si="39"/>
        <v>0</v>
      </c>
      <c r="BL167" s="13" t="s">
        <v>177</v>
      </c>
      <c r="BM167" s="140" t="s">
        <v>295</v>
      </c>
    </row>
    <row r="168" spans="2:65" s="1" customFormat="1" ht="21.75" customHeight="1">
      <c r="B168" s="28"/>
      <c r="C168" s="129" t="s">
        <v>296</v>
      </c>
      <c r="D168" s="129" t="s">
        <v>135</v>
      </c>
      <c r="E168" s="130" t="s">
        <v>928</v>
      </c>
      <c r="F168" s="131" t="s">
        <v>929</v>
      </c>
      <c r="G168" s="132" t="s">
        <v>250</v>
      </c>
      <c r="H168" s="133">
        <v>150</v>
      </c>
      <c r="I168" s="134"/>
      <c r="J168" s="133">
        <f t="shared" si="30"/>
        <v>0</v>
      </c>
      <c r="K168" s="135"/>
      <c r="L168" s="28"/>
      <c r="M168" s="136" t="s">
        <v>1</v>
      </c>
      <c r="N168" s="137" t="s">
        <v>40</v>
      </c>
      <c r="P168" s="138">
        <f t="shared" si="31"/>
        <v>0</v>
      </c>
      <c r="Q168" s="138">
        <v>0</v>
      </c>
      <c r="R168" s="138">
        <f t="shared" si="32"/>
        <v>0</v>
      </c>
      <c r="S168" s="138">
        <v>0</v>
      </c>
      <c r="T168" s="139">
        <f t="shared" si="33"/>
        <v>0</v>
      </c>
      <c r="AR168" s="140" t="s">
        <v>177</v>
      </c>
      <c r="AT168" s="140" t="s">
        <v>135</v>
      </c>
      <c r="AU168" s="140" t="s">
        <v>83</v>
      </c>
      <c r="AY168" s="13" t="s">
        <v>129</v>
      </c>
      <c r="BE168" s="141">
        <f t="shared" si="34"/>
        <v>0</v>
      </c>
      <c r="BF168" s="141">
        <f t="shared" si="35"/>
        <v>0</v>
      </c>
      <c r="BG168" s="141">
        <f t="shared" si="36"/>
        <v>0</v>
      </c>
      <c r="BH168" s="141">
        <f t="shared" si="37"/>
        <v>0</v>
      </c>
      <c r="BI168" s="141">
        <f t="shared" si="38"/>
        <v>0</v>
      </c>
      <c r="BJ168" s="13" t="s">
        <v>83</v>
      </c>
      <c r="BK168" s="142">
        <f t="shared" si="39"/>
        <v>0</v>
      </c>
      <c r="BL168" s="13" t="s">
        <v>177</v>
      </c>
      <c r="BM168" s="140" t="s">
        <v>299</v>
      </c>
    </row>
    <row r="169" spans="2:65" s="1" customFormat="1" ht="16.5" customHeight="1">
      <c r="B169" s="28"/>
      <c r="C169" s="129" t="s">
        <v>236</v>
      </c>
      <c r="D169" s="129" t="s">
        <v>135</v>
      </c>
      <c r="E169" s="130" t="s">
        <v>930</v>
      </c>
      <c r="F169" s="131" t="s">
        <v>931</v>
      </c>
      <c r="G169" s="132" t="s">
        <v>250</v>
      </c>
      <c r="H169" s="133">
        <v>45</v>
      </c>
      <c r="I169" s="134"/>
      <c r="J169" s="133">
        <f t="shared" si="30"/>
        <v>0</v>
      </c>
      <c r="K169" s="135"/>
      <c r="L169" s="28"/>
      <c r="M169" s="136" t="s">
        <v>1</v>
      </c>
      <c r="N169" s="137" t="s">
        <v>40</v>
      </c>
      <c r="P169" s="138">
        <f t="shared" si="31"/>
        <v>0</v>
      </c>
      <c r="Q169" s="138">
        <v>0</v>
      </c>
      <c r="R169" s="138">
        <f t="shared" si="32"/>
        <v>0</v>
      </c>
      <c r="S169" s="138">
        <v>0</v>
      </c>
      <c r="T169" s="139">
        <f t="shared" si="33"/>
        <v>0</v>
      </c>
      <c r="AR169" s="140" t="s">
        <v>177</v>
      </c>
      <c r="AT169" s="140" t="s">
        <v>135</v>
      </c>
      <c r="AU169" s="140" t="s">
        <v>83</v>
      </c>
      <c r="AY169" s="13" t="s">
        <v>129</v>
      </c>
      <c r="BE169" s="141">
        <f t="shared" si="34"/>
        <v>0</v>
      </c>
      <c r="BF169" s="141">
        <f t="shared" si="35"/>
        <v>0</v>
      </c>
      <c r="BG169" s="141">
        <f t="shared" si="36"/>
        <v>0</v>
      </c>
      <c r="BH169" s="141">
        <f t="shared" si="37"/>
        <v>0</v>
      </c>
      <c r="BI169" s="141">
        <f t="shared" si="38"/>
        <v>0</v>
      </c>
      <c r="BJ169" s="13" t="s">
        <v>83</v>
      </c>
      <c r="BK169" s="142">
        <f t="shared" si="39"/>
        <v>0</v>
      </c>
      <c r="BL169" s="13" t="s">
        <v>177</v>
      </c>
      <c r="BM169" s="140" t="s">
        <v>302</v>
      </c>
    </row>
    <row r="170" spans="2:65" s="1" customFormat="1" ht="16.5" customHeight="1">
      <c r="B170" s="28"/>
      <c r="C170" s="129" t="s">
        <v>303</v>
      </c>
      <c r="D170" s="129" t="s">
        <v>135</v>
      </c>
      <c r="E170" s="130" t="s">
        <v>932</v>
      </c>
      <c r="F170" s="131" t="s">
        <v>933</v>
      </c>
      <c r="G170" s="132" t="s">
        <v>673</v>
      </c>
      <c r="H170" s="133">
        <v>3</v>
      </c>
      <c r="I170" s="134"/>
      <c r="J170" s="133">
        <f t="shared" si="30"/>
        <v>0</v>
      </c>
      <c r="K170" s="135"/>
      <c r="L170" s="28"/>
      <c r="M170" s="136" t="s">
        <v>1</v>
      </c>
      <c r="N170" s="137" t="s">
        <v>40</v>
      </c>
      <c r="P170" s="138">
        <f t="shared" si="31"/>
        <v>0</v>
      </c>
      <c r="Q170" s="138">
        <v>0</v>
      </c>
      <c r="R170" s="138">
        <f t="shared" si="32"/>
        <v>0</v>
      </c>
      <c r="S170" s="138">
        <v>0</v>
      </c>
      <c r="T170" s="139">
        <f t="shared" si="33"/>
        <v>0</v>
      </c>
      <c r="AR170" s="140" t="s">
        <v>177</v>
      </c>
      <c r="AT170" s="140" t="s">
        <v>135</v>
      </c>
      <c r="AU170" s="140" t="s">
        <v>83</v>
      </c>
      <c r="AY170" s="13" t="s">
        <v>129</v>
      </c>
      <c r="BE170" s="141">
        <f t="shared" si="34"/>
        <v>0</v>
      </c>
      <c r="BF170" s="141">
        <f t="shared" si="35"/>
        <v>0</v>
      </c>
      <c r="BG170" s="141">
        <f t="shared" si="36"/>
        <v>0</v>
      </c>
      <c r="BH170" s="141">
        <f t="shared" si="37"/>
        <v>0</v>
      </c>
      <c r="BI170" s="141">
        <f t="shared" si="38"/>
        <v>0</v>
      </c>
      <c r="BJ170" s="13" t="s">
        <v>83</v>
      </c>
      <c r="BK170" s="142">
        <f t="shared" si="39"/>
        <v>0</v>
      </c>
      <c r="BL170" s="13" t="s">
        <v>177</v>
      </c>
      <c r="BM170" s="140" t="s">
        <v>306</v>
      </c>
    </row>
    <row r="171" spans="2:65" s="1" customFormat="1" ht="16.5" customHeight="1">
      <c r="B171" s="28"/>
      <c r="C171" s="129" t="s">
        <v>240</v>
      </c>
      <c r="D171" s="129" t="s">
        <v>135</v>
      </c>
      <c r="E171" s="130" t="s">
        <v>934</v>
      </c>
      <c r="F171" s="131" t="s">
        <v>935</v>
      </c>
      <c r="G171" s="132" t="s">
        <v>250</v>
      </c>
      <c r="H171" s="133">
        <v>20</v>
      </c>
      <c r="I171" s="134"/>
      <c r="J171" s="133">
        <f t="shared" si="30"/>
        <v>0</v>
      </c>
      <c r="K171" s="135"/>
      <c r="L171" s="28"/>
      <c r="M171" s="136" t="s">
        <v>1</v>
      </c>
      <c r="N171" s="137" t="s">
        <v>40</v>
      </c>
      <c r="P171" s="138">
        <f t="shared" si="31"/>
        <v>0</v>
      </c>
      <c r="Q171" s="138">
        <v>0</v>
      </c>
      <c r="R171" s="138">
        <f t="shared" si="32"/>
        <v>0</v>
      </c>
      <c r="S171" s="138">
        <v>0</v>
      </c>
      <c r="T171" s="139">
        <f t="shared" si="33"/>
        <v>0</v>
      </c>
      <c r="AR171" s="140" t="s">
        <v>177</v>
      </c>
      <c r="AT171" s="140" t="s">
        <v>135</v>
      </c>
      <c r="AU171" s="140" t="s">
        <v>83</v>
      </c>
      <c r="AY171" s="13" t="s">
        <v>129</v>
      </c>
      <c r="BE171" s="141">
        <f t="shared" si="34"/>
        <v>0</v>
      </c>
      <c r="BF171" s="141">
        <f t="shared" si="35"/>
        <v>0</v>
      </c>
      <c r="BG171" s="141">
        <f t="shared" si="36"/>
        <v>0</v>
      </c>
      <c r="BH171" s="141">
        <f t="shared" si="37"/>
        <v>0</v>
      </c>
      <c r="BI171" s="141">
        <f t="shared" si="38"/>
        <v>0</v>
      </c>
      <c r="BJ171" s="13" t="s">
        <v>83</v>
      </c>
      <c r="BK171" s="142">
        <f t="shared" si="39"/>
        <v>0</v>
      </c>
      <c r="BL171" s="13" t="s">
        <v>177</v>
      </c>
      <c r="BM171" s="140" t="s">
        <v>309</v>
      </c>
    </row>
    <row r="172" spans="2:65" s="1" customFormat="1" ht="16.5" customHeight="1">
      <c r="B172" s="28"/>
      <c r="C172" s="129" t="s">
        <v>310</v>
      </c>
      <c r="D172" s="129" t="s">
        <v>135</v>
      </c>
      <c r="E172" s="130" t="s">
        <v>936</v>
      </c>
      <c r="F172" s="131" t="s">
        <v>937</v>
      </c>
      <c r="G172" s="132" t="s">
        <v>250</v>
      </c>
      <c r="H172" s="133">
        <v>10</v>
      </c>
      <c r="I172" s="134"/>
      <c r="J172" s="133">
        <f t="shared" si="30"/>
        <v>0</v>
      </c>
      <c r="K172" s="135"/>
      <c r="L172" s="28"/>
      <c r="M172" s="136" t="s">
        <v>1</v>
      </c>
      <c r="N172" s="137" t="s">
        <v>40</v>
      </c>
      <c r="P172" s="138">
        <f t="shared" si="31"/>
        <v>0</v>
      </c>
      <c r="Q172" s="138">
        <v>0</v>
      </c>
      <c r="R172" s="138">
        <f t="shared" si="32"/>
        <v>0</v>
      </c>
      <c r="S172" s="138">
        <v>0</v>
      </c>
      <c r="T172" s="139">
        <f t="shared" si="33"/>
        <v>0</v>
      </c>
      <c r="AR172" s="140" t="s">
        <v>177</v>
      </c>
      <c r="AT172" s="140" t="s">
        <v>135</v>
      </c>
      <c r="AU172" s="140" t="s">
        <v>83</v>
      </c>
      <c r="AY172" s="13" t="s">
        <v>129</v>
      </c>
      <c r="BE172" s="141">
        <f t="shared" si="34"/>
        <v>0</v>
      </c>
      <c r="BF172" s="141">
        <f t="shared" si="35"/>
        <v>0</v>
      </c>
      <c r="BG172" s="141">
        <f t="shared" si="36"/>
        <v>0</v>
      </c>
      <c r="BH172" s="141">
        <f t="shared" si="37"/>
        <v>0</v>
      </c>
      <c r="BI172" s="141">
        <f t="shared" si="38"/>
        <v>0</v>
      </c>
      <c r="BJ172" s="13" t="s">
        <v>83</v>
      </c>
      <c r="BK172" s="142">
        <f t="shared" si="39"/>
        <v>0</v>
      </c>
      <c r="BL172" s="13" t="s">
        <v>177</v>
      </c>
      <c r="BM172" s="140" t="s">
        <v>313</v>
      </c>
    </row>
    <row r="173" spans="2:65" s="1" customFormat="1" ht="16.5" customHeight="1">
      <c r="B173" s="28"/>
      <c r="C173" s="129" t="s">
        <v>243</v>
      </c>
      <c r="D173" s="129" t="s">
        <v>135</v>
      </c>
      <c r="E173" s="130" t="s">
        <v>894</v>
      </c>
      <c r="F173" s="131" t="s">
        <v>895</v>
      </c>
      <c r="G173" s="132" t="s">
        <v>869</v>
      </c>
      <c r="H173" s="133">
        <v>1</v>
      </c>
      <c r="I173" s="134"/>
      <c r="J173" s="133">
        <f t="shared" si="30"/>
        <v>0</v>
      </c>
      <c r="K173" s="135"/>
      <c r="L173" s="28"/>
      <c r="M173" s="136" t="s">
        <v>1</v>
      </c>
      <c r="N173" s="137" t="s">
        <v>40</v>
      </c>
      <c r="P173" s="138">
        <f t="shared" si="31"/>
        <v>0</v>
      </c>
      <c r="Q173" s="138">
        <v>0</v>
      </c>
      <c r="R173" s="138">
        <f t="shared" si="32"/>
        <v>0</v>
      </c>
      <c r="S173" s="138">
        <v>0</v>
      </c>
      <c r="T173" s="139">
        <f t="shared" si="33"/>
        <v>0</v>
      </c>
      <c r="AR173" s="140" t="s">
        <v>177</v>
      </c>
      <c r="AT173" s="140" t="s">
        <v>135</v>
      </c>
      <c r="AU173" s="140" t="s">
        <v>83</v>
      </c>
      <c r="AY173" s="13" t="s">
        <v>129</v>
      </c>
      <c r="BE173" s="141">
        <f t="shared" si="34"/>
        <v>0</v>
      </c>
      <c r="BF173" s="141">
        <f t="shared" si="35"/>
        <v>0</v>
      </c>
      <c r="BG173" s="141">
        <f t="shared" si="36"/>
        <v>0</v>
      </c>
      <c r="BH173" s="141">
        <f t="shared" si="37"/>
        <v>0</v>
      </c>
      <c r="BI173" s="141">
        <f t="shared" si="38"/>
        <v>0</v>
      </c>
      <c r="BJ173" s="13" t="s">
        <v>83</v>
      </c>
      <c r="BK173" s="142">
        <f t="shared" si="39"/>
        <v>0</v>
      </c>
      <c r="BL173" s="13" t="s">
        <v>177</v>
      </c>
      <c r="BM173" s="140" t="s">
        <v>316</v>
      </c>
    </row>
    <row r="174" spans="2:65" s="1" customFormat="1" ht="16.5" customHeight="1">
      <c r="B174" s="28"/>
      <c r="C174" s="129" t="s">
        <v>317</v>
      </c>
      <c r="D174" s="129" t="s">
        <v>135</v>
      </c>
      <c r="E174" s="130" t="s">
        <v>938</v>
      </c>
      <c r="F174" s="131" t="s">
        <v>939</v>
      </c>
      <c r="G174" s="132" t="s">
        <v>869</v>
      </c>
      <c r="H174" s="133">
        <v>1</v>
      </c>
      <c r="I174" s="134"/>
      <c r="J174" s="133">
        <f t="shared" si="30"/>
        <v>0</v>
      </c>
      <c r="K174" s="135"/>
      <c r="L174" s="28"/>
      <c r="M174" s="136" t="s">
        <v>1</v>
      </c>
      <c r="N174" s="137" t="s">
        <v>40</v>
      </c>
      <c r="P174" s="138">
        <f t="shared" si="31"/>
        <v>0</v>
      </c>
      <c r="Q174" s="138">
        <v>0</v>
      </c>
      <c r="R174" s="138">
        <f t="shared" si="32"/>
        <v>0</v>
      </c>
      <c r="S174" s="138">
        <v>0</v>
      </c>
      <c r="T174" s="139">
        <f t="shared" si="33"/>
        <v>0</v>
      </c>
      <c r="AR174" s="140" t="s">
        <v>177</v>
      </c>
      <c r="AT174" s="140" t="s">
        <v>135</v>
      </c>
      <c r="AU174" s="140" t="s">
        <v>83</v>
      </c>
      <c r="AY174" s="13" t="s">
        <v>129</v>
      </c>
      <c r="BE174" s="141">
        <f t="shared" si="34"/>
        <v>0</v>
      </c>
      <c r="BF174" s="141">
        <f t="shared" si="35"/>
        <v>0</v>
      </c>
      <c r="BG174" s="141">
        <f t="shared" si="36"/>
        <v>0</v>
      </c>
      <c r="BH174" s="141">
        <f t="shared" si="37"/>
        <v>0</v>
      </c>
      <c r="BI174" s="141">
        <f t="shared" si="38"/>
        <v>0</v>
      </c>
      <c r="BJ174" s="13" t="s">
        <v>83</v>
      </c>
      <c r="BK174" s="142">
        <f t="shared" si="39"/>
        <v>0</v>
      </c>
      <c r="BL174" s="13" t="s">
        <v>177</v>
      </c>
      <c r="BM174" s="140" t="s">
        <v>320</v>
      </c>
    </row>
    <row r="175" spans="2:65" s="1" customFormat="1" ht="16.5" customHeight="1">
      <c r="B175" s="28"/>
      <c r="C175" s="129" t="s">
        <v>247</v>
      </c>
      <c r="D175" s="129" t="s">
        <v>135</v>
      </c>
      <c r="E175" s="130" t="s">
        <v>940</v>
      </c>
      <c r="F175" s="131" t="s">
        <v>941</v>
      </c>
      <c r="G175" s="132" t="s">
        <v>869</v>
      </c>
      <c r="H175" s="133">
        <v>1</v>
      </c>
      <c r="I175" s="134"/>
      <c r="J175" s="133">
        <f t="shared" si="30"/>
        <v>0</v>
      </c>
      <c r="K175" s="135"/>
      <c r="L175" s="28"/>
      <c r="M175" s="136" t="s">
        <v>1</v>
      </c>
      <c r="N175" s="137" t="s">
        <v>40</v>
      </c>
      <c r="P175" s="138">
        <f t="shared" si="31"/>
        <v>0</v>
      </c>
      <c r="Q175" s="138">
        <v>0</v>
      </c>
      <c r="R175" s="138">
        <f t="shared" si="32"/>
        <v>0</v>
      </c>
      <c r="S175" s="138">
        <v>0</v>
      </c>
      <c r="T175" s="139">
        <f t="shared" si="33"/>
        <v>0</v>
      </c>
      <c r="AR175" s="140" t="s">
        <v>177</v>
      </c>
      <c r="AT175" s="140" t="s">
        <v>135</v>
      </c>
      <c r="AU175" s="140" t="s">
        <v>83</v>
      </c>
      <c r="AY175" s="13" t="s">
        <v>129</v>
      </c>
      <c r="BE175" s="141">
        <f t="shared" si="34"/>
        <v>0</v>
      </c>
      <c r="BF175" s="141">
        <f t="shared" si="35"/>
        <v>0</v>
      </c>
      <c r="BG175" s="141">
        <f t="shared" si="36"/>
        <v>0</v>
      </c>
      <c r="BH175" s="141">
        <f t="shared" si="37"/>
        <v>0</v>
      </c>
      <c r="BI175" s="141">
        <f t="shared" si="38"/>
        <v>0</v>
      </c>
      <c r="BJ175" s="13" t="s">
        <v>83</v>
      </c>
      <c r="BK175" s="142">
        <f t="shared" si="39"/>
        <v>0</v>
      </c>
      <c r="BL175" s="13" t="s">
        <v>177</v>
      </c>
      <c r="BM175" s="140" t="s">
        <v>323</v>
      </c>
    </row>
    <row r="176" spans="2:65" s="1" customFormat="1" ht="24.2" customHeight="1">
      <c r="B176" s="28"/>
      <c r="C176" s="129" t="s">
        <v>324</v>
      </c>
      <c r="D176" s="129" t="s">
        <v>135</v>
      </c>
      <c r="E176" s="130" t="s">
        <v>942</v>
      </c>
      <c r="F176" s="131" t="s">
        <v>943</v>
      </c>
      <c r="G176" s="132" t="s">
        <v>869</v>
      </c>
      <c r="H176" s="133">
        <v>1</v>
      </c>
      <c r="I176" s="134"/>
      <c r="J176" s="133">
        <f t="shared" si="30"/>
        <v>0</v>
      </c>
      <c r="K176" s="135"/>
      <c r="L176" s="28"/>
      <c r="M176" s="136" t="s">
        <v>1</v>
      </c>
      <c r="N176" s="137" t="s">
        <v>40</v>
      </c>
      <c r="P176" s="138">
        <f t="shared" si="31"/>
        <v>0</v>
      </c>
      <c r="Q176" s="138">
        <v>0</v>
      </c>
      <c r="R176" s="138">
        <f t="shared" si="32"/>
        <v>0</v>
      </c>
      <c r="S176" s="138">
        <v>0</v>
      </c>
      <c r="T176" s="139">
        <f t="shared" si="33"/>
        <v>0</v>
      </c>
      <c r="AR176" s="140" t="s">
        <v>177</v>
      </c>
      <c r="AT176" s="140" t="s">
        <v>135</v>
      </c>
      <c r="AU176" s="140" t="s">
        <v>83</v>
      </c>
      <c r="AY176" s="13" t="s">
        <v>129</v>
      </c>
      <c r="BE176" s="141">
        <f t="shared" si="34"/>
        <v>0</v>
      </c>
      <c r="BF176" s="141">
        <f t="shared" si="35"/>
        <v>0</v>
      </c>
      <c r="BG176" s="141">
        <f t="shared" si="36"/>
        <v>0</v>
      </c>
      <c r="BH176" s="141">
        <f t="shared" si="37"/>
        <v>0</v>
      </c>
      <c r="BI176" s="141">
        <f t="shared" si="38"/>
        <v>0</v>
      </c>
      <c r="BJ176" s="13" t="s">
        <v>83</v>
      </c>
      <c r="BK176" s="142">
        <f t="shared" si="39"/>
        <v>0</v>
      </c>
      <c r="BL176" s="13" t="s">
        <v>177</v>
      </c>
      <c r="BM176" s="140" t="s">
        <v>327</v>
      </c>
    </row>
    <row r="177" spans="2:65" s="1" customFormat="1" ht="16.5" customHeight="1">
      <c r="B177" s="28"/>
      <c r="C177" s="129" t="s">
        <v>251</v>
      </c>
      <c r="D177" s="129" t="s">
        <v>135</v>
      </c>
      <c r="E177" s="130" t="s">
        <v>909</v>
      </c>
      <c r="F177" s="131" t="s">
        <v>910</v>
      </c>
      <c r="G177" s="132" t="s">
        <v>869</v>
      </c>
      <c r="H177" s="133">
        <v>1</v>
      </c>
      <c r="I177" s="134"/>
      <c r="J177" s="133">
        <f t="shared" si="30"/>
        <v>0</v>
      </c>
      <c r="K177" s="135"/>
      <c r="L177" s="28"/>
      <c r="M177" s="136" t="s">
        <v>1</v>
      </c>
      <c r="N177" s="137" t="s">
        <v>40</v>
      </c>
      <c r="P177" s="138">
        <f t="shared" si="31"/>
        <v>0</v>
      </c>
      <c r="Q177" s="138">
        <v>0</v>
      </c>
      <c r="R177" s="138">
        <f t="shared" si="32"/>
        <v>0</v>
      </c>
      <c r="S177" s="138">
        <v>0</v>
      </c>
      <c r="T177" s="139">
        <f t="shared" si="33"/>
        <v>0</v>
      </c>
      <c r="AR177" s="140" t="s">
        <v>177</v>
      </c>
      <c r="AT177" s="140" t="s">
        <v>135</v>
      </c>
      <c r="AU177" s="140" t="s">
        <v>83</v>
      </c>
      <c r="AY177" s="13" t="s">
        <v>129</v>
      </c>
      <c r="BE177" s="141">
        <f t="shared" si="34"/>
        <v>0</v>
      </c>
      <c r="BF177" s="141">
        <f t="shared" si="35"/>
        <v>0</v>
      </c>
      <c r="BG177" s="141">
        <f t="shared" si="36"/>
        <v>0</v>
      </c>
      <c r="BH177" s="141">
        <f t="shared" si="37"/>
        <v>0</v>
      </c>
      <c r="BI177" s="141">
        <f t="shared" si="38"/>
        <v>0</v>
      </c>
      <c r="BJ177" s="13" t="s">
        <v>83</v>
      </c>
      <c r="BK177" s="142">
        <f t="shared" si="39"/>
        <v>0</v>
      </c>
      <c r="BL177" s="13" t="s">
        <v>177</v>
      </c>
      <c r="BM177" s="140" t="s">
        <v>330</v>
      </c>
    </row>
    <row r="178" spans="2:63" s="11" customFormat="1" ht="22.9" customHeight="1">
      <c r="B178" s="117"/>
      <c r="D178" s="118" t="s">
        <v>74</v>
      </c>
      <c r="E178" s="127" t="s">
        <v>674</v>
      </c>
      <c r="F178" s="127" t="s">
        <v>1</v>
      </c>
      <c r="I178" s="120"/>
      <c r="J178" s="128">
        <f>BK178</f>
        <v>0</v>
      </c>
      <c r="L178" s="117"/>
      <c r="M178" s="122"/>
      <c r="P178" s="123">
        <v>0</v>
      </c>
      <c r="R178" s="123">
        <v>0</v>
      </c>
      <c r="T178" s="124">
        <v>0</v>
      </c>
      <c r="AR178" s="118" t="s">
        <v>83</v>
      </c>
      <c r="AT178" s="125" t="s">
        <v>74</v>
      </c>
      <c r="AU178" s="125" t="s">
        <v>83</v>
      </c>
      <c r="AY178" s="118" t="s">
        <v>129</v>
      </c>
      <c r="BK178" s="126">
        <v>0</v>
      </c>
    </row>
    <row r="179" spans="2:63" s="11" customFormat="1" ht="25.9" customHeight="1">
      <c r="B179" s="117"/>
      <c r="D179" s="118" t="s">
        <v>74</v>
      </c>
      <c r="E179" s="119" t="s">
        <v>704</v>
      </c>
      <c r="F179" s="119" t="s">
        <v>911</v>
      </c>
      <c r="I179" s="120"/>
      <c r="J179" s="121">
        <f>BK179</f>
        <v>0</v>
      </c>
      <c r="L179" s="117"/>
      <c r="M179" s="122"/>
      <c r="P179" s="123">
        <f>SUM(P180:P188)</f>
        <v>0</v>
      </c>
      <c r="R179" s="123">
        <f>SUM(R180:R188)</f>
        <v>0</v>
      </c>
      <c r="T179" s="124">
        <f>SUM(T180:T188)</f>
        <v>0</v>
      </c>
      <c r="AR179" s="118" t="s">
        <v>83</v>
      </c>
      <c r="AT179" s="125" t="s">
        <v>74</v>
      </c>
      <c r="AU179" s="125" t="s">
        <v>75</v>
      </c>
      <c r="AY179" s="118" t="s">
        <v>129</v>
      </c>
      <c r="BK179" s="126">
        <f>SUM(BK180:BK188)</f>
        <v>0</v>
      </c>
    </row>
    <row r="180" spans="2:65" s="1" customFormat="1" ht="33" customHeight="1">
      <c r="B180" s="28"/>
      <c r="C180" s="129" t="s">
        <v>331</v>
      </c>
      <c r="D180" s="129" t="s">
        <v>135</v>
      </c>
      <c r="E180" s="130" t="s">
        <v>944</v>
      </c>
      <c r="F180" s="131" t="s">
        <v>945</v>
      </c>
      <c r="G180" s="132" t="s">
        <v>673</v>
      </c>
      <c r="H180" s="133">
        <v>5</v>
      </c>
      <c r="I180" s="134"/>
      <c r="J180" s="133">
        <f aca="true" t="shared" si="40" ref="J180:J188">ROUND(I180*H180,3)</f>
        <v>0</v>
      </c>
      <c r="K180" s="135"/>
      <c r="L180" s="28"/>
      <c r="M180" s="136" t="s">
        <v>1</v>
      </c>
      <c r="N180" s="137" t="s">
        <v>40</v>
      </c>
      <c r="P180" s="138">
        <f aca="true" t="shared" si="41" ref="P180:P188">O180*H180</f>
        <v>0</v>
      </c>
      <c r="Q180" s="138">
        <v>0</v>
      </c>
      <c r="R180" s="138">
        <f aca="true" t="shared" si="42" ref="R180:R188">Q180*H180</f>
        <v>0</v>
      </c>
      <c r="S180" s="138">
        <v>0</v>
      </c>
      <c r="T180" s="139">
        <f aca="true" t="shared" si="43" ref="T180:T188">S180*H180</f>
        <v>0</v>
      </c>
      <c r="AR180" s="140" t="s">
        <v>177</v>
      </c>
      <c r="AT180" s="140" t="s">
        <v>135</v>
      </c>
      <c r="AU180" s="140" t="s">
        <v>83</v>
      </c>
      <c r="AY180" s="13" t="s">
        <v>129</v>
      </c>
      <c r="BE180" s="141">
        <f aca="true" t="shared" si="44" ref="BE180:BE188">IF(N180="základní",J180,0)</f>
        <v>0</v>
      </c>
      <c r="BF180" s="141">
        <f aca="true" t="shared" si="45" ref="BF180:BF188">IF(N180="snížená",J180,0)</f>
        <v>0</v>
      </c>
      <c r="BG180" s="141">
        <f aca="true" t="shared" si="46" ref="BG180:BG188">IF(N180="zákl. přenesená",J180,0)</f>
        <v>0</v>
      </c>
      <c r="BH180" s="141">
        <f aca="true" t="shared" si="47" ref="BH180:BH188">IF(N180="sníž. přenesená",J180,0)</f>
        <v>0</v>
      </c>
      <c r="BI180" s="141">
        <f aca="true" t="shared" si="48" ref="BI180:BI188">IF(N180="nulová",J180,0)</f>
        <v>0</v>
      </c>
      <c r="BJ180" s="13" t="s">
        <v>83</v>
      </c>
      <c r="BK180" s="142">
        <f aca="true" t="shared" si="49" ref="BK180:BK188">ROUND(I180*H180,3)</f>
        <v>0</v>
      </c>
      <c r="BL180" s="13" t="s">
        <v>177</v>
      </c>
      <c r="BM180" s="140" t="s">
        <v>334</v>
      </c>
    </row>
    <row r="181" spans="2:65" s="1" customFormat="1" ht="33" customHeight="1">
      <c r="B181" s="28"/>
      <c r="C181" s="129" t="s">
        <v>255</v>
      </c>
      <c r="D181" s="129" t="s">
        <v>135</v>
      </c>
      <c r="E181" s="130" t="s">
        <v>946</v>
      </c>
      <c r="F181" s="131" t="s">
        <v>947</v>
      </c>
      <c r="G181" s="132" t="s">
        <v>673</v>
      </c>
      <c r="H181" s="133">
        <v>2</v>
      </c>
      <c r="I181" s="134"/>
      <c r="J181" s="133">
        <f t="shared" si="40"/>
        <v>0</v>
      </c>
      <c r="K181" s="135"/>
      <c r="L181" s="28"/>
      <c r="M181" s="136" t="s">
        <v>1</v>
      </c>
      <c r="N181" s="137" t="s">
        <v>40</v>
      </c>
      <c r="P181" s="138">
        <f t="shared" si="41"/>
        <v>0</v>
      </c>
      <c r="Q181" s="138">
        <v>0</v>
      </c>
      <c r="R181" s="138">
        <f t="shared" si="42"/>
        <v>0</v>
      </c>
      <c r="S181" s="138">
        <v>0</v>
      </c>
      <c r="T181" s="139">
        <f t="shared" si="43"/>
        <v>0</v>
      </c>
      <c r="AR181" s="140" t="s">
        <v>177</v>
      </c>
      <c r="AT181" s="140" t="s">
        <v>135</v>
      </c>
      <c r="AU181" s="140" t="s">
        <v>83</v>
      </c>
      <c r="AY181" s="13" t="s">
        <v>129</v>
      </c>
      <c r="BE181" s="141">
        <f t="shared" si="44"/>
        <v>0</v>
      </c>
      <c r="BF181" s="141">
        <f t="shared" si="45"/>
        <v>0</v>
      </c>
      <c r="BG181" s="141">
        <f t="shared" si="46"/>
        <v>0</v>
      </c>
      <c r="BH181" s="141">
        <f t="shared" si="47"/>
        <v>0</v>
      </c>
      <c r="BI181" s="141">
        <f t="shared" si="48"/>
        <v>0</v>
      </c>
      <c r="BJ181" s="13" t="s">
        <v>83</v>
      </c>
      <c r="BK181" s="142">
        <f t="shared" si="49"/>
        <v>0</v>
      </c>
      <c r="BL181" s="13" t="s">
        <v>177</v>
      </c>
      <c r="BM181" s="140" t="s">
        <v>337</v>
      </c>
    </row>
    <row r="182" spans="2:65" s="1" customFormat="1" ht="16.5" customHeight="1">
      <c r="B182" s="28"/>
      <c r="C182" s="129" t="s">
        <v>338</v>
      </c>
      <c r="D182" s="129" t="s">
        <v>135</v>
      </c>
      <c r="E182" s="130" t="s">
        <v>948</v>
      </c>
      <c r="F182" s="131" t="s">
        <v>949</v>
      </c>
      <c r="G182" s="132" t="s">
        <v>250</v>
      </c>
      <c r="H182" s="133">
        <v>250</v>
      </c>
      <c r="I182" s="134"/>
      <c r="J182" s="133">
        <f t="shared" si="40"/>
        <v>0</v>
      </c>
      <c r="K182" s="135"/>
      <c r="L182" s="28"/>
      <c r="M182" s="136" t="s">
        <v>1</v>
      </c>
      <c r="N182" s="137" t="s">
        <v>40</v>
      </c>
      <c r="P182" s="138">
        <f t="shared" si="41"/>
        <v>0</v>
      </c>
      <c r="Q182" s="138">
        <v>0</v>
      </c>
      <c r="R182" s="138">
        <f t="shared" si="42"/>
        <v>0</v>
      </c>
      <c r="S182" s="138">
        <v>0</v>
      </c>
      <c r="T182" s="139">
        <f t="shared" si="43"/>
        <v>0</v>
      </c>
      <c r="AR182" s="140" t="s">
        <v>177</v>
      </c>
      <c r="AT182" s="140" t="s">
        <v>135</v>
      </c>
      <c r="AU182" s="140" t="s">
        <v>83</v>
      </c>
      <c r="AY182" s="13" t="s">
        <v>129</v>
      </c>
      <c r="BE182" s="141">
        <f t="shared" si="44"/>
        <v>0</v>
      </c>
      <c r="BF182" s="141">
        <f t="shared" si="45"/>
        <v>0</v>
      </c>
      <c r="BG182" s="141">
        <f t="shared" si="46"/>
        <v>0</v>
      </c>
      <c r="BH182" s="141">
        <f t="shared" si="47"/>
        <v>0</v>
      </c>
      <c r="BI182" s="141">
        <f t="shared" si="48"/>
        <v>0</v>
      </c>
      <c r="BJ182" s="13" t="s">
        <v>83</v>
      </c>
      <c r="BK182" s="142">
        <f t="shared" si="49"/>
        <v>0</v>
      </c>
      <c r="BL182" s="13" t="s">
        <v>177</v>
      </c>
      <c r="BM182" s="140" t="s">
        <v>341</v>
      </c>
    </row>
    <row r="183" spans="2:65" s="1" customFormat="1" ht="24.2" customHeight="1">
      <c r="B183" s="28"/>
      <c r="C183" s="129" t="s">
        <v>258</v>
      </c>
      <c r="D183" s="129" t="s">
        <v>135</v>
      </c>
      <c r="E183" s="130" t="s">
        <v>950</v>
      </c>
      <c r="F183" s="131" t="s">
        <v>951</v>
      </c>
      <c r="G183" s="132" t="s">
        <v>250</v>
      </c>
      <c r="H183" s="133">
        <v>60</v>
      </c>
      <c r="I183" s="134"/>
      <c r="J183" s="133">
        <f t="shared" si="40"/>
        <v>0</v>
      </c>
      <c r="K183" s="135"/>
      <c r="L183" s="28"/>
      <c r="M183" s="136" t="s">
        <v>1</v>
      </c>
      <c r="N183" s="137" t="s">
        <v>40</v>
      </c>
      <c r="P183" s="138">
        <f t="shared" si="41"/>
        <v>0</v>
      </c>
      <c r="Q183" s="138">
        <v>0</v>
      </c>
      <c r="R183" s="138">
        <f t="shared" si="42"/>
        <v>0</v>
      </c>
      <c r="S183" s="138">
        <v>0</v>
      </c>
      <c r="T183" s="139">
        <f t="shared" si="43"/>
        <v>0</v>
      </c>
      <c r="AR183" s="140" t="s">
        <v>177</v>
      </c>
      <c r="AT183" s="140" t="s">
        <v>135</v>
      </c>
      <c r="AU183" s="140" t="s">
        <v>83</v>
      </c>
      <c r="AY183" s="13" t="s">
        <v>129</v>
      </c>
      <c r="BE183" s="141">
        <f t="shared" si="44"/>
        <v>0</v>
      </c>
      <c r="BF183" s="141">
        <f t="shared" si="45"/>
        <v>0</v>
      </c>
      <c r="BG183" s="141">
        <f t="shared" si="46"/>
        <v>0</v>
      </c>
      <c r="BH183" s="141">
        <f t="shared" si="47"/>
        <v>0</v>
      </c>
      <c r="BI183" s="141">
        <f t="shared" si="48"/>
        <v>0</v>
      </c>
      <c r="BJ183" s="13" t="s">
        <v>83</v>
      </c>
      <c r="BK183" s="142">
        <f t="shared" si="49"/>
        <v>0</v>
      </c>
      <c r="BL183" s="13" t="s">
        <v>177</v>
      </c>
      <c r="BM183" s="140" t="s">
        <v>344</v>
      </c>
    </row>
    <row r="184" spans="2:65" s="1" customFormat="1" ht="16.5" customHeight="1">
      <c r="B184" s="28"/>
      <c r="C184" s="129" t="s">
        <v>345</v>
      </c>
      <c r="D184" s="129" t="s">
        <v>135</v>
      </c>
      <c r="E184" s="130" t="s">
        <v>932</v>
      </c>
      <c r="F184" s="131" t="s">
        <v>933</v>
      </c>
      <c r="G184" s="132" t="s">
        <v>673</v>
      </c>
      <c r="H184" s="133">
        <v>2</v>
      </c>
      <c r="I184" s="134"/>
      <c r="J184" s="133">
        <f t="shared" si="40"/>
        <v>0</v>
      </c>
      <c r="K184" s="135"/>
      <c r="L184" s="28"/>
      <c r="M184" s="136" t="s">
        <v>1</v>
      </c>
      <c r="N184" s="137" t="s">
        <v>40</v>
      </c>
      <c r="P184" s="138">
        <f t="shared" si="41"/>
        <v>0</v>
      </c>
      <c r="Q184" s="138">
        <v>0</v>
      </c>
      <c r="R184" s="138">
        <f t="shared" si="42"/>
        <v>0</v>
      </c>
      <c r="S184" s="138">
        <v>0</v>
      </c>
      <c r="T184" s="139">
        <f t="shared" si="43"/>
        <v>0</v>
      </c>
      <c r="AR184" s="140" t="s">
        <v>177</v>
      </c>
      <c r="AT184" s="140" t="s">
        <v>135</v>
      </c>
      <c r="AU184" s="140" t="s">
        <v>83</v>
      </c>
      <c r="AY184" s="13" t="s">
        <v>129</v>
      </c>
      <c r="BE184" s="141">
        <f t="shared" si="44"/>
        <v>0</v>
      </c>
      <c r="BF184" s="141">
        <f t="shared" si="45"/>
        <v>0</v>
      </c>
      <c r="BG184" s="141">
        <f t="shared" si="46"/>
        <v>0</v>
      </c>
      <c r="BH184" s="141">
        <f t="shared" si="47"/>
        <v>0</v>
      </c>
      <c r="BI184" s="141">
        <f t="shared" si="48"/>
        <v>0</v>
      </c>
      <c r="BJ184" s="13" t="s">
        <v>83</v>
      </c>
      <c r="BK184" s="142">
        <f t="shared" si="49"/>
        <v>0</v>
      </c>
      <c r="BL184" s="13" t="s">
        <v>177</v>
      </c>
      <c r="BM184" s="140" t="s">
        <v>348</v>
      </c>
    </row>
    <row r="185" spans="2:65" s="1" customFormat="1" ht="16.5" customHeight="1">
      <c r="B185" s="28"/>
      <c r="C185" s="129" t="s">
        <v>262</v>
      </c>
      <c r="D185" s="129" t="s">
        <v>135</v>
      </c>
      <c r="E185" s="130" t="s">
        <v>938</v>
      </c>
      <c r="F185" s="131" t="s">
        <v>939</v>
      </c>
      <c r="G185" s="132" t="s">
        <v>869</v>
      </c>
      <c r="H185" s="133">
        <v>1</v>
      </c>
      <c r="I185" s="134"/>
      <c r="J185" s="133">
        <f t="shared" si="40"/>
        <v>0</v>
      </c>
      <c r="K185" s="135"/>
      <c r="L185" s="28"/>
      <c r="M185" s="136" t="s">
        <v>1</v>
      </c>
      <c r="N185" s="137" t="s">
        <v>40</v>
      </c>
      <c r="P185" s="138">
        <f t="shared" si="41"/>
        <v>0</v>
      </c>
      <c r="Q185" s="138">
        <v>0</v>
      </c>
      <c r="R185" s="138">
        <f t="shared" si="42"/>
        <v>0</v>
      </c>
      <c r="S185" s="138">
        <v>0</v>
      </c>
      <c r="T185" s="139">
        <f t="shared" si="43"/>
        <v>0</v>
      </c>
      <c r="AR185" s="140" t="s">
        <v>177</v>
      </c>
      <c r="AT185" s="140" t="s">
        <v>135</v>
      </c>
      <c r="AU185" s="140" t="s">
        <v>83</v>
      </c>
      <c r="AY185" s="13" t="s">
        <v>129</v>
      </c>
      <c r="BE185" s="141">
        <f t="shared" si="44"/>
        <v>0</v>
      </c>
      <c r="BF185" s="141">
        <f t="shared" si="45"/>
        <v>0</v>
      </c>
      <c r="BG185" s="141">
        <f t="shared" si="46"/>
        <v>0</v>
      </c>
      <c r="BH185" s="141">
        <f t="shared" si="47"/>
        <v>0</v>
      </c>
      <c r="BI185" s="141">
        <f t="shared" si="48"/>
        <v>0</v>
      </c>
      <c r="BJ185" s="13" t="s">
        <v>83</v>
      </c>
      <c r="BK185" s="142">
        <f t="shared" si="49"/>
        <v>0</v>
      </c>
      <c r="BL185" s="13" t="s">
        <v>177</v>
      </c>
      <c r="BM185" s="140" t="s">
        <v>353</v>
      </c>
    </row>
    <row r="186" spans="2:65" s="1" customFormat="1" ht="16.5" customHeight="1">
      <c r="B186" s="28"/>
      <c r="C186" s="129" t="s">
        <v>354</v>
      </c>
      <c r="D186" s="129" t="s">
        <v>135</v>
      </c>
      <c r="E186" s="130" t="s">
        <v>940</v>
      </c>
      <c r="F186" s="131" t="s">
        <v>941</v>
      </c>
      <c r="G186" s="132" t="s">
        <v>869</v>
      </c>
      <c r="H186" s="133">
        <v>1</v>
      </c>
      <c r="I186" s="134"/>
      <c r="J186" s="133">
        <f t="shared" si="40"/>
        <v>0</v>
      </c>
      <c r="K186" s="135"/>
      <c r="L186" s="28"/>
      <c r="M186" s="136" t="s">
        <v>1</v>
      </c>
      <c r="N186" s="137" t="s">
        <v>40</v>
      </c>
      <c r="P186" s="138">
        <f t="shared" si="41"/>
        <v>0</v>
      </c>
      <c r="Q186" s="138">
        <v>0</v>
      </c>
      <c r="R186" s="138">
        <f t="shared" si="42"/>
        <v>0</v>
      </c>
      <c r="S186" s="138">
        <v>0</v>
      </c>
      <c r="T186" s="139">
        <f t="shared" si="43"/>
        <v>0</v>
      </c>
      <c r="AR186" s="140" t="s">
        <v>177</v>
      </c>
      <c r="AT186" s="140" t="s">
        <v>135</v>
      </c>
      <c r="AU186" s="140" t="s">
        <v>83</v>
      </c>
      <c r="AY186" s="13" t="s">
        <v>129</v>
      </c>
      <c r="BE186" s="141">
        <f t="shared" si="44"/>
        <v>0</v>
      </c>
      <c r="BF186" s="141">
        <f t="shared" si="45"/>
        <v>0</v>
      </c>
      <c r="BG186" s="141">
        <f t="shared" si="46"/>
        <v>0</v>
      </c>
      <c r="BH186" s="141">
        <f t="shared" si="47"/>
        <v>0</v>
      </c>
      <c r="BI186" s="141">
        <f t="shared" si="48"/>
        <v>0</v>
      </c>
      <c r="BJ186" s="13" t="s">
        <v>83</v>
      </c>
      <c r="BK186" s="142">
        <f t="shared" si="49"/>
        <v>0</v>
      </c>
      <c r="BL186" s="13" t="s">
        <v>177</v>
      </c>
      <c r="BM186" s="140" t="s">
        <v>357</v>
      </c>
    </row>
    <row r="187" spans="2:65" s="1" customFormat="1" ht="24.2" customHeight="1">
      <c r="B187" s="28"/>
      <c r="C187" s="129" t="s">
        <v>265</v>
      </c>
      <c r="D187" s="129" t="s">
        <v>135</v>
      </c>
      <c r="E187" s="130" t="s">
        <v>942</v>
      </c>
      <c r="F187" s="131" t="s">
        <v>943</v>
      </c>
      <c r="G187" s="132" t="s">
        <v>869</v>
      </c>
      <c r="H187" s="133">
        <v>1</v>
      </c>
      <c r="I187" s="134"/>
      <c r="J187" s="133">
        <f t="shared" si="40"/>
        <v>0</v>
      </c>
      <c r="K187" s="135"/>
      <c r="L187" s="28"/>
      <c r="M187" s="136" t="s">
        <v>1</v>
      </c>
      <c r="N187" s="137" t="s">
        <v>40</v>
      </c>
      <c r="P187" s="138">
        <f t="shared" si="41"/>
        <v>0</v>
      </c>
      <c r="Q187" s="138">
        <v>0</v>
      </c>
      <c r="R187" s="138">
        <f t="shared" si="42"/>
        <v>0</v>
      </c>
      <c r="S187" s="138">
        <v>0</v>
      </c>
      <c r="T187" s="139">
        <f t="shared" si="43"/>
        <v>0</v>
      </c>
      <c r="AR187" s="140" t="s">
        <v>177</v>
      </c>
      <c r="AT187" s="140" t="s">
        <v>135</v>
      </c>
      <c r="AU187" s="140" t="s">
        <v>83</v>
      </c>
      <c r="AY187" s="13" t="s">
        <v>129</v>
      </c>
      <c r="BE187" s="141">
        <f t="shared" si="44"/>
        <v>0</v>
      </c>
      <c r="BF187" s="141">
        <f t="shared" si="45"/>
        <v>0</v>
      </c>
      <c r="BG187" s="141">
        <f t="shared" si="46"/>
        <v>0</v>
      </c>
      <c r="BH187" s="141">
        <f t="shared" si="47"/>
        <v>0</v>
      </c>
      <c r="BI187" s="141">
        <f t="shared" si="48"/>
        <v>0</v>
      </c>
      <c r="BJ187" s="13" t="s">
        <v>83</v>
      </c>
      <c r="BK187" s="142">
        <f t="shared" si="49"/>
        <v>0</v>
      </c>
      <c r="BL187" s="13" t="s">
        <v>177</v>
      </c>
      <c r="BM187" s="140" t="s">
        <v>360</v>
      </c>
    </row>
    <row r="188" spans="2:65" s="1" customFormat="1" ht="16.5" customHeight="1">
      <c r="B188" s="28"/>
      <c r="C188" s="129" t="s">
        <v>361</v>
      </c>
      <c r="D188" s="129" t="s">
        <v>135</v>
      </c>
      <c r="E188" s="130" t="s">
        <v>909</v>
      </c>
      <c r="F188" s="131" t="s">
        <v>910</v>
      </c>
      <c r="G188" s="132" t="s">
        <v>869</v>
      </c>
      <c r="H188" s="133">
        <v>1</v>
      </c>
      <c r="I188" s="134"/>
      <c r="J188" s="133">
        <f t="shared" si="40"/>
        <v>0</v>
      </c>
      <c r="K188" s="135"/>
      <c r="L188" s="28"/>
      <c r="M188" s="136" t="s">
        <v>1</v>
      </c>
      <c r="N188" s="137" t="s">
        <v>40</v>
      </c>
      <c r="P188" s="138">
        <f t="shared" si="41"/>
        <v>0</v>
      </c>
      <c r="Q188" s="138">
        <v>0</v>
      </c>
      <c r="R188" s="138">
        <f t="shared" si="42"/>
        <v>0</v>
      </c>
      <c r="S188" s="138">
        <v>0</v>
      </c>
      <c r="T188" s="139">
        <f t="shared" si="43"/>
        <v>0</v>
      </c>
      <c r="AR188" s="140" t="s">
        <v>177</v>
      </c>
      <c r="AT188" s="140" t="s">
        <v>135</v>
      </c>
      <c r="AU188" s="140" t="s">
        <v>83</v>
      </c>
      <c r="AY188" s="13" t="s">
        <v>129</v>
      </c>
      <c r="BE188" s="141">
        <f t="shared" si="44"/>
        <v>0</v>
      </c>
      <c r="BF188" s="141">
        <f t="shared" si="45"/>
        <v>0</v>
      </c>
      <c r="BG188" s="141">
        <f t="shared" si="46"/>
        <v>0</v>
      </c>
      <c r="BH188" s="141">
        <f t="shared" si="47"/>
        <v>0</v>
      </c>
      <c r="BI188" s="141">
        <f t="shared" si="48"/>
        <v>0</v>
      </c>
      <c r="BJ188" s="13" t="s">
        <v>83</v>
      </c>
      <c r="BK188" s="142">
        <f t="shared" si="49"/>
        <v>0</v>
      </c>
      <c r="BL188" s="13" t="s">
        <v>177</v>
      </c>
      <c r="BM188" s="140" t="s">
        <v>364</v>
      </c>
    </row>
    <row r="189" spans="2:63" s="11" customFormat="1" ht="25.9" customHeight="1">
      <c r="B189" s="117"/>
      <c r="D189" s="118" t="s">
        <v>74</v>
      </c>
      <c r="E189" s="119" t="s">
        <v>952</v>
      </c>
      <c r="F189" s="119" t="s">
        <v>953</v>
      </c>
      <c r="I189" s="120"/>
      <c r="J189" s="121">
        <f>BK189</f>
        <v>0</v>
      </c>
      <c r="L189" s="117"/>
      <c r="M189" s="122"/>
      <c r="P189" s="123">
        <f>SUM(P190:P197)</f>
        <v>0</v>
      </c>
      <c r="R189" s="123">
        <f>SUM(R190:R197)</f>
        <v>0</v>
      </c>
      <c r="T189" s="124">
        <f>SUM(T190:T197)</f>
        <v>0</v>
      </c>
      <c r="AR189" s="118" t="s">
        <v>177</v>
      </c>
      <c r="AT189" s="125" t="s">
        <v>74</v>
      </c>
      <c r="AU189" s="125" t="s">
        <v>75</v>
      </c>
      <c r="AY189" s="118" t="s">
        <v>129</v>
      </c>
      <c r="BK189" s="126">
        <f>SUM(BK190:BK197)</f>
        <v>0</v>
      </c>
    </row>
    <row r="190" spans="2:65" s="1" customFormat="1" ht="33" customHeight="1">
      <c r="B190" s="28"/>
      <c r="C190" s="129" t="s">
        <v>269</v>
      </c>
      <c r="D190" s="129" t="s">
        <v>135</v>
      </c>
      <c r="E190" s="130" t="s">
        <v>83</v>
      </c>
      <c r="F190" s="131" t="s">
        <v>954</v>
      </c>
      <c r="G190" s="132" t="s">
        <v>673</v>
      </c>
      <c r="H190" s="133">
        <v>1</v>
      </c>
      <c r="I190" s="134"/>
      <c r="J190" s="133">
        <f aca="true" t="shared" si="50" ref="J190:J197">ROUND(I190*H190,3)</f>
        <v>0</v>
      </c>
      <c r="K190" s="135"/>
      <c r="L190" s="28"/>
      <c r="M190" s="136" t="s">
        <v>1</v>
      </c>
      <c r="N190" s="137" t="s">
        <v>40</v>
      </c>
      <c r="P190" s="138">
        <f aca="true" t="shared" si="51" ref="P190:P197">O190*H190</f>
        <v>0</v>
      </c>
      <c r="Q190" s="138">
        <v>0</v>
      </c>
      <c r="R190" s="138">
        <f aca="true" t="shared" si="52" ref="R190:R197">Q190*H190</f>
        <v>0</v>
      </c>
      <c r="S190" s="138">
        <v>0</v>
      </c>
      <c r="T190" s="139">
        <f aca="true" t="shared" si="53" ref="T190:T197">S190*H190</f>
        <v>0</v>
      </c>
      <c r="AR190" s="140" t="s">
        <v>955</v>
      </c>
      <c r="AT190" s="140" t="s">
        <v>135</v>
      </c>
      <c r="AU190" s="140" t="s">
        <v>83</v>
      </c>
      <c r="AY190" s="13" t="s">
        <v>129</v>
      </c>
      <c r="BE190" s="141">
        <f aca="true" t="shared" si="54" ref="BE190:BE197">IF(N190="základní",J190,0)</f>
        <v>0</v>
      </c>
      <c r="BF190" s="141">
        <f aca="true" t="shared" si="55" ref="BF190:BF197">IF(N190="snížená",J190,0)</f>
        <v>0</v>
      </c>
      <c r="BG190" s="141">
        <f aca="true" t="shared" si="56" ref="BG190:BG197">IF(N190="zákl. přenesená",J190,0)</f>
        <v>0</v>
      </c>
      <c r="BH190" s="141">
        <f aca="true" t="shared" si="57" ref="BH190:BH197">IF(N190="sníž. přenesená",J190,0)</f>
        <v>0</v>
      </c>
      <c r="BI190" s="141">
        <f aca="true" t="shared" si="58" ref="BI190:BI197">IF(N190="nulová",J190,0)</f>
        <v>0</v>
      </c>
      <c r="BJ190" s="13" t="s">
        <v>83</v>
      </c>
      <c r="BK190" s="142">
        <f aca="true" t="shared" si="59" ref="BK190:BK197">ROUND(I190*H190,3)</f>
        <v>0</v>
      </c>
      <c r="BL190" s="13" t="s">
        <v>955</v>
      </c>
      <c r="BM190" s="140" t="s">
        <v>956</v>
      </c>
    </row>
    <row r="191" spans="2:65" s="1" customFormat="1" ht="16.5" customHeight="1">
      <c r="B191" s="28"/>
      <c r="C191" s="129" t="s">
        <v>368</v>
      </c>
      <c r="D191" s="129" t="s">
        <v>135</v>
      </c>
      <c r="E191" s="130" t="s">
        <v>85</v>
      </c>
      <c r="F191" s="131" t="s">
        <v>957</v>
      </c>
      <c r="G191" s="132" t="s">
        <v>250</v>
      </c>
      <c r="H191" s="133">
        <v>5</v>
      </c>
      <c r="I191" s="134"/>
      <c r="J191" s="133">
        <f t="shared" si="50"/>
        <v>0</v>
      </c>
      <c r="K191" s="135"/>
      <c r="L191" s="28"/>
      <c r="M191" s="136" t="s">
        <v>1</v>
      </c>
      <c r="N191" s="137" t="s">
        <v>40</v>
      </c>
      <c r="P191" s="138">
        <f t="shared" si="51"/>
        <v>0</v>
      </c>
      <c r="Q191" s="138">
        <v>0</v>
      </c>
      <c r="R191" s="138">
        <f t="shared" si="52"/>
        <v>0</v>
      </c>
      <c r="S191" s="138">
        <v>0</v>
      </c>
      <c r="T191" s="139">
        <f t="shared" si="53"/>
        <v>0</v>
      </c>
      <c r="AR191" s="140" t="s">
        <v>955</v>
      </c>
      <c r="AT191" s="140" t="s">
        <v>135</v>
      </c>
      <c r="AU191" s="140" t="s">
        <v>83</v>
      </c>
      <c r="AY191" s="13" t="s">
        <v>129</v>
      </c>
      <c r="BE191" s="141">
        <f t="shared" si="54"/>
        <v>0</v>
      </c>
      <c r="BF191" s="141">
        <f t="shared" si="55"/>
        <v>0</v>
      </c>
      <c r="BG191" s="141">
        <f t="shared" si="56"/>
        <v>0</v>
      </c>
      <c r="BH191" s="141">
        <f t="shared" si="57"/>
        <v>0</v>
      </c>
      <c r="BI191" s="141">
        <f t="shared" si="58"/>
        <v>0</v>
      </c>
      <c r="BJ191" s="13" t="s">
        <v>83</v>
      </c>
      <c r="BK191" s="142">
        <f t="shared" si="59"/>
        <v>0</v>
      </c>
      <c r="BL191" s="13" t="s">
        <v>955</v>
      </c>
      <c r="BM191" s="140" t="s">
        <v>958</v>
      </c>
    </row>
    <row r="192" spans="2:65" s="1" customFormat="1" ht="16.5" customHeight="1">
      <c r="B192" s="28"/>
      <c r="C192" s="129" t="s">
        <v>272</v>
      </c>
      <c r="D192" s="129" t="s">
        <v>135</v>
      </c>
      <c r="E192" s="130" t="s">
        <v>181</v>
      </c>
      <c r="F192" s="131" t="s">
        <v>959</v>
      </c>
      <c r="G192" s="132" t="s">
        <v>250</v>
      </c>
      <c r="H192" s="133">
        <v>1</v>
      </c>
      <c r="I192" s="134"/>
      <c r="J192" s="133">
        <f t="shared" si="50"/>
        <v>0</v>
      </c>
      <c r="K192" s="135"/>
      <c r="L192" s="28"/>
      <c r="M192" s="136" t="s">
        <v>1</v>
      </c>
      <c r="N192" s="137" t="s">
        <v>40</v>
      </c>
      <c r="P192" s="138">
        <f t="shared" si="51"/>
        <v>0</v>
      </c>
      <c r="Q192" s="138">
        <v>0</v>
      </c>
      <c r="R192" s="138">
        <f t="shared" si="52"/>
        <v>0</v>
      </c>
      <c r="S192" s="138">
        <v>0</v>
      </c>
      <c r="T192" s="139">
        <f t="shared" si="53"/>
        <v>0</v>
      </c>
      <c r="AR192" s="140" t="s">
        <v>955</v>
      </c>
      <c r="AT192" s="140" t="s">
        <v>135</v>
      </c>
      <c r="AU192" s="140" t="s">
        <v>83</v>
      </c>
      <c r="AY192" s="13" t="s">
        <v>129</v>
      </c>
      <c r="BE192" s="141">
        <f t="shared" si="54"/>
        <v>0</v>
      </c>
      <c r="BF192" s="141">
        <f t="shared" si="55"/>
        <v>0</v>
      </c>
      <c r="BG192" s="141">
        <f t="shared" si="56"/>
        <v>0</v>
      </c>
      <c r="BH192" s="141">
        <f t="shared" si="57"/>
        <v>0</v>
      </c>
      <c r="BI192" s="141">
        <f t="shared" si="58"/>
        <v>0</v>
      </c>
      <c r="BJ192" s="13" t="s">
        <v>83</v>
      </c>
      <c r="BK192" s="142">
        <f t="shared" si="59"/>
        <v>0</v>
      </c>
      <c r="BL192" s="13" t="s">
        <v>955</v>
      </c>
      <c r="BM192" s="140" t="s">
        <v>960</v>
      </c>
    </row>
    <row r="193" spans="2:65" s="1" customFormat="1" ht="24.2" customHeight="1">
      <c r="B193" s="28"/>
      <c r="C193" s="129" t="s">
        <v>375</v>
      </c>
      <c r="D193" s="129" t="s">
        <v>135</v>
      </c>
      <c r="E193" s="130" t="s">
        <v>177</v>
      </c>
      <c r="F193" s="131" t="s">
        <v>961</v>
      </c>
      <c r="G193" s="132" t="s">
        <v>250</v>
      </c>
      <c r="H193" s="133">
        <v>3</v>
      </c>
      <c r="I193" s="134"/>
      <c r="J193" s="133">
        <f t="shared" si="50"/>
        <v>0</v>
      </c>
      <c r="K193" s="135"/>
      <c r="L193" s="28"/>
      <c r="M193" s="136" t="s">
        <v>1</v>
      </c>
      <c r="N193" s="137" t="s">
        <v>40</v>
      </c>
      <c r="P193" s="138">
        <f t="shared" si="51"/>
        <v>0</v>
      </c>
      <c r="Q193" s="138">
        <v>0</v>
      </c>
      <c r="R193" s="138">
        <f t="shared" si="52"/>
        <v>0</v>
      </c>
      <c r="S193" s="138">
        <v>0</v>
      </c>
      <c r="T193" s="139">
        <f t="shared" si="53"/>
        <v>0</v>
      </c>
      <c r="AR193" s="140" t="s">
        <v>955</v>
      </c>
      <c r="AT193" s="140" t="s">
        <v>135</v>
      </c>
      <c r="AU193" s="140" t="s">
        <v>83</v>
      </c>
      <c r="AY193" s="13" t="s">
        <v>129</v>
      </c>
      <c r="BE193" s="141">
        <f t="shared" si="54"/>
        <v>0</v>
      </c>
      <c r="BF193" s="141">
        <f t="shared" si="55"/>
        <v>0</v>
      </c>
      <c r="BG193" s="141">
        <f t="shared" si="56"/>
        <v>0</v>
      </c>
      <c r="BH193" s="141">
        <f t="shared" si="57"/>
        <v>0</v>
      </c>
      <c r="BI193" s="141">
        <f t="shared" si="58"/>
        <v>0</v>
      </c>
      <c r="BJ193" s="13" t="s">
        <v>83</v>
      </c>
      <c r="BK193" s="142">
        <f t="shared" si="59"/>
        <v>0</v>
      </c>
      <c r="BL193" s="13" t="s">
        <v>955</v>
      </c>
      <c r="BM193" s="140" t="s">
        <v>962</v>
      </c>
    </row>
    <row r="194" spans="2:65" s="1" customFormat="1" ht="16.5" customHeight="1">
      <c r="B194" s="28"/>
      <c r="C194" s="129" t="s">
        <v>278</v>
      </c>
      <c r="D194" s="129" t="s">
        <v>135</v>
      </c>
      <c r="E194" s="130" t="s">
        <v>132</v>
      </c>
      <c r="F194" s="131" t="s">
        <v>963</v>
      </c>
      <c r="G194" s="132" t="s">
        <v>673</v>
      </c>
      <c r="H194" s="133">
        <v>5</v>
      </c>
      <c r="I194" s="134"/>
      <c r="J194" s="133">
        <f t="shared" si="50"/>
        <v>0</v>
      </c>
      <c r="K194" s="135"/>
      <c r="L194" s="28"/>
      <c r="M194" s="136" t="s">
        <v>1</v>
      </c>
      <c r="N194" s="137" t="s">
        <v>40</v>
      </c>
      <c r="P194" s="138">
        <f t="shared" si="51"/>
        <v>0</v>
      </c>
      <c r="Q194" s="138">
        <v>0</v>
      </c>
      <c r="R194" s="138">
        <f t="shared" si="52"/>
        <v>0</v>
      </c>
      <c r="S194" s="138">
        <v>0</v>
      </c>
      <c r="T194" s="139">
        <f t="shared" si="53"/>
        <v>0</v>
      </c>
      <c r="AR194" s="140" t="s">
        <v>955</v>
      </c>
      <c r="AT194" s="140" t="s">
        <v>135</v>
      </c>
      <c r="AU194" s="140" t="s">
        <v>83</v>
      </c>
      <c r="AY194" s="13" t="s">
        <v>129</v>
      </c>
      <c r="BE194" s="141">
        <f t="shared" si="54"/>
        <v>0</v>
      </c>
      <c r="BF194" s="141">
        <f t="shared" si="55"/>
        <v>0</v>
      </c>
      <c r="BG194" s="141">
        <f t="shared" si="56"/>
        <v>0</v>
      </c>
      <c r="BH194" s="141">
        <f t="shared" si="57"/>
        <v>0</v>
      </c>
      <c r="BI194" s="141">
        <f t="shared" si="58"/>
        <v>0</v>
      </c>
      <c r="BJ194" s="13" t="s">
        <v>83</v>
      </c>
      <c r="BK194" s="142">
        <f t="shared" si="59"/>
        <v>0</v>
      </c>
      <c r="BL194" s="13" t="s">
        <v>955</v>
      </c>
      <c r="BM194" s="140" t="s">
        <v>964</v>
      </c>
    </row>
    <row r="195" spans="2:65" s="1" customFormat="1" ht="16.5" customHeight="1">
      <c r="B195" s="28"/>
      <c r="C195" s="129" t="s">
        <v>382</v>
      </c>
      <c r="D195" s="129" t="s">
        <v>135</v>
      </c>
      <c r="E195" s="130" t="s">
        <v>140</v>
      </c>
      <c r="F195" s="131" t="s">
        <v>965</v>
      </c>
      <c r="G195" s="132" t="s">
        <v>673</v>
      </c>
      <c r="H195" s="133">
        <v>1</v>
      </c>
      <c r="I195" s="134"/>
      <c r="J195" s="133">
        <f t="shared" si="50"/>
        <v>0</v>
      </c>
      <c r="K195" s="135"/>
      <c r="L195" s="28"/>
      <c r="M195" s="136" t="s">
        <v>1</v>
      </c>
      <c r="N195" s="137" t="s">
        <v>40</v>
      </c>
      <c r="P195" s="138">
        <f t="shared" si="51"/>
        <v>0</v>
      </c>
      <c r="Q195" s="138">
        <v>0</v>
      </c>
      <c r="R195" s="138">
        <f t="shared" si="52"/>
        <v>0</v>
      </c>
      <c r="S195" s="138">
        <v>0</v>
      </c>
      <c r="T195" s="139">
        <f t="shared" si="53"/>
        <v>0</v>
      </c>
      <c r="AR195" s="140" t="s">
        <v>955</v>
      </c>
      <c r="AT195" s="140" t="s">
        <v>135</v>
      </c>
      <c r="AU195" s="140" t="s">
        <v>83</v>
      </c>
      <c r="AY195" s="13" t="s">
        <v>129</v>
      </c>
      <c r="BE195" s="141">
        <f t="shared" si="54"/>
        <v>0</v>
      </c>
      <c r="BF195" s="141">
        <f t="shared" si="55"/>
        <v>0</v>
      </c>
      <c r="BG195" s="141">
        <f t="shared" si="56"/>
        <v>0</v>
      </c>
      <c r="BH195" s="141">
        <f t="shared" si="57"/>
        <v>0</v>
      </c>
      <c r="BI195" s="141">
        <f t="shared" si="58"/>
        <v>0</v>
      </c>
      <c r="BJ195" s="13" t="s">
        <v>83</v>
      </c>
      <c r="BK195" s="142">
        <f t="shared" si="59"/>
        <v>0</v>
      </c>
      <c r="BL195" s="13" t="s">
        <v>955</v>
      </c>
      <c r="BM195" s="140" t="s">
        <v>966</v>
      </c>
    </row>
    <row r="196" spans="2:65" s="1" customFormat="1" ht="16.5" customHeight="1">
      <c r="B196" s="28"/>
      <c r="C196" s="129" t="s">
        <v>281</v>
      </c>
      <c r="D196" s="129" t="s">
        <v>135</v>
      </c>
      <c r="E196" s="130" t="s">
        <v>151</v>
      </c>
      <c r="F196" s="131" t="s">
        <v>868</v>
      </c>
      <c r="G196" s="132" t="s">
        <v>869</v>
      </c>
      <c r="H196" s="133">
        <v>1</v>
      </c>
      <c r="I196" s="134"/>
      <c r="J196" s="133">
        <f t="shared" si="50"/>
        <v>0</v>
      </c>
      <c r="K196" s="135"/>
      <c r="L196" s="28"/>
      <c r="M196" s="136" t="s">
        <v>1</v>
      </c>
      <c r="N196" s="137" t="s">
        <v>40</v>
      </c>
      <c r="P196" s="138">
        <f t="shared" si="51"/>
        <v>0</v>
      </c>
      <c r="Q196" s="138">
        <v>0</v>
      </c>
      <c r="R196" s="138">
        <f t="shared" si="52"/>
        <v>0</v>
      </c>
      <c r="S196" s="138">
        <v>0</v>
      </c>
      <c r="T196" s="139">
        <f t="shared" si="53"/>
        <v>0</v>
      </c>
      <c r="AR196" s="140" t="s">
        <v>955</v>
      </c>
      <c r="AT196" s="140" t="s">
        <v>135</v>
      </c>
      <c r="AU196" s="140" t="s">
        <v>83</v>
      </c>
      <c r="AY196" s="13" t="s">
        <v>129</v>
      </c>
      <c r="BE196" s="141">
        <f t="shared" si="54"/>
        <v>0</v>
      </c>
      <c r="BF196" s="141">
        <f t="shared" si="55"/>
        <v>0</v>
      </c>
      <c r="BG196" s="141">
        <f t="shared" si="56"/>
        <v>0</v>
      </c>
      <c r="BH196" s="141">
        <f t="shared" si="57"/>
        <v>0</v>
      </c>
      <c r="BI196" s="141">
        <f t="shared" si="58"/>
        <v>0</v>
      </c>
      <c r="BJ196" s="13" t="s">
        <v>83</v>
      </c>
      <c r="BK196" s="142">
        <f t="shared" si="59"/>
        <v>0</v>
      </c>
      <c r="BL196" s="13" t="s">
        <v>955</v>
      </c>
      <c r="BM196" s="140" t="s">
        <v>967</v>
      </c>
    </row>
    <row r="197" spans="2:65" s="1" customFormat="1" ht="16.5" customHeight="1">
      <c r="B197" s="28"/>
      <c r="C197" s="129" t="s">
        <v>389</v>
      </c>
      <c r="D197" s="129" t="s">
        <v>135</v>
      </c>
      <c r="E197" s="130" t="s">
        <v>146</v>
      </c>
      <c r="F197" s="131" t="s">
        <v>968</v>
      </c>
      <c r="G197" s="132" t="s">
        <v>869</v>
      </c>
      <c r="H197" s="133">
        <v>1</v>
      </c>
      <c r="I197" s="134"/>
      <c r="J197" s="133">
        <f t="shared" si="50"/>
        <v>0</v>
      </c>
      <c r="K197" s="135"/>
      <c r="L197" s="28"/>
      <c r="M197" s="143" t="s">
        <v>1</v>
      </c>
      <c r="N197" s="144" t="s">
        <v>40</v>
      </c>
      <c r="O197" s="145"/>
      <c r="P197" s="146">
        <f t="shared" si="51"/>
        <v>0</v>
      </c>
      <c r="Q197" s="146">
        <v>0</v>
      </c>
      <c r="R197" s="146">
        <f t="shared" si="52"/>
        <v>0</v>
      </c>
      <c r="S197" s="146">
        <v>0</v>
      </c>
      <c r="T197" s="147">
        <f t="shared" si="53"/>
        <v>0</v>
      </c>
      <c r="AR197" s="140" t="s">
        <v>955</v>
      </c>
      <c r="AT197" s="140" t="s">
        <v>135</v>
      </c>
      <c r="AU197" s="140" t="s">
        <v>83</v>
      </c>
      <c r="AY197" s="13" t="s">
        <v>129</v>
      </c>
      <c r="BE197" s="141">
        <f t="shared" si="54"/>
        <v>0</v>
      </c>
      <c r="BF197" s="141">
        <f t="shared" si="55"/>
        <v>0</v>
      </c>
      <c r="BG197" s="141">
        <f t="shared" si="56"/>
        <v>0</v>
      </c>
      <c r="BH197" s="141">
        <f t="shared" si="57"/>
        <v>0</v>
      </c>
      <c r="BI197" s="141">
        <f t="shared" si="58"/>
        <v>0</v>
      </c>
      <c r="BJ197" s="13" t="s">
        <v>83</v>
      </c>
      <c r="BK197" s="142">
        <f t="shared" si="59"/>
        <v>0</v>
      </c>
      <c r="BL197" s="13" t="s">
        <v>955</v>
      </c>
      <c r="BM197" s="140" t="s">
        <v>969</v>
      </c>
    </row>
    <row r="198" spans="2:12" s="1" customFormat="1" ht="6.95" customHeight="1">
      <c r="B198" s="40"/>
      <c r="C198" s="41"/>
      <c r="D198" s="41"/>
      <c r="E198" s="41"/>
      <c r="F198" s="41"/>
      <c r="G198" s="41"/>
      <c r="H198" s="41"/>
      <c r="I198" s="41"/>
      <c r="J198" s="41"/>
      <c r="K198" s="41"/>
      <c r="L198" s="28"/>
    </row>
  </sheetData>
  <sheetProtection algorithmName="SHA-512" hashValue="7bj3zPHEPE2cxhseEQKzK4x/dKb1tgkmu43lGt96b/oKzORxOQiRqRlQBQW7HuLrd24UJdGaci8084F7STHTtg==" saltValue="5Wz612uaF2GMKSvgJUrcbqzP88tHMMmBOJAMfK0LwAawe+WQoLhLfQZvwE7RDgilu7bx3tGjiaC9ID5Ll7h6SA==" spinCount="100000" sheet="1" objects="1" scenarios="1" formatColumns="0" formatRows="0" autoFilter="0"/>
  <autoFilter ref="C125:K197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Brych Petr</dc:creator>
  <cp:keywords/>
  <dc:description/>
  <cp:lastModifiedBy>Balážová Markéta</cp:lastModifiedBy>
  <dcterms:created xsi:type="dcterms:W3CDTF">2023-12-20T13:15:29Z</dcterms:created>
  <dcterms:modified xsi:type="dcterms:W3CDTF">2023-12-20T13:29:51Z</dcterms:modified>
  <cp:category/>
  <cp:version/>
  <cp:contentType/>
  <cp:contentStatus/>
</cp:coreProperties>
</file>