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laufcz-my.sharepoint.com/personal/jiraskova_jplegal_cz/Documents/Praha 14/1 Střecha Pilská 25/"/>
    </mc:Choice>
  </mc:AlternateContent>
  <xr:revisionPtr revIDLastSave="0" documentId="8_{A3D57C6A-9B71-4299-962B-D2DB08F08D60}" xr6:coauthVersionLast="47" xr6:coauthVersionMax="47" xr10:uidLastSave="{00000000-0000-0000-0000-000000000000}"/>
  <bookViews>
    <workbookView xWindow="-108" yWindow="-108" windowWidth="23256" windowHeight="13896" activeTab="3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04022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04022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04022 Pol'!$A$1:$Y$199</definedName>
    <definedName name="_xlnm.Print_Area" localSheetId="1">Stavba!$A$1:$J$64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2" l="1"/>
  <c r="I9" i="12"/>
  <c r="K9" i="12"/>
  <c r="M9" i="12"/>
  <c r="O9" i="12"/>
  <c r="Q9" i="12"/>
  <c r="V9" i="12"/>
  <c r="G10" i="12"/>
  <c r="M10" i="12" s="1"/>
  <c r="I10" i="12"/>
  <c r="K10" i="12"/>
  <c r="O10" i="12"/>
  <c r="Q10" i="12"/>
  <c r="V10" i="12"/>
  <c r="G11" i="12"/>
  <c r="G8" i="12" s="1"/>
  <c r="I49" i="1" s="1"/>
  <c r="I11" i="12"/>
  <c r="K11" i="12"/>
  <c r="M11" i="12"/>
  <c r="O11" i="12"/>
  <c r="Q11" i="12"/>
  <c r="Q8" i="12" s="1"/>
  <c r="V11" i="12"/>
  <c r="G13" i="12"/>
  <c r="M13" i="12" s="1"/>
  <c r="I13" i="12"/>
  <c r="K13" i="12"/>
  <c r="O13" i="12"/>
  <c r="Q13" i="12"/>
  <c r="V13" i="12"/>
  <c r="G15" i="12"/>
  <c r="M15" i="12" s="1"/>
  <c r="I15" i="12"/>
  <c r="K15" i="12"/>
  <c r="O15" i="12"/>
  <c r="Q15" i="12"/>
  <c r="V15" i="12"/>
  <c r="G18" i="12"/>
  <c r="M18" i="12" s="1"/>
  <c r="I18" i="12"/>
  <c r="I12" i="12" s="1"/>
  <c r="K18" i="12"/>
  <c r="O18" i="12"/>
  <c r="Q18" i="12"/>
  <c r="V18" i="12"/>
  <c r="G20" i="12"/>
  <c r="M20" i="12" s="1"/>
  <c r="I20" i="12"/>
  <c r="K20" i="12"/>
  <c r="O20" i="12"/>
  <c r="Q20" i="12"/>
  <c r="V20" i="12"/>
  <c r="G23" i="12"/>
  <c r="I23" i="12"/>
  <c r="K23" i="12"/>
  <c r="M23" i="12"/>
  <c r="O23" i="12"/>
  <c r="Q23" i="12"/>
  <c r="V23" i="12"/>
  <c r="G25" i="12"/>
  <c r="I25" i="12"/>
  <c r="K25" i="12"/>
  <c r="M25" i="12"/>
  <c r="O25" i="12"/>
  <c r="Q25" i="12"/>
  <c r="V25" i="12"/>
  <c r="G27" i="12"/>
  <c r="I27" i="12"/>
  <c r="K27" i="12"/>
  <c r="M27" i="12"/>
  <c r="O27" i="12"/>
  <c r="Q27" i="12"/>
  <c r="V27" i="12"/>
  <c r="G29" i="12"/>
  <c r="M29" i="12" s="1"/>
  <c r="I29" i="12"/>
  <c r="K29" i="12"/>
  <c r="O29" i="12"/>
  <c r="Q29" i="12"/>
  <c r="V29" i="12"/>
  <c r="G31" i="12"/>
  <c r="M31" i="12" s="1"/>
  <c r="I31" i="12"/>
  <c r="K31" i="12"/>
  <c r="O31" i="12"/>
  <c r="Q31" i="12"/>
  <c r="V31" i="12"/>
  <c r="G33" i="12"/>
  <c r="M33" i="12" s="1"/>
  <c r="I33" i="12"/>
  <c r="K33" i="12"/>
  <c r="O33" i="12"/>
  <c r="Q33" i="12"/>
  <c r="V33" i="12"/>
  <c r="G35" i="12"/>
  <c r="M35" i="12" s="1"/>
  <c r="I35" i="12"/>
  <c r="K35" i="12"/>
  <c r="O35" i="12"/>
  <c r="Q35" i="12"/>
  <c r="V35" i="12"/>
  <c r="G37" i="12"/>
  <c r="M37" i="12" s="1"/>
  <c r="I37" i="12"/>
  <c r="K37" i="12"/>
  <c r="O37" i="12"/>
  <c r="Q37" i="12"/>
  <c r="V37" i="12"/>
  <c r="G39" i="12"/>
  <c r="M39" i="12" s="1"/>
  <c r="I39" i="12"/>
  <c r="K39" i="12"/>
  <c r="O39" i="12"/>
  <c r="Q39" i="12"/>
  <c r="V39" i="12"/>
  <c r="G41" i="12"/>
  <c r="M41" i="12" s="1"/>
  <c r="I41" i="12"/>
  <c r="K41" i="12"/>
  <c r="O41" i="12"/>
  <c r="Q41" i="12"/>
  <c r="V41" i="12"/>
  <c r="G45" i="12"/>
  <c r="M45" i="12" s="1"/>
  <c r="I45" i="12"/>
  <c r="K45" i="12"/>
  <c r="O45" i="12"/>
  <c r="Q45" i="12"/>
  <c r="V45" i="12"/>
  <c r="G47" i="12"/>
  <c r="M47" i="12" s="1"/>
  <c r="I47" i="12"/>
  <c r="K47" i="12"/>
  <c r="O47" i="12"/>
  <c r="Q47" i="12"/>
  <c r="V47" i="12"/>
  <c r="Q49" i="12"/>
  <c r="G50" i="12"/>
  <c r="M50" i="12" s="1"/>
  <c r="I50" i="12"/>
  <c r="K50" i="12"/>
  <c r="K49" i="12" s="1"/>
  <c r="O50" i="12"/>
  <c r="O49" i="12" s="1"/>
  <c r="Q50" i="12"/>
  <c r="V50" i="12"/>
  <c r="G51" i="12"/>
  <c r="M51" i="12" s="1"/>
  <c r="I51" i="12"/>
  <c r="I49" i="12" s="1"/>
  <c r="K51" i="12"/>
  <c r="O51" i="12"/>
  <c r="Q51" i="12"/>
  <c r="V51" i="12"/>
  <c r="G53" i="12"/>
  <c r="I51" i="1" s="1"/>
  <c r="G54" i="12"/>
  <c r="M54" i="12" s="1"/>
  <c r="I54" i="12"/>
  <c r="K54" i="12"/>
  <c r="O54" i="12"/>
  <c r="Q54" i="12"/>
  <c r="V54" i="12"/>
  <c r="G56" i="12"/>
  <c r="M56" i="12" s="1"/>
  <c r="I56" i="12"/>
  <c r="K56" i="12"/>
  <c r="O56" i="12"/>
  <c r="O53" i="12" s="1"/>
  <c r="Q56" i="12"/>
  <c r="V56" i="12"/>
  <c r="G58" i="12"/>
  <c r="M58" i="12" s="1"/>
  <c r="I58" i="12"/>
  <c r="K58" i="12"/>
  <c r="O58" i="12"/>
  <c r="Q58" i="12"/>
  <c r="V58" i="12"/>
  <c r="G60" i="12"/>
  <c r="M60" i="12" s="1"/>
  <c r="I60" i="12"/>
  <c r="K60" i="12"/>
  <c r="O60" i="12"/>
  <c r="Q60" i="12"/>
  <c r="V60" i="12"/>
  <c r="G62" i="12"/>
  <c r="M62" i="12" s="1"/>
  <c r="I62" i="12"/>
  <c r="K62" i="12"/>
  <c r="O62" i="12"/>
  <c r="Q62" i="12"/>
  <c r="V62" i="12"/>
  <c r="K64" i="12"/>
  <c r="V64" i="12"/>
  <c r="G65" i="12"/>
  <c r="M65" i="12" s="1"/>
  <c r="M64" i="12" s="1"/>
  <c r="I65" i="12"/>
  <c r="I64" i="12" s="1"/>
  <c r="K65" i="12"/>
  <c r="O65" i="12"/>
  <c r="O64" i="12" s="1"/>
  <c r="Q65" i="12"/>
  <c r="Q64" i="12" s="1"/>
  <c r="V65" i="12"/>
  <c r="G67" i="12"/>
  <c r="I54" i="1" s="1"/>
  <c r="G68" i="12"/>
  <c r="I68" i="12"/>
  <c r="K68" i="12"/>
  <c r="K67" i="12" s="1"/>
  <c r="M68" i="12"/>
  <c r="O68" i="12"/>
  <c r="Q68" i="12"/>
  <c r="V68" i="12"/>
  <c r="G69" i="12"/>
  <c r="I69" i="12"/>
  <c r="K69" i="12"/>
  <c r="M69" i="12"/>
  <c r="O69" i="12"/>
  <c r="Q69" i="12"/>
  <c r="V69" i="12"/>
  <c r="G71" i="12"/>
  <c r="I71" i="12"/>
  <c r="K71" i="12"/>
  <c r="M71" i="12"/>
  <c r="O71" i="12"/>
  <c r="Q71" i="12"/>
  <c r="V71" i="12"/>
  <c r="G73" i="12"/>
  <c r="M73" i="12" s="1"/>
  <c r="I73" i="12"/>
  <c r="K73" i="12"/>
  <c r="O73" i="12"/>
  <c r="Q73" i="12"/>
  <c r="V73" i="12"/>
  <c r="G74" i="12"/>
  <c r="I74" i="12"/>
  <c r="K74" i="12"/>
  <c r="M74" i="12"/>
  <c r="O74" i="12"/>
  <c r="Q74" i="12"/>
  <c r="V74" i="12"/>
  <c r="G75" i="12"/>
  <c r="I55" i="1" s="1"/>
  <c r="V75" i="12"/>
  <c r="G76" i="12"/>
  <c r="M76" i="12" s="1"/>
  <c r="M75" i="12" s="1"/>
  <c r="I76" i="12"/>
  <c r="I75" i="12" s="1"/>
  <c r="K76" i="12"/>
  <c r="K75" i="12" s="1"/>
  <c r="O76" i="12"/>
  <c r="O75" i="12" s="1"/>
  <c r="Q76" i="12"/>
  <c r="Q75" i="12" s="1"/>
  <c r="V76" i="12"/>
  <c r="G77" i="12"/>
  <c r="I56" i="1" s="1"/>
  <c r="G78" i="12"/>
  <c r="I78" i="12"/>
  <c r="K78" i="12"/>
  <c r="K77" i="12" s="1"/>
  <c r="M78" i="12"/>
  <c r="O78" i="12"/>
  <c r="Q78" i="12"/>
  <c r="V78" i="12"/>
  <c r="G79" i="12"/>
  <c r="M79" i="12" s="1"/>
  <c r="I79" i="12"/>
  <c r="K79" i="12"/>
  <c r="O79" i="12"/>
  <c r="Q79" i="12"/>
  <c r="V79" i="12"/>
  <c r="G80" i="12"/>
  <c r="I80" i="12"/>
  <c r="K80" i="12"/>
  <c r="M80" i="12"/>
  <c r="O80" i="12"/>
  <c r="Q80" i="12"/>
  <c r="Q77" i="12" s="1"/>
  <c r="V80" i="12"/>
  <c r="G82" i="12"/>
  <c r="M82" i="12" s="1"/>
  <c r="I82" i="12"/>
  <c r="K82" i="12"/>
  <c r="K81" i="12" s="1"/>
  <c r="O82" i="12"/>
  <c r="Q82" i="12"/>
  <c r="V82" i="12"/>
  <c r="G83" i="12"/>
  <c r="M83" i="12" s="1"/>
  <c r="I83" i="12"/>
  <c r="K83" i="12"/>
  <c r="O83" i="12"/>
  <c r="Q83" i="12"/>
  <c r="V83" i="12"/>
  <c r="G86" i="12"/>
  <c r="M86" i="12" s="1"/>
  <c r="I86" i="12"/>
  <c r="K86" i="12"/>
  <c r="O86" i="12"/>
  <c r="Q86" i="12"/>
  <c r="V86" i="12"/>
  <c r="G87" i="12"/>
  <c r="M87" i="12" s="1"/>
  <c r="I87" i="12"/>
  <c r="K87" i="12"/>
  <c r="O87" i="12"/>
  <c r="Q87" i="12"/>
  <c r="V87" i="12"/>
  <c r="G89" i="12"/>
  <c r="I89" i="12"/>
  <c r="K89" i="12"/>
  <c r="M89" i="12"/>
  <c r="O89" i="12"/>
  <c r="Q89" i="12"/>
  <c r="V89" i="12"/>
  <c r="G91" i="12"/>
  <c r="I91" i="12"/>
  <c r="K91" i="12"/>
  <c r="M91" i="12"/>
  <c r="O91" i="12"/>
  <c r="Q91" i="12"/>
  <c r="V91" i="12"/>
  <c r="G93" i="12"/>
  <c r="I93" i="12"/>
  <c r="K93" i="12"/>
  <c r="M93" i="12"/>
  <c r="O93" i="12"/>
  <c r="Q93" i="12"/>
  <c r="V93" i="12"/>
  <c r="G95" i="12"/>
  <c r="M95" i="12" s="1"/>
  <c r="I95" i="12"/>
  <c r="K95" i="12"/>
  <c r="O95" i="12"/>
  <c r="Q95" i="12"/>
  <c r="V95" i="12"/>
  <c r="G97" i="12"/>
  <c r="M97" i="12" s="1"/>
  <c r="I97" i="12"/>
  <c r="K97" i="12"/>
  <c r="O97" i="12"/>
  <c r="Q97" i="12"/>
  <c r="V97" i="12"/>
  <c r="G100" i="12"/>
  <c r="M100" i="12" s="1"/>
  <c r="I100" i="12"/>
  <c r="K100" i="12"/>
  <c r="O100" i="12"/>
  <c r="Q100" i="12"/>
  <c r="V100" i="12"/>
  <c r="G103" i="12"/>
  <c r="M103" i="12" s="1"/>
  <c r="I103" i="12"/>
  <c r="K103" i="12"/>
  <c r="O103" i="12"/>
  <c r="Q103" i="12"/>
  <c r="V103" i="12"/>
  <c r="G104" i="12"/>
  <c r="M104" i="12" s="1"/>
  <c r="I104" i="12"/>
  <c r="K104" i="12"/>
  <c r="O104" i="12"/>
  <c r="Q104" i="12"/>
  <c r="V104" i="12"/>
  <c r="G106" i="12"/>
  <c r="I106" i="12"/>
  <c r="K106" i="12"/>
  <c r="M106" i="12"/>
  <c r="O106" i="12"/>
  <c r="Q106" i="12"/>
  <c r="V106" i="12"/>
  <c r="G108" i="12"/>
  <c r="M108" i="12" s="1"/>
  <c r="I108" i="12"/>
  <c r="K108" i="12"/>
  <c r="O108" i="12"/>
  <c r="Q108" i="12"/>
  <c r="V108" i="12"/>
  <c r="G110" i="12"/>
  <c r="M110" i="12" s="1"/>
  <c r="I110" i="12"/>
  <c r="K110" i="12"/>
  <c r="O110" i="12"/>
  <c r="Q110" i="12"/>
  <c r="V110" i="12"/>
  <c r="G112" i="12"/>
  <c r="I112" i="12"/>
  <c r="K112" i="12"/>
  <c r="M112" i="12"/>
  <c r="O112" i="12"/>
  <c r="Q112" i="12"/>
  <c r="V112" i="12"/>
  <c r="G114" i="12"/>
  <c r="M114" i="12" s="1"/>
  <c r="I114" i="12"/>
  <c r="K114" i="12"/>
  <c r="O114" i="12"/>
  <c r="Q114" i="12"/>
  <c r="V114" i="12"/>
  <c r="G115" i="12"/>
  <c r="M115" i="12" s="1"/>
  <c r="I115" i="12"/>
  <c r="K115" i="12"/>
  <c r="O115" i="12"/>
  <c r="Q115" i="12"/>
  <c r="V115" i="12"/>
  <c r="G117" i="12"/>
  <c r="M117" i="12" s="1"/>
  <c r="I117" i="12"/>
  <c r="K117" i="12"/>
  <c r="O117" i="12"/>
  <c r="Q117" i="12"/>
  <c r="V117" i="12"/>
  <c r="G119" i="12"/>
  <c r="M119" i="12" s="1"/>
  <c r="I119" i="12"/>
  <c r="K119" i="12"/>
  <c r="O119" i="12"/>
  <c r="Q119" i="12"/>
  <c r="V119" i="12"/>
  <c r="G121" i="12"/>
  <c r="I121" i="12"/>
  <c r="K121" i="12"/>
  <c r="M121" i="12"/>
  <c r="O121" i="12"/>
  <c r="Q121" i="12"/>
  <c r="V121" i="12"/>
  <c r="G123" i="12"/>
  <c r="M123" i="12" s="1"/>
  <c r="I123" i="12"/>
  <c r="K123" i="12"/>
  <c r="O123" i="12"/>
  <c r="Q123" i="12"/>
  <c r="V123" i="12"/>
  <c r="G125" i="12"/>
  <c r="M125" i="12" s="1"/>
  <c r="I125" i="12"/>
  <c r="K125" i="12"/>
  <c r="O125" i="12"/>
  <c r="Q125" i="12"/>
  <c r="V125" i="12"/>
  <c r="G127" i="12"/>
  <c r="M127" i="12" s="1"/>
  <c r="I127" i="12"/>
  <c r="K127" i="12"/>
  <c r="O127" i="12"/>
  <c r="Q127" i="12"/>
  <c r="V127" i="12"/>
  <c r="V126" i="12" s="1"/>
  <c r="G129" i="12"/>
  <c r="M129" i="12" s="1"/>
  <c r="I129" i="12"/>
  <c r="I126" i="12" s="1"/>
  <c r="K129" i="12"/>
  <c r="O129" i="12"/>
  <c r="Q129" i="12"/>
  <c r="V129" i="12"/>
  <c r="G132" i="12"/>
  <c r="M132" i="12" s="1"/>
  <c r="I132" i="12"/>
  <c r="K132" i="12"/>
  <c r="K126" i="12" s="1"/>
  <c r="O132" i="12"/>
  <c r="Q132" i="12"/>
  <c r="V132" i="12"/>
  <c r="G133" i="12"/>
  <c r="I133" i="12"/>
  <c r="K133" i="12"/>
  <c r="M133" i="12"/>
  <c r="O133" i="12"/>
  <c r="Q133" i="12"/>
  <c r="V133" i="12"/>
  <c r="G135" i="12"/>
  <c r="I135" i="12"/>
  <c r="K135" i="12"/>
  <c r="M135" i="12"/>
  <c r="O135" i="12"/>
  <c r="Q135" i="12"/>
  <c r="V135" i="12"/>
  <c r="G138" i="12"/>
  <c r="I138" i="12"/>
  <c r="K138" i="12"/>
  <c r="M138" i="12"/>
  <c r="O138" i="12"/>
  <c r="Q138" i="12"/>
  <c r="V138" i="12"/>
  <c r="G145" i="12"/>
  <c r="M145" i="12" s="1"/>
  <c r="I145" i="12"/>
  <c r="K145" i="12"/>
  <c r="O145" i="12"/>
  <c r="Q145" i="12"/>
  <c r="V145" i="12"/>
  <c r="G147" i="12"/>
  <c r="M147" i="12" s="1"/>
  <c r="I147" i="12"/>
  <c r="K147" i="12"/>
  <c r="O147" i="12"/>
  <c r="Q147" i="12"/>
  <c r="V147" i="12"/>
  <c r="G148" i="12"/>
  <c r="M148" i="12" s="1"/>
  <c r="I148" i="12"/>
  <c r="K148" i="12"/>
  <c r="O148" i="12"/>
  <c r="Q148" i="12"/>
  <c r="V148" i="12"/>
  <c r="G149" i="12"/>
  <c r="M149" i="12" s="1"/>
  <c r="I149" i="12"/>
  <c r="K149" i="12"/>
  <c r="O149" i="12"/>
  <c r="Q149" i="12"/>
  <c r="V149" i="12"/>
  <c r="G151" i="12"/>
  <c r="M151" i="12" s="1"/>
  <c r="I151" i="12"/>
  <c r="K151" i="12"/>
  <c r="O151" i="12"/>
  <c r="Q151" i="12"/>
  <c r="V151" i="12"/>
  <c r="G153" i="12"/>
  <c r="M153" i="12" s="1"/>
  <c r="I153" i="12"/>
  <c r="K153" i="12"/>
  <c r="O153" i="12"/>
  <c r="Q153" i="12"/>
  <c r="V153" i="12"/>
  <c r="G155" i="12"/>
  <c r="M155" i="12" s="1"/>
  <c r="I155" i="12"/>
  <c r="K155" i="12"/>
  <c r="O155" i="12"/>
  <c r="Q155" i="12"/>
  <c r="V155" i="12"/>
  <c r="G159" i="12"/>
  <c r="M159" i="12" s="1"/>
  <c r="I159" i="12"/>
  <c r="K159" i="12"/>
  <c r="O159" i="12"/>
  <c r="Q159" i="12"/>
  <c r="V159" i="12"/>
  <c r="G160" i="12"/>
  <c r="M160" i="12" s="1"/>
  <c r="I160" i="12"/>
  <c r="K160" i="12"/>
  <c r="O160" i="12"/>
  <c r="Q160" i="12"/>
  <c r="V160" i="12"/>
  <c r="G162" i="12"/>
  <c r="M162" i="12" s="1"/>
  <c r="I162" i="12"/>
  <c r="K162" i="12"/>
  <c r="O162" i="12"/>
  <c r="Q162" i="12"/>
  <c r="V162" i="12"/>
  <c r="G164" i="12"/>
  <c r="M164" i="12" s="1"/>
  <c r="I164" i="12"/>
  <c r="K164" i="12"/>
  <c r="K163" i="12" s="1"/>
  <c r="O164" i="12"/>
  <c r="Q164" i="12"/>
  <c r="V164" i="12"/>
  <c r="G165" i="12"/>
  <c r="I165" i="12"/>
  <c r="I163" i="12" s="1"/>
  <c r="K165" i="12"/>
  <c r="M165" i="12"/>
  <c r="O165" i="12"/>
  <c r="Q165" i="12"/>
  <c r="V165" i="12"/>
  <c r="G166" i="12"/>
  <c r="I166" i="12"/>
  <c r="K166" i="12"/>
  <c r="M166" i="12"/>
  <c r="O166" i="12"/>
  <c r="Q166" i="12"/>
  <c r="V166" i="12"/>
  <c r="G168" i="12"/>
  <c r="M168" i="12" s="1"/>
  <c r="I168" i="12"/>
  <c r="K168" i="12"/>
  <c r="O168" i="12"/>
  <c r="Q168" i="12"/>
  <c r="Q167" i="12" s="1"/>
  <c r="V168" i="12"/>
  <c r="G169" i="12"/>
  <c r="I169" i="12"/>
  <c r="K169" i="12"/>
  <c r="M169" i="12"/>
  <c r="O169" i="12"/>
  <c r="Q169" i="12"/>
  <c r="V169" i="12"/>
  <c r="G170" i="12"/>
  <c r="M170" i="12" s="1"/>
  <c r="I170" i="12"/>
  <c r="K170" i="12"/>
  <c r="O170" i="12"/>
  <c r="Q170" i="12"/>
  <c r="V170" i="12"/>
  <c r="G171" i="12"/>
  <c r="M171" i="12" s="1"/>
  <c r="I171" i="12"/>
  <c r="K171" i="12"/>
  <c r="O171" i="12"/>
  <c r="Q171" i="12"/>
  <c r="V171" i="12"/>
  <c r="G172" i="12"/>
  <c r="M172" i="12" s="1"/>
  <c r="I172" i="12"/>
  <c r="K172" i="12"/>
  <c r="O172" i="12"/>
  <c r="Q172" i="12"/>
  <c r="V172" i="12"/>
  <c r="G173" i="12"/>
  <c r="M173" i="12" s="1"/>
  <c r="I173" i="12"/>
  <c r="K173" i="12"/>
  <c r="O173" i="12"/>
  <c r="Q173" i="12"/>
  <c r="V173" i="12"/>
  <c r="G174" i="12"/>
  <c r="M174" i="12" s="1"/>
  <c r="I174" i="12"/>
  <c r="K174" i="12"/>
  <c r="O174" i="12"/>
  <c r="Q174" i="12"/>
  <c r="V174" i="12"/>
  <c r="G175" i="12"/>
  <c r="M175" i="12" s="1"/>
  <c r="I175" i="12"/>
  <c r="K175" i="12"/>
  <c r="O175" i="12"/>
  <c r="Q175" i="12"/>
  <c r="V175" i="12"/>
  <c r="G176" i="12"/>
  <c r="M176" i="12" s="1"/>
  <c r="I176" i="12"/>
  <c r="K176" i="12"/>
  <c r="O176" i="12"/>
  <c r="Q176" i="12"/>
  <c r="V176" i="12"/>
  <c r="G177" i="12"/>
  <c r="M177" i="12" s="1"/>
  <c r="I177" i="12"/>
  <c r="K177" i="12"/>
  <c r="O177" i="12"/>
  <c r="Q177" i="12"/>
  <c r="V177" i="12"/>
  <c r="G178" i="12"/>
  <c r="M178" i="12" s="1"/>
  <c r="I178" i="12"/>
  <c r="K178" i="12"/>
  <c r="O178" i="12"/>
  <c r="Q178" i="12"/>
  <c r="V178" i="12"/>
  <c r="G179" i="12"/>
  <c r="M179" i="12" s="1"/>
  <c r="I179" i="12"/>
  <c r="K179" i="12"/>
  <c r="O179" i="12"/>
  <c r="Q179" i="12"/>
  <c r="V179" i="12"/>
  <c r="G180" i="12"/>
  <c r="I63" i="1" s="1"/>
  <c r="I19" i="1" s="1"/>
  <c r="G181" i="12"/>
  <c r="M181" i="12" s="1"/>
  <c r="I181" i="12"/>
  <c r="K181" i="12"/>
  <c r="O181" i="12"/>
  <c r="Q181" i="12"/>
  <c r="V181" i="12"/>
  <c r="G182" i="12"/>
  <c r="I182" i="12"/>
  <c r="K182" i="12"/>
  <c r="M182" i="12"/>
  <c r="O182" i="12"/>
  <c r="Q182" i="12"/>
  <c r="V182" i="12"/>
  <c r="G183" i="12"/>
  <c r="M183" i="12" s="1"/>
  <c r="I183" i="12"/>
  <c r="K183" i="12"/>
  <c r="O183" i="12"/>
  <c r="Q183" i="12"/>
  <c r="V183" i="12"/>
  <c r="G184" i="12"/>
  <c r="M184" i="12" s="1"/>
  <c r="I184" i="12"/>
  <c r="K184" i="12"/>
  <c r="O184" i="12"/>
  <c r="Q184" i="12"/>
  <c r="V184" i="12"/>
  <c r="G185" i="12"/>
  <c r="I185" i="12"/>
  <c r="K185" i="12"/>
  <c r="M185" i="12"/>
  <c r="O185" i="12"/>
  <c r="Q185" i="12"/>
  <c r="V185" i="12"/>
  <c r="G186" i="12"/>
  <c r="M186" i="12" s="1"/>
  <c r="I186" i="12"/>
  <c r="K186" i="12"/>
  <c r="O186" i="12"/>
  <c r="Q186" i="12"/>
  <c r="V186" i="12"/>
  <c r="G187" i="12"/>
  <c r="M187" i="12" s="1"/>
  <c r="I187" i="12"/>
  <c r="K187" i="12"/>
  <c r="O187" i="12"/>
  <c r="Q187" i="12"/>
  <c r="V187" i="12"/>
  <c r="AE189" i="12"/>
  <c r="F41" i="1" s="1"/>
  <c r="I20" i="1"/>
  <c r="V180" i="12" l="1"/>
  <c r="Q53" i="12"/>
  <c r="V12" i="12"/>
  <c r="AF189" i="12"/>
  <c r="Q180" i="12"/>
  <c r="V163" i="12"/>
  <c r="I146" i="12"/>
  <c r="Q105" i="12"/>
  <c r="Q81" i="12"/>
  <c r="I67" i="12"/>
  <c r="O8" i="12"/>
  <c r="Q163" i="12"/>
  <c r="Q126" i="12"/>
  <c r="O77" i="12"/>
  <c r="M8" i="12"/>
  <c r="O163" i="12"/>
  <c r="V146" i="12"/>
  <c r="K8" i="12"/>
  <c r="I53" i="12"/>
  <c r="O12" i="12"/>
  <c r="I8" i="12"/>
  <c r="I180" i="12"/>
  <c r="O146" i="12"/>
  <c r="O67" i="12"/>
  <c r="M163" i="12"/>
  <c r="I81" i="12"/>
  <c r="Q12" i="12"/>
  <c r="F39" i="1"/>
  <c r="F42" i="1" s="1"/>
  <c r="G23" i="1" s="1"/>
  <c r="I105" i="12"/>
  <c r="V77" i="12"/>
  <c r="K146" i="12"/>
  <c r="M146" i="12"/>
  <c r="O126" i="12"/>
  <c r="V105" i="12"/>
  <c r="O180" i="12"/>
  <c r="V167" i="12"/>
  <c r="O105" i="12"/>
  <c r="F40" i="1"/>
  <c r="K180" i="12"/>
  <c r="M77" i="12"/>
  <c r="V67" i="12"/>
  <c r="K53" i="12"/>
  <c r="K12" i="12"/>
  <c r="O167" i="12"/>
  <c r="K105" i="12"/>
  <c r="V81" i="12"/>
  <c r="Q67" i="12"/>
  <c r="K167" i="12"/>
  <c r="O81" i="12"/>
  <c r="I77" i="12"/>
  <c r="I167" i="12"/>
  <c r="Q146" i="12"/>
  <c r="M105" i="12"/>
  <c r="G105" i="12"/>
  <c r="I58" i="1" s="1"/>
  <c r="G64" i="12"/>
  <c r="I52" i="1" s="1"/>
  <c r="V53" i="12"/>
  <c r="V49" i="12"/>
  <c r="V8" i="12"/>
  <c r="I17" i="1"/>
  <c r="M126" i="12"/>
  <c r="M12" i="12"/>
  <c r="M167" i="12"/>
  <c r="M180" i="12"/>
  <c r="M67" i="12"/>
  <c r="M81" i="12"/>
  <c r="M53" i="12"/>
  <c r="M49" i="12"/>
  <c r="G163" i="12"/>
  <c r="I61" i="1" s="1"/>
  <c r="I18" i="1" s="1"/>
  <c r="G146" i="12"/>
  <c r="I60" i="1" s="1"/>
  <c r="G126" i="12"/>
  <c r="I59" i="1" s="1"/>
  <c r="G49" i="12"/>
  <c r="I50" i="1" s="1"/>
  <c r="I64" i="1" s="1"/>
  <c r="J61" i="1" s="1"/>
  <c r="G81" i="12"/>
  <c r="I57" i="1" s="1"/>
  <c r="G12" i="12"/>
  <c r="I53" i="1" s="1"/>
  <c r="G167" i="12"/>
  <c r="I62" i="1" s="1"/>
  <c r="J28" i="1"/>
  <c r="J26" i="1"/>
  <c r="G38" i="1"/>
  <c r="F38" i="1"/>
  <c r="J23" i="1"/>
  <c r="J24" i="1"/>
  <c r="J25" i="1"/>
  <c r="J27" i="1"/>
  <c r="E24" i="1"/>
  <c r="E26" i="1"/>
  <c r="G40" i="1" l="1"/>
  <c r="H40" i="1" s="1"/>
  <c r="I40" i="1" s="1"/>
  <c r="G41" i="1"/>
  <c r="H41" i="1" s="1"/>
  <c r="I41" i="1" s="1"/>
  <c r="G39" i="1"/>
  <c r="G42" i="1" s="1"/>
  <c r="G25" i="1" s="1"/>
  <c r="A25" i="1" s="1"/>
  <c r="I16" i="1"/>
  <c r="G189" i="12"/>
  <c r="I21" i="1"/>
  <c r="J49" i="1"/>
  <c r="J53" i="1"/>
  <c r="J59" i="1"/>
  <c r="J55" i="1"/>
  <c r="J50" i="1"/>
  <c r="J54" i="1"/>
  <c r="J63" i="1"/>
  <c r="J57" i="1"/>
  <c r="J51" i="1"/>
  <c r="J52" i="1"/>
  <c r="J58" i="1"/>
  <c r="J56" i="1"/>
  <c r="J62" i="1"/>
  <c r="J60" i="1"/>
  <c r="A23" i="1"/>
  <c r="A26" i="1" l="1"/>
  <c r="G26" i="1"/>
  <c r="H39" i="1"/>
  <c r="G28" i="1"/>
  <c r="J64" i="1"/>
  <c r="A24" i="1"/>
  <c r="G24" i="1"/>
  <c r="H42" i="1" l="1"/>
  <c r="I39" i="1"/>
  <c r="I42" i="1" s="1"/>
  <c r="A27" i="1"/>
  <c r="G29" i="1" s="1"/>
  <c r="G27" i="1" s="1"/>
  <c r="A29" i="1"/>
  <c r="J39" i="1" l="1"/>
  <c r="J42" i="1" s="1"/>
  <c r="J41" i="1"/>
  <c r="J4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Marie Veselá</author>
  </authors>
  <commentList>
    <comment ref="S6" authorId="0" shapeId="0" xr:uid="{00000000-0006-0000-0300-00000100000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0000000-0006-0000-0300-00000200000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<sst xmlns="http://schemas.openxmlformats.org/spreadsheetml/2006/main" count="1144" uniqueCount="409">
  <si>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</si>
  <si>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</si>
  <si>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</si>
  <si>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</si>
  <si>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</si>
  <si>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</si>
  <si>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</si>
  <si>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</si>
  <si>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</si>
  <si>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</si>
  <si>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</si>
  <si>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</si>
  <si>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</si>
  <si>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</si>
  <si>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</si>
  <si>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</si>
  <si>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</si>
  <si>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</si>
  <si>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</si>
  <si>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</si>
  <si>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</si>
  <si>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</si>
  <si>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</si>
  <si>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</si>
  <si>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</si>
  <si>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</si>
  <si>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</si>
  <si>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</si>
  <si>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</si>
  <si>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</si>
  <si>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</si>
  <si>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</si>
  <si>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</si>
  <si>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</si>
  <si>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</si>
  <si>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</si>
  <si>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</si>
  <si>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</si>
  <si>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</si>
  <si>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</si>
  <si>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</si>
  <si>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</si>
  <si>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</si>
  <si>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04022</t>
  </si>
  <si>
    <t>Zámeček Hostavice, Pilská 9, Praha 14-rekonstrukce střechy</t>
  </si>
  <si>
    <t>01</t>
  </si>
  <si>
    <t>Střecha</t>
  </si>
  <si>
    <t>Objekt:</t>
  </si>
  <si>
    <t>Rozpočet:</t>
  </si>
  <si>
    <t>Stavba</t>
  </si>
  <si>
    <t>Celkem za stavbu</t>
  </si>
  <si>
    <t>CZK</t>
  </si>
  <si>
    <t>Rekapitulace dílů</t>
  </si>
  <si>
    <t>Typ dílu</t>
  </si>
  <si>
    <t>011</t>
  </si>
  <si>
    <t>Přípravné práce</t>
  </si>
  <si>
    <t>62</t>
  </si>
  <si>
    <t>Úpravy povrchů vnější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</si>
  <si>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</si>
  <si>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</si>
  <si>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</si>
  <si>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</si>
  <si>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</si>
  <si>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</si>
  <si>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97</t>
  </si>
  <si>
    <t>Přesuny suti a vybouraných hmot</t>
  </si>
  <si>
    <t>99</t>
  </si>
  <si>
    <t>Staveništní přesun hmot</t>
  </si>
  <si>
    <t>712</t>
  </si>
  <si>
    <t>Povlakové krytiny</t>
  </si>
  <si>
    <t>762</t>
  </si>
  <si>
    <t>Konstrukce tesařské</t>
  </si>
  <si>
    <t>764</t>
  </si>
  <si>
    <t>Konstrukce klempířské</t>
  </si>
  <si>
    <t>765</t>
  </si>
  <si>
    <t>Krytiny tvrdé</t>
  </si>
  <si>
    <t>766</t>
  </si>
  <si>
    <t>Konstrukce truhlářské, okna a dveře</t>
  </si>
  <si>
    <t>M21</t>
  </si>
  <si>
    <t>Elektromontáže</t>
  </si>
  <si>
    <t>D96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</si>
  <si>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</si>
  <si>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</si>
  <si>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</si>
  <si>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</si>
  <si>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</si>
  <si>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</si>
  <si>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</si>
  <si>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</si>
  <si>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</si>
  <si>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</si>
  <si>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</si>
  <si>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</si>
  <si>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</si>
  <si>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</si>
  <si>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</si>
  <si>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</si>
  <si>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</si>
  <si>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</si>
  <si>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</si>
  <si>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</si>
  <si>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</si>
  <si>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</si>
  <si>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</si>
  <si>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</si>
  <si>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</si>
  <si>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</si>
  <si>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</si>
  <si>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</si>
  <si>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</si>
  <si>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</si>
  <si>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</si>
  <si>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110000010v</t>
  </si>
  <si>
    <t>Vyklizení prostor, ochrana vybavení podkroví</t>
  </si>
  <si>
    <t>soubor</t>
  </si>
  <si>
    <t>Vlastní</t>
  </si>
  <si>
    <t>Indiv</t>
  </si>
  <si>
    <t>Práce</t>
  </si>
  <si>
    <t>Běžná</t>
  </si>
  <si>
    <t>POL1_</t>
  </si>
  <si>
    <t>110000014v</t>
  </si>
  <si>
    <t>Provedení ochranných opatření ochrana stáv.konstr., zařízení před poškozením</t>
  </si>
  <si>
    <t>110000020v</t>
  </si>
  <si>
    <t>Provedení sondážních prací a jejich vyhodnocení</t>
  </si>
  <si>
    <t>POL1_1</t>
  </si>
  <si>
    <t>765321810R00</t>
  </si>
  <si>
    <t>Demontáž azbestocement.čtverců na bednění, do suti</t>
  </si>
  <si>
    <t>m2</t>
  </si>
  <si>
    <t>RTS 25/ I</t>
  </si>
  <si>
    <t>plocha střechy : 760,00</t>
  </si>
  <si>
    <t>VV</t>
  </si>
  <si>
    <t>765328811R00</t>
  </si>
  <si>
    <t>Demontáž hřebenů a nároží vláknocem., kryt. hladká, suť</t>
  </si>
  <si>
    <t>m</t>
  </si>
  <si>
    <t>hřeben : 19,07+8,75</t>
  </si>
  <si>
    <t>nároží : 4*12,076</t>
  </si>
  <si>
    <t>764352841R00</t>
  </si>
  <si>
    <t>Demontáž žlabů půlkruh. oblouk., rš 330 mm, do 45°</t>
  </si>
  <si>
    <t>2*(3,54+12,28+15,9)+34,97+6*0,3</t>
  </si>
  <si>
    <t>764351837R00</t>
  </si>
  <si>
    <t>Demontáž háků, sklon do 45°</t>
  </si>
  <si>
    <t>kus</t>
  </si>
  <si>
    <t>(2*(3,54+12,28+15,9)+34,97+6*0,3)/1,0</t>
  </si>
  <si>
    <t>rohy-kouty : 6*2</t>
  </si>
  <si>
    <t>764339831R00</t>
  </si>
  <si>
    <t>Demontáž lemování komínů v ploše, hl. kryt, do 45°</t>
  </si>
  <si>
    <t>2*(2,1+0,55)*0,7</t>
  </si>
  <si>
    <t>764392851R00</t>
  </si>
  <si>
    <t>Demontáž úžlabí, rš 660 mm, sklon do 45°</t>
  </si>
  <si>
    <t>2*7,914</t>
  </si>
  <si>
    <t>764430840R00</t>
  </si>
  <si>
    <t>Demontáž oplechování zdí,rš od 330 do 500 mm</t>
  </si>
  <si>
    <t>štít : 2*6,0</t>
  </si>
  <si>
    <t>765799301R00</t>
  </si>
  <si>
    <t xml:space="preserve">Demontáž podstřešní fólie </t>
  </si>
  <si>
    <t>Odkaz na mn. položky pořadí 4 : 760,00000</t>
  </si>
  <si>
    <t>762342811R00</t>
  </si>
  <si>
    <t>Demontáž laťování střech, rozteč latí do 22 cm</t>
  </si>
  <si>
    <t>Odkaz na mn. položky pořadí 11 : 760,00000</t>
  </si>
  <si>
    <t>762341821R00</t>
  </si>
  <si>
    <t>Demontáž bednění střech rovných z fošen hrubých</t>
  </si>
  <si>
    <t>766624811R00</t>
  </si>
  <si>
    <t>Demontáž střešního okna vel. do 600 x 780 mm vč.hydroizol.a bezpečnost.zajištění</t>
  </si>
  <si>
    <t>střešní výlez : 1</t>
  </si>
  <si>
    <t>766624812R00</t>
  </si>
  <si>
    <t>Demontáž střešního okna vel. do 780 x 980 mm vč.hydroizol.a bezpečnost.zajištění</t>
  </si>
  <si>
    <t>20</t>
  </si>
  <si>
    <t>766624814R00</t>
  </si>
  <si>
    <t>Demontáž střešního okna vel. do 780 x 1480 mm vč.hydroizol.a bezpečnost.zajištění</t>
  </si>
  <si>
    <t>13</t>
  </si>
  <si>
    <t>764367801R00</t>
  </si>
  <si>
    <t>Demontáž oplechování střešních oken</t>
  </si>
  <si>
    <t>střešní výlez : 2*(1,2+0,6)*0,5</t>
  </si>
  <si>
    <t>20*2*(1,6+0,8)*0,5</t>
  </si>
  <si>
    <t>13*2*(2,0+0,8)*0,5</t>
  </si>
  <si>
    <t>762355802R00</t>
  </si>
  <si>
    <t>Demontáž komínových lávek</t>
  </si>
  <si>
    <t>12,0</t>
  </si>
  <si>
    <t>764342842R00</t>
  </si>
  <si>
    <t>Demontáž lemování trub do  D 250 mm, hl. kryt. do 45°</t>
  </si>
  <si>
    <t>odhad : 5</t>
  </si>
  <si>
    <t>317235811R00</t>
  </si>
  <si>
    <t xml:space="preserve">Opravy zdiva hlavních a kordonových říms </t>
  </si>
  <si>
    <t xml:space="preserve">m     </t>
  </si>
  <si>
    <t>622422722R00</t>
  </si>
  <si>
    <t>Oprava vnějších omítek do 80 % plochy, složitost II., štuk na 100 % plochy</t>
  </si>
  <si>
    <t>komín : 2*(1,1+0,55)*1,6</t>
  </si>
  <si>
    <t>180256400100R</t>
  </si>
  <si>
    <t>Výtah stavební osobonákladní 500 kg Geda 500 Z/ZP</t>
  </si>
  <si>
    <t>Sh</t>
  </si>
  <si>
    <t>STROJ</t>
  </si>
  <si>
    <t>Stroj</t>
  </si>
  <si>
    <t>POL6_0</t>
  </si>
  <si>
    <t>2*30*8,0</t>
  </si>
  <si>
    <t>941941042R00</t>
  </si>
  <si>
    <t>Montáž lešení leh.řad.s podlahami,š.1,2 m, H 30 m</t>
  </si>
  <si>
    <t>(2*(3,54+12,28+15,9)+34,97+6*0,3)*12,0</t>
  </si>
  <si>
    <t>941941292R00</t>
  </si>
  <si>
    <t>Příplatek za každý měsíc použití lešení k pol.1042</t>
  </si>
  <si>
    <t>Odkaz na mn. položky pořadí 23 : 1202,52000*2</t>
  </si>
  <si>
    <t>941941842R00</t>
  </si>
  <si>
    <t>Demontáž lešení leh.řad.s podlahami,š.1,2 m,H 30 m</t>
  </si>
  <si>
    <t>Odkaz na mn. položky pořadí 23 : 1202,52000</t>
  </si>
  <si>
    <t>941941502R00</t>
  </si>
  <si>
    <t>Doprava lešení pronaj-dovoz a odvoz</t>
  </si>
  <si>
    <t xml:space="preserve">m2    </t>
  </si>
  <si>
    <t>952901111R00</t>
  </si>
  <si>
    <t>Vyčištění budov o výšce podlaží do 4 m</t>
  </si>
  <si>
    <t>objekt : 760,0</t>
  </si>
  <si>
    <t>979011321R00</t>
  </si>
  <si>
    <t>Montáž a demontáž shozu za 2.NP</t>
  </si>
  <si>
    <t>979011329R00</t>
  </si>
  <si>
    <t>Přípl. k mont.a dem. shozu za každé další podlaží</t>
  </si>
  <si>
    <t>podlaž</t>
  </si>
  <si>
    <t>4*2</t>
  </si>
  <si>
    <t>979011331R00</t>
  </si>
  <si>
    <t>Pronájem shozu  (za metr) 12 m-60 dní</t>
  </si>
  <si>
    <t>den</t>
  </si>
  <si>
    <t>12*60,0</t>
  </si>
  <si>
    <t>979011332R00</t>
  </si>
  <si>
    <t>Pronájem násypky  (za kus)</t>
  </si>
  <si>
    <t>979011335R00</t>
  </si>
  <si>
    <t>Pronájem rukávu proti prachu délky 15 m</t>
  </si>
  <si>
    <t>998011002R00</t>
  </si>
  <si>
    <t>Přesun hmot pro budovy zděné výšky do 12 m</t>
  </si>
  <si>
    <t>t</t>
  </si>
  <si>
    <t>Přesun hmot</t>
  </si>
  <si>
    <t>POL7_</t>
  </si>
  <si>
    <t>712211111R00</t>
  </si>
  <si>
    <t>Montáž podkladního asfaltového izolačního pásu, položení pod krytinu</t>
  </si>
  <si>
    <t>62811151R</t>
  </si>
  <si>
    <t>Pás asfaltový, lepenka nepískovaná  A330 H</t>
  </si>
  <si>
    <t>SPCM</t>
  </si>
  <si>
    <t>Specifikace</t>
  </si>
  <si>
    <t>POL3_</t>
  </si>
  <si>
    <t>998712103R00</t>
  </si>
  <si>
    <t>Přesun hmot pro povlakové krytiny, výšky do 24 m</t>
  </si>
  <si>
    <t>762086119R01</t>
  </si>
  <si>
    <t>Úpravy  tesařských prvků- rovnání  námětky před bedněním</t>
  </si>
  <si>
    <t>762086111R02</t>
  </si>
  <si>
    <t>Úprava krovu pro montáž střešních oken</t>
  </si>
  <si>
    <t>Odkaz na mn. položky pořadí 68 : 33,00000</t>
  </si>
  <si>
    <t>762911129R01</t>
  </si>
  <si>
    <t>Příprava podkladu, čištění krokví, Impregnace řeziv.Lignofix super</t>
  </si>
  <si>
    <t>762342203RT4</t>
  </si>
  <si>
    <t>Montáž kontralatí střech včetně dodávky řeziva, latě 4/6 cm</t>
  </si>
  <si>
    <t>POL1_7</t>
  </si>
  <si>
    <t>Odkaz na mn. položky pořadí 12 : 760,00000</t>
  </si>
  <si>
    <t>762342205RT4</t>
  </si>
  <si>
    <t>Montáž kontralatí na vruty, s těsnicí pěnou včetně dodávky latí 4/6 cm</t>
  </si>
  <si>
    <t>Odkaz na mn. položky pořadí 40 : 760,00000</t>
  </si>
  <si>
    <t>763611231R00</t>
  </si>
  <si>
    <t>Montáž bednění střech z desek nad tl.18 mm,sraz,šroubo.</t>
  </si>
  <si>
    <t>Odkaz na mn. položky pořadí 41 : 760,00000</t>
  </si>
  <si>
    <t>60725016R</t>
  </si>
  <si>
    <t>Deska dřevoštěpková OSB 3, Kronospan nebroušená tl. 22 mm</t>
  </si>
  <si>
    <t>Odkaz na mn. položky pořadí 42 : 760,00000*1,08</t>
  </si>
  <si>
    <t>762084211R00</t>
  </si>
  <si>
    <t>Příplatek pro bednění a laťování ve výšce 4 - 12 m</t>
  </si>
  <si>
    <t>Odkaz na mn. položky pořadí 42 : 760,00000</t>
  </si>
  <si>
    <t>762911125R00</t>
  </si>
  <si>
    <t>Impregnace řeziv.tlakovakuová ref. Bochemit FORTE PROFI</t>
  </si>
  <si>
    <t>m3</t>
  </si>
  <si>
    <t>latě : (0,00733+0,00264)*700,0</t>
  </si>
  <si>
    <t>bednění : 0,022*700,0</t>
  </si>
  <si>
    <t>762395000R00</t>
  </si>
  <si>
    <t>Spojovací a ochranné prostředky pro střechy</t>
  </si>
  <si>
    <t>latě : (0,00733+0,00264)*677,87</t>
  </si>
  <si>
    <t>Odkaz na mn. položky pořadí 42 : 760,00000*0,022</t>
  </si>
  <si>
    <t>762088116R00</t>
  </si>
  <si>
    <t>Zakrývání a odkrývání opravované střešní konstrukce provizorní plachtou 15 x 20 m po dobu 10-15 dnů</t>
  </si>
  <si>
    <t>998762203R00</t>
  </si>
  <si>
    <t>Přesun hmot pro tesařské konstrukce, výšky do 24 m</t>
  </si>
  <si>
    <t>764812250R00</t>
  </si>
  <si>
    <t>Oplechování okapní hrany , poplast.plech r.š.120</t>
  </si>
  <si>
    <t>Odkaz na mn. položky pořadí 52 : 100,21000</t>
  </si>
  <si>
    <t>764255292R00</t>
  </si>
  <si>
    <t>Montáž háků žlabů nástřešních oblých</t>
  </si>
  <si>
    <t>Odkaz na mn. položky pořadí 7 : 112,21000*2</t>
  </si>
  <si>
    <t>5534424040R</t>
  </si>
  <si>
    <t>Hák nástřešního žlabu</t>
  </si>
  <si>
    <t>Odkaz na mn. položky pořadí 50 : 224,42000</t>
  </si>
  <si>
    <t>764815503R00</t>
  </si>
  <si>
    <t>Žlaby nástřešní, oblý tvar,Pz lak.plech, rš 660 mm</t>
  </si>
  <si>
    <t>Odkaz na mn. položky pořadí 6 : 100,21000</t>
  </si>
  <si>
    <t>764355944R00</t>
  </si>
  <si>
    <t>Montáž rohů Pz, nástřešní oblé, rš 660 mm, do 45°</t>
  </si>
  <si>
    <t>764259491R00</t>
  </si>
  <si>
    <t>Napojení žlabů na svody- kotlíky</t>
  </si>
  <si>
    <t>6</t>
  </si>
  <si>
    <t>764815833R00</t>
  </si>
  <si>
    <t>Kotlík z lak. Pz plechu se zahrdlením</t>
  </si>
  <si>
    <t>Odkaz na mn. položky pořadí 54 : 6,00000</t>
  </si>
  <si>
    <t>764392261R00</t>
  </si>
  <si>
    <t>Úžlabí z Pz plechu, rš 750 mm, klínové těsnění</t>
  </si>
  <si>
    <t>Odkaz na mn. položky pořadí 9 : 15,82800</t>
  </si>
  <si>
    <t>764814533R00</t>
  </si>
  <si>
    <t>Závětrná lišta z lakovaného Pz plechu, rš 333 mm</t>
  </si>
  <si>
    <t>Odkaz na mn. položky pořadí 10 : 12,00000</t>
  </si>
  <si>
    <t>764339230R00</t>
  </si>
  <si>
    <t>Lemování z Pz, komínů na hladké krytině, v ploše</t>
  </si>
  <si>
    <t>Odkaz na mn. položky pořadí 8 : 3,71000</t>
  </si>
  <si>
    <t>998764203R00</t>
  </si>
  <si>
    <t>Přesun hmot pro klempířské konstr., výšky do 24 m</t>
  </si>
  <si>
    <t>765901104R00</t>
  </si>
  <si>
    <t>Fólie podstřešní paropropustná ref. DÖRKEN DELTA PVG</t>
  </si>
  <si>
    <t>765322511RT1</t>
  </si>
  <si>
    <t>Krytina vláknocementová, složitá, bedn.+lep. jednoduché krytí,ref. Betternit-česká šablona</t>
  </si>
  <si>
    <t>Odkaz na mn. položky pořadí 60 : 760,00000</t>
  </si>
  <si>
    <t>odpočet větracích šablon : -75*0,4*0,4</t>
  </si>
  <si>
    <t>59160801.AR</t>
  </si>
  <si>
    <t>Krytina Betternit Česká šablona - 400 x 400 mm červená větrací šablona</t>
  </si>
  <si>
    <t>765322709R01</t>
  </si>
  <si>
    <t>Montáž větracích šablon</t>
  </si>
  <si>
    <t>Odkaz na mn. položky pořadí 62 : 75,00000</t>
  </si>
  <si>
    <t>765329712R00</t>
  </si>
  <si>
    <t>Montáž a dod. nároží, hřebeny pro čtverce, šablony a obdélníky</t>
  </si>
  <si>
    <t>765322802R00</t>
  </si>
  <si>
    <t>Samostatné přiřezání a uchycení - šikmé</t>
  </si>
  <si>
    <t>Odkaz na mn. položky pořadí 56 : 15,82800*2</t>
  </si>
  <si>
    <t>Hodnota z bývalého odkazu. : 27,82</t>
  </si>
  <si>
    <t>Hodnota z bývalého odkazu. : 96,608</t>
  </si>
  <si>
    <t>střešní výlez : 4*0,7</t>
  </si>
  <si>
    <t>střešní okna : 2*(0,8+1,0)*20</t>
  </si>
  <si>
    <t>2*(0,8+1,4)*13</t>
  </si>
  <si>
    <t>998765203R00</t>
  </si>
  <si>
    <t>Přesun hmot pro krytiny tvrdé, výšky do 24 m</t>
  </si>
  <si>
    <t>766620050RAA</t>
  </si>
  <si>
    <t>Okno střešní výlez, vč.lemování a montáže 550 x 780 mm</t>
  </si>
  <si>
    <t>Agregovaná položka</t>
  </si>
  <si>
    <t>POL2_</t>
  </si>
  <si>
    <t>766624043R00</t>
  </si>
  <si>
    <t>Montáž střešních oken rozměr 78/140 - 160 cm vč.zateplení rámu a zařezání</t>
  </si>
  <si>
    <t>766620051RA0</t>
  </si>
  <si>
    <t>Okno střešní vč. lemování 780 x 980 mm</t>
  </si>
  <si>
    <t>Odkaz na mn. položky pořadí 15 : 20,00000</t>
  </si>
  <si>
    <t>766620053RA0</t>
  </si>
  <si>
    <t>Okno střešní vč. lemování  780 x 1480 mm</t>
  </si>
  <si>
    <t>Odkaz na mn. položky pořadí 16 : 13,00000</t>
  </si>
  <si>
    <t>764367391R01</t>
  </si>
  <si>
    <t>Montáž oplechování okna vč.hydroizolačního napojení</t>
  </si>
  <si>
    <t>416091071RT1</t>
  </si>
  <si>
    <t>Příplatek za napojení sádrokartonového podhledu na střešní okno včetně dodávky materiálu</t>
  </si>
  <si>
    <t>Odkaz na mn. položky pořadí 67 : 1,00000</t>
  </si>
  <si>
    <t>Odkaz na mn. položky pořadí 69 : 20,00000</t>
  </si>
  <si>
    <t>Odkaz na mn. položky pořadí 70 : 13,00000</t>
  </si>
  <si>
    <t>766624064R00</t>
  </si>
  <si>
    <t>D+M  zastiňujících rolet střešních oken</t>
  </si>
  <si>
    <t>784165811R01</t>
  </si>
  <si>
    <t>Malba pro SDK-opravy povrchů interiéru po montáži střešních oken</t>
  </si>
  <si>
    <t>Odkaz na mn. položky pořadí 72 : 34,00000</t>
  </si>
  <si>
    <t>998766203R00</t>
  </si>
  <si>
    <t>Přesun hmot pro truhlářské konstr., výšky do 24 m</t>
  </si>
  <si>
    <t xml:space="preserve">2102000201RAv </t>
  </si>
  <si>
    <t>Demontáž stávajícího hromosvodu vč. likvidace</t>
  </si>
  <si>
    <t xml:space="preserve">2102000290RAv </t>
  </si>
  <si>
    <t>Hromosvodová soustava střechy vč. napojení na stávající svody</t>
  </si>
  <si>
    <t>21030006.1</t>
  </si>
  <si>
    <t>Revizní zpráva  elektroinstalace hromosvodu - střešní část</t>
  </si>
  <si>
    <t>POL1_9</t>
  </si>
  <si>
    <t>979011311RT1</t>
  </si>
  <si>
    <t>Svislá doprava suti a vybouraných hmot shozem s naložením do shozu</t>
  </si>
  <si>
    <t>Přesun suti</t>
  </si>
  <si>
    <t>POL8_</t>
  </si>
  <si>
    <t>979082111R00</t>
  </si>
  <si>
    <t>Vnitrostaveništní doprava suti do 10 m</t>
  </si>
  <si>
    <t>979082121R00</t>
  </si>
  <si>
    <t>Příplatek k vnitrost. dopravě suti za dalších 5 m</t>
  </si>
  <si>
    <t>979087112R00</t>
  </si>
  <si>
    <t>Nakládání suti na dopravní prostředky</t>
  </si>
  <si>
    <t>979083117R00</t>
  </si>
  <si>
    <t>Vodorovné přemístění suti na skládku do 6000 m</t>
  </si>
  <si>
    <t>979083191R00</t>
  </si>
  <si>
    <t>Příplatek za dalších započatých 1000 m nad 6000 m</t>
  </si>
  <si>
    <t>979990201R00</t>
  </si>
  <si>
    <t>Kalkul</t>
  </si>
  <si>
    <t>979990146RT3</t>
  </si>
  <si>
    <t>Poplatek za uložení lehkých izolačních materiálů - fólie</t>
  </si>
  <si>
    <t>979990161R00</t>
  </si>
  <si>
    <t>Poplatek za uložení - dřevo, skupina odpadu 170201</t>
  </si>
  <si>
    <t>979990162R00</t>
  </si>
  <si>
    <t>Poplatek za uložení suti - dřevo+sklo, skupina odpadu 170904</t>
  </si>
  <si>
    <t>979990191Vvm</t>
  </si>
  <si>
    <t>Poplatek za skládku suti kovové prvky</t>
  </si>
  <si>
    <t>25/I vl.</t>
  </si>
  <si>
    <t>979999999R00</t>
  </si>
  <si>
    <t>Poplatek za ukládku - ostatní stavební odpad směsný SDK, MW. obaly</t>
  </si>
  <si>
    <t>VRN0</t>
  </si>
  <si>
    <t>Ztížené výrobní podmínky</t>
  </si>
  <si>
    <t>Soubor</t>
  </si>
  <si>
    <t>VRN</t>
  </si>
  <si>
    <t>POL99_2</t>
  </si>
  <si>
    <t>VRN1</t>
  </si>
  <si>
    <t>Oborová přirážka</t>
  </si>
  <si>
    <t>POL99_8</t>
  </si>
  <si>
    <t>VRN2</t>
  </si>
  <si>
    <t>Přesun stavebních kapacit</t>
  </si>
  <si>
    <t>VRN3</t>
  </si>
  <si>
    <t>Mimostaveništní doprava</t>
  </si>
  <si>
    <t>VRN4</t>
  </si>
  <si>
    <t>Zařízení staveniště</t>
  </si>
  <si>
    <t>VRN5</t>
  </si>
  <si>
    <t>Provoz investora</t>
  </si>
  <si>
    <t>VRN6</t>
  </si>
  <si>
    <t>Kompletační činnost (IČD)</t>
  </si>
  <si>
    <t>SUM</t>
  </si>
  <si>
    <t>POPUZIV</t>
  </si>
  <si>
    <t>END</t>
  </si>
  <si>
    <t>Poplatek za uložení suti - vláknocementové výrobky, skupina odpadu 170605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</si>
</sst>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0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164" fontId="7" fillId="0" borderId="35" xfId="0" applyNumberFormat="1" applyFont="1" applyBorder="1" applyAlignment="1">
      <alignment vertical="center"/>
    </xf>
    <xf numFmtId="164" fontId="7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9" xfId="0" applyNumberFormat="1" applyFont="1" applyFill="1" applyBorder="1" applyAlignment="1">
      <alignment horizontal="center" vertical="center"/>
    </xf>
    <xf numFmtId="4" fontId="7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0" fontId="16" fillId="0" borderId="0" xfId="0" applyFont="1" applyAlignment="1">
      <alignment horizontal="center" vertical="top" shrinkToFit="1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4" fontId="16" fillId="4" borderId="0" xfId="0" applyNumberFormat="1" applyFont="1" applyFill="1" applyAlignment="1" applyProtection="1">
      <alignment vertical="top" shrinkToFit="1"/>
      <protection locked="0"/>
    </xf>
    <xf numFmtId="165" fontId="17" fillId="0" borderId="0" xfId="0" applyNumberFormat="1" applyFont="1" applyAlignment="1">
      <alignment horizontal="center" vertical="top" wrapText="1" shrinkToFit="1"/>
    </xf>
    <xf numFmtId="165" fontId="17" fillId="0" borderId="0" xfId="0" applyNumberFormat="1" applyFont="1" applyAlignment="1">
      <alignment vertical="top" wrapText="1" shrinkToFit="1"/>
    </xf>
    <xf numFmtId="165" fontId="8" fillId="3" borderId="0" xfId="0" applyNumberFormat="1" applyFont="1" applyFill="1" applyAlignment="1">
      <alignment vertical="top" shrinkToFit="1"/>
    </xf>
    <xf numFmtId="4" fontId="8" fillId="3" borderId="0" xfId="0" applyNumberFormat="1" applyFont="1" applyFill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165" fontId="16" fillId="4" borderId="0" xfId="0" applyNumberFormat="1" applyFont="1" applyFill="1" applyAlignment="1" applyProtection="1">
      <alignment vertical="top" shrinkToFit="1"/>
      <protection locked="0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Alignment="1">
      <alignment horizontal="left" vertical="top" wrapText="1"/>
    </xf>
    <xf numFmtId="49" fontId="16" fillId="0" borderId="0" xfId="0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4" borderId="0" xfId="0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34" xfId="0" applyNumberFormat="1" applyBorder="1" applyAlignment="1">
      <alignment vertical="center" wrapText="1"/>
    </xf>
    <xf numFmtId="4" fontId="8" fillId="0" borderId="34" xfId="0" applyNumberFormat="1" applyFont="1" applyBorder="1" applyAlignment="1">
      <alignment vertical="center" wrapTex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21" t="s">
        <v>40</v>
      </c>
    </row>
    <row r="2" spans="1:7" ht="57.75" customHeight="1" x14ac:dyDescent="0.25">
      <c r="A2" s="192" t="s">
        <v>41</v>
      </c>
      <c r="B2" s="192"/>
      <c r="C2" s="192"/>
      <c r="D2" s="192"/>
      <c r="E2" s="192"/>
      <c r="F2" s="192"/>
      <c r="G2" s="192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7"/>
  <sheetViews>
    <sheetView showGridLines="0" topLeftCell="B27" zoomScaleSheetLayoutView="75" workbookViewId="0">
      <selection activeCell="A28" sqref="A28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38</v>
      </c>
      <c r="B1" s="193" t="s">
        <v>4</v>
      </c>
      <c r="C1" s="194"/>
      <c r="D1" s="194"/>
      <c r="E1" s="194"/>
      <c r="F1" s="194"/>
      <c r="G1" s="194"/>
      <c r="H1" s="194"/>
      <c r="I1" s="194"/>
      <c r="J1" s="195"/>
    </row>
    <row r="2" spans="1:15" ht="36" customHeight="1" x14ac:dyDescent="0.25">
      <c r="A2" s="2"/>
      <c r="B2" s="77" t="s">
        <v>24</v>
      </c>
      <c r="C2" s="78"/>
      <c r="D2" s="79" t="s">
        <v>43</v>
      </c>
      <c r="E2" s="202" t="s">
        <v>44</v>
      </c>
      <c r="F2" s="203"/>
      <c r="G2" s="203"/>
      <c r="H2" s="203"/>
      <c r="I2" s="203"/>
      <c r="J2" s="204"/>
      <c r="O2" s="1"/>
    </row>
    <row r="3" spans="1:15" ht="27" customHeight="1" x14ac:dyDescent="0.25">
      <c r="A3" s="2"/>
      <c r="B3" s="80" t="s">
        <v>47</v>
      </c>
      <c r="C3" s="78"/>
      <c r="D3" s="81" t="s">
        <v>45</v>
      </c>
      <c r="E3" s="205" t="s">
        <v>46</v>
      </c>
      <c r="F3" s="206"/>
      <c r="G3" s="206"/>
      <c r="H3" s="206"/>
      <c r="I3" s="206"/>
      <c r="J3" s="207"/>
    </row>
    <row r="4" spans="1:15" ht="23.25" customHeight="1" x14ac:dyDescent="0.25">
      <c r="A4" s="76">
        <v>5924</v>
      </c>
      <c r="B4" s="82" t="s">
        <v>48</v>
      </c>
      <c r="C4" s="83"/>
      <c r="D4" s="84" t="s">
        <v>43</v>
      </c>
      <c r="E4" s="215" t="s">
        <v>44</v>
      </c>
      <c r="F4" s="216"/>
      <c r="G4" s="216"/>
      <c r="H4" s="216"/>
      <c r="I4" s="216"/>
      <c r="J4" s="217"/>
    </row>
    <row r="5" spans="1:15" ht="24" customHeight="1" x14ac:dyDescent="0.25">
      <c r="A5" s="2"/>
      <c r="B5" s="31" t="s">
        <v>23</v>
      </c>
      <c r="D5" s="220"/>
      <c r="E5" s="221"/>
      <c r="F5" s="221"/>
      <c r="G5" s="221"/>
      <c r="H5" s="18" t="s">
        <v>42</v>
      </c>
      <c r="I5" s="22"/>
      <c r="J5" s="8"/>
    </row>
    <row r="6" spans="1:15" ht="15.75" customHeight="1" x14ac:dyDescent="0.25">
      <c r="A6" s="2"/>
      <c r="B6" s="28"/>
      <c r="C6" s="55"/>
      <c r="D6" s="222"/>
      <c r="E6" s="223"/>
      <c r="F6" s="223"/>
      <c r="G6" s="223"/>
      <c r="H6" s="18" t="s">
        <v>36</v>
      </c>
      <c r="I6" s="22"/>
      <c r="J6" s="8"/>
    </row>
    <row r="7" spans="1:15" ht="15.75" customHeight="1" x14ac:dyDescent="0.25">
      <c r="A7" s="2"/>
      <c r="B7" s="29"/>
      <c r="C7" s="56"/>
      <c r="D7" s="53"/>
      <c r="E7" s="224"/>
      <c r="F7" s="225"/>
      <c r="G7" s="225"/>
      <c r="H7" s="24"/>
      <c r="I7" s="23"/>
      <c r="J7" s="34"/>
    </row>
    <row r="8" spans="1:15" ht="24" hidden="1" customHeight="1" x14ac:dyDescent="0.25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20</v>
      </c>
      <c r="D11" s="209"/>
      <c r="E11" s="209"/>
      <c r="F11" s="209"/>
      <c r="G11" s="209"/>
      <c r="H11" s="18" t="s">
        <v>42</v>
      </c>
      <c r="I11" s="86"/>
      <c r="J11" s="8"/>
    </row>
    <row r="12" spans="1:15" ht="15.75" customHeight="1" x14ac:dyDescent="0.25">
      <c r="A12" s="2"/>
      <c r="B12" s="28"/>
      <c r="C12" s="55"/>
      <c r="D12" s="214"/>
      <c r="E12" s="214"/>
      <c r="F12" s="214"/>
      <c r="G12" s="214"/>
      <c r="H12" s="18" t="s">
        <v>36</v>
      </c>
      <c r="I12" s="86"/>
      <c r="J12" s="8"/>
    </row>
    <row r="13" spans="1:15" ht="15.75" customHeight="1" x14ac:dyDescent="0.25">
      <c r="A13" s="2"/>
      <c r="B13" s="29"/>
      <c r="C13" s="56"/>
      <c r="D13" s="85"/>
      <c r="E13" s="218"/>
      <c r="F13" s="219"/>
      <c r="G13" s="219"/>
      <c r="H13" s="19"/>
      <c r="I13" s="23"/>
      <c r="J13" s="34"/>
    </row>
    <row r="14" spans="1:15" ht="24" customHeight="1" x14ac:dyDescent="0.25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34</v>
      </c>
      <c r="C15" s="61"/>
      <c r="D15" s="54"/>
      <c r="E15" s="208"/>
      <c r="F15" s="208"/>
      <c r="G15" s="210"/>
      <c r="H15" s="210"/>
      <c r="I15" s="210" t="s">
        <v>31</v>
      </c>
      <c r="J15" s="211"/>
    </row>
    <row r="16" spans="1:15" ht="23.25" customHeight="1" x14ac:dyDescent="0.25">
      <c r="A16" s="139" t="s">
        <v>26</v>
      </c>
      <c r="B16" s="38" t="s">
        <v>26</v>
      </c>
      <c r="C16" s="62"/>
      <c r="D16" s="63"/>
      <c r="E16" s="199"/>
      <c r="F16" s="200"/>
      <c r="G16" s="199"/>
      <c r="H16" s="200"/>
      <c r="I16" s="199">
        <f>SUMIF(F49:F63,A16,I49:I63)+SUMIF(F49:F63,"PSU",I49:I63)</f>
        <v>0</v>
      </c>
      <c r="J16" s="201"/>
    </row>
    <row r="17" spans="1:10" ht="23.25" customHeight="1" x14ac:dyDescent="0.25">
      <c r="A17" s="139" t="s">
        <v>27</v>
      </c>
      <c r="B17" s="38" t="s">
        <v>27</v>
      </c>
      <c r="C17" s="62"/>
      <c r="D17" s="63"/>
      <c r="E17" s="199"/>
      <c r="F17" s="200"/>
      <c r="G17" s="199"/>
      <c r="H17" s="200"/>
      <c r="I17" s="199">
        <f>SUMIF(F49:F63,A17,I49:I63)</f>
        <v>0</v>
      </c>
      <c r="J17" s="201"/>
    </row>
    <row r="18" spans="1:10" ht="23.25" customHeight="1" x14ac:dyDescent="0.25">
      <c r="A18" s="139" t="s">
        <v>28</v>
      </c>
      <c r="B18" s="38" t="s">
        <v>28</v>
      </c>
      <c r="C18" s="62"/>
      <c r="D18" s="63"/>
      <c r="E18" s="199"/>
      <c r="F18" s="200"/>
      <c r="G18" s="199"/>
      <c r="H18" s="200"/>
      <c r="I18" s="199">
        <f>SUMIF(F49:F63,A18,I49:I63)</f>
        <v>0</v>
      </c>
      <c r="J18" s="201"/>
    </row>
    <row r="19" spans="1:10" ht="23.25" customHeight="1" x14ac:dyDescent="0.25">
      <c r="A19" s="139" t="s">
        <v>82</v>
      </c>
      <c r="B19" s="38" t="s">
        <v>29</v>
      </c>
      <c r="C19" s="62"/>
      <c r="D19" s="63"/>
      <c r="E19" s="199"/>
      <c r="F19" s="200"/>
      <c r="G19" s="199"/>
      <c r="H19" s="200"/>
      <c r="I19" s="199">
        <f>SUMIF(F49:F63,A19,I49:I63)</f>
        <v>0</v>
      </c>
      <c r="J19" s="201"/>
    </row>
    <row r="20" spans="1:10" ht="23.25" customHeight="1" x14ac:dyDescent="0.25">
      <c r="A20" s="139" t="s">
        <v>83</v>
      </c>
      <c r="B20" s="38" t="s">
        <v>30</v>
      </c>
      <c r="C20" s="62"/>
      <c r="D20" s="63"/>
      <c r="E20" s="199"/>
      <c r="F20" s="200"/>
      <c r="G20" s="199"/>
      <c r="H20" s="200"/>
      <c r="I20" s="199">
        <f>SUMIF(F49:F63,A20,I49:I63)</f>
        <v>0</v>
      </c>
      <c r="J20" s="201"/>
    </row>
    <row r="21" spans="1:10" ht="23.25" customHeight="1" x14ac:dyDescent="0.25">
      <c r="A21" s="2"/>
      <c r="B21" s="48" t="s">
        <v>31</v>
      </c>
      <c r="C21" s="64"/>
      <c r="D21" s="65"/>
      <c r="E21" s="212"/>
      <c r="F21" s="213"/>
      <c r="G21" s="212"/>
      <c r="H21" s="213"/>
      <c r="I21" s="212">
        <f>SUM(I16:J20)</f>
        <v>0</v>
      </c>
      <c r="J21" s="231"/>
    </row>
    <row r="22" spans="1:10" ht="33" customHeight="1" x14ac:dyDescent="0.25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>
        <f>ZakladDPHSni*SazbaDPH1/100</f>
        <v>0</v>
      </c>
      <c r="B23" s="38" t="s">
        <v>13</v>
      </c>
      <c r="C23" s="62"/>
      <c r="D23" s="63"/>
      <c r="E23" s="67">
        <v>15</v>
      </c>
      <c r="F23" s="39" t="s">
        <v>0</v>
      </c>
      <c r="G23" s="229">
        <f>ZakladDPHSniVypocet</f>
        <v>0</v>
      </c>
      <c r="H23" s="230"/>
      <c r="I23" s="230"/>
      <c r="J23" s="40" t="str">
        <f t="shared" ref="J23:J28" si="0">Mena</f>
        <v>CZK</v>
      </c>
    </row>
    <row r="24" spans="1:10" ht="23.25" customHeight="1" x14ac:dyDescent="0.25">
      <c r="A24" s="2">
        <f>(A23-INT(A23))*100</f>
        <v>0</v>
      </c>
      <c r="B24" s="38" t="s">
        <v>14</v>
      </c>
      <c r="C24" s="62"/>
      <c r="D24" s="63"/>
      <c r="E24" s="67">
        <f>SazbaDPH1</f>
        <v>15</v>
      </c>
      <c r="F24" s="39" t="s">
        <v>0</v>
      </c>
      <c r="G24" s="227">
        <f>A23</f>
        <v>0</v>
      </c>
      <c r="H24" s="228"/>
      <c r="I24" s="228"/>
      <c r="J24" s="40" t="str">
        <f t="shared" si="0"/>
        <v>CZK</v>
      </c>
    </row>
    <row r="25" spans="1:10" ht="23.25" customHeight="1" x14ac:dyDescent="0.25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229">
        <f>ZakladDPHZaklVypocet</f>
        <v>0</v>
      </c>
      <c r="H25" s="230"/>
      <c r="I25" s="230"/>
      <c r="J25" s="40" t="str">
        <f t="shared" si="0"/>
        <v>CZK</v>
      </c>
    </row>
    <row r="26" spans="1:10" ht="23.25" customHeight="1" x14ac:dyDescent="0.25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196">
        <f>A25</f>
        <v>0</v>
      </c>
      <c r="H26" s="197"/>
      <c r="I26" s="197"/>
      <c r="J26" s="37" t="str">
        <f t="shared" si="0"/>
        <v>CZK</v>
      </c>
    </row>
    <row r="27" spans="1:10" ht="23.25" customHeight="1" thickBot="1" x14ac:dyDescent="0.3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198">
        <f>CenaCelkem-(ZakladDPHSni+DPHSni+ZakladDPHZakl+DPHZakl)</f>
        <v>0</v>
      </c>
      <c r="H27" s="198"/>
      <c r="I27" s="198"/>
      <c r="J27" s="41" t="str">
        <f t="shared" si="0"/>
        <v>CZK</v>
      </c>
    </row>
    <row r="28" spans="1:10" ht="27.75" hidden="1" customHeight="1" thickBot="1" x14ac:dyDescent="0.3">
      <c r="A28" s="2"/>
      <c r="B28" s="112" t="s">
        <v>25</v>
      </c>
      <c r="C28" s="113"/>
      <c r="D28" s="113"/>
      <c r="E28" s="114"/>
      <c r="F28" s="115"/>
      <c r="G28" s="233">
        <f>ZakladDPHSniVypocet+ZakladDPHZaklVypocet</f>
        <v>0</v>
      </c>
      <c r="H28" s="233"/>
      <c r="I28" s="233"/>
      <c r="J28" s="116" t="str">
        <f t="shared" si="0"/>
        <v>CZK</v>
      </c>
    </row>
    <row r="29" spans="1:10" ht="27.75" customHeight="1" thickBot="1" x14ac:dyDescent="0.3">
      <c r="A29" s="2">
        <f>(A27-INT(A27))*100</f>
        <v>0</v>
      </c>
      <c r="B29" s="112" t="s">
        <v>37</v>
      </c>
      <c r="C29" s="117"/>
      <c r="D29" s="117"/>
      <c r="E29" s="117"/>
      <c r="F29" s="118"/>
      <c r="G29" s="232">
        <f>A27</f>
        <v>0</v>
      </c>
      <c r="H29" s="232"/>
      <c r="I29" s="232"/>
      <c r="J29" s="119" t="s">
        <v>51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4"/>
      <c r="D34" s="234"/>
      <c r="E34" s="235"/>
      <c r="G34" s="236"/>
      <c r="H34" s="237"/>
      <c r="I34" s="237"/>
      <c r="J34" s="25"/>
    </row>
    <row r="35" spans="1:10" ht="12.75" customHeight="1" x14ac:dyDescent="0.25">
      <c r="A35" s="2"/>
      <c r="B35" s="2"/>
      <c r="D35" s="226" t="s">
        <v>2</v>
      </c>
      <c r="E35" s="226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5">
      <c r="B37" s="89" t="s">
        <v>17</v>
      </c>
      <c r="C37" s="90"/>
      <c r="D37" s="90"/>
      <c r="E37" s="90"/>
      <c r="F37" s="91"/>
      <c r="G37" s="91"/>
      <c r="H37" s="91"/>
      <c r="I37" s="91"/>
      <c r="J37" s="92"/>
    </row>
    <row r="38" spans="1:10" ht="25.5" hidden="1" customHeight="1" x14ac:dyDescent="0.25">
      <c r="A38" s="88" t="s">
        <v>39</v>
      </c>
      <c r="B38" s="93" t="s">
        <v>18</v>
      </c>
      <c r="C38" s="94" t="s">
        <v>6</v>
      </c>
      <c r="D38" s="94"/>
      <c r="E38" s="94"/>
      <c r="F38" s="95" t="str">
        <f>B23</f>
        <v>Základ pro sníženou DPH</v>
      </c>
      <c r="G38" s="95" t="str">
        <f>B25</f>
        <v>Základ pro základní DPH</v>
      </c>
      <c r="H38" s="96" t="s">
        <v>19</v>
      </c>
      <c r="I38" s="96" t="s">
        <v>1</v>
      </c>
      <c r="J38" s="97" t="s">
        <v>0</v>
      </c>
    </row>
    <row r="39" spans="1:10" ht="25.5" hidden="1" customHeight="1" x14ac:dyDescent="0.25">
      <c r="A39" s="88">
        <v>1</v>
      </c>
      <c r="B39" s="98" t="s">
        <v>49</v>
      </c>
      <c r="C39" s="238"/>
      <c r="D39" s="238"/>
      <c r="E39" s="238"/>
      <c r="F39" s="99">
        <f>'01 04022 Pol'!AE189</f>
        <v>0</v>
      </c>
      <c r="G39" s="100">
        <f>'01 04022 Pol'!AF189</f>
        <v>0</v>
      </c>
      <c r="H39" s="101">
        <f>(F39*SazbaDPH1/100)+(G39*SazbaDPH2/100)</f>
        <v>0</v>
      </c>
      <c r="I39" s="101">
        <f>F39+G39+H39</f>
        <v>0</v>
      </c>
      <c r="J39" s="102" t="str">
        <f>IF(CenaCelkemVypocet=0,"",I39/CenaCelkemVypocet*100)</f>
        <v/>
      </c>
    </row>
    <row r="40" spans="1:10" ht="25.5" hidden="1" customHeight="1" x14ac:dyDescent="0.25">
      <c r="A40" s="88">
        <v>2</v>
      </c>
      <c r="B40" s="103" t="s">
        <v>45</v>
      </c>
      <c r="C40" s="239" t="s">
        <v>46</v>
      </c>
      <c r="D40" s="239"/>
      <c r="E40" s="239"/>
      <c r="F40" s="104">
        <f>'01 04022 Pol'!AE189</f>
        <v>0</v>
      </c>
      <c r="G40" s="105">
        <f>'01 04022 Pol'!AF189</f>
        <v>0</v>
      </c>
      <c r="H40" s="105">
        <f>(F40*SazbaDPH1/100)+(G40*SazbaDPH2/100)</f>
        <v>0</v>
      </c>
      <c r="I40" s="105">
        <f>F40+G40+H40</f>
        <v>0</v>
      </c>
      <c r="J40" s="106" t="str">
        <f>IF(CenaCelkemVypocet=0,"",I40/CenaCelkemVypocet*100)</f>
        <v/>
      </c>
    </row>
    <row r="41" spans="1:10" ht="25.5" hidden="1" customHeight="1" x14ac:dyDescent="0.25">
      <c r="A41" s="88">
        <v>3</v>
      </c>
      <c r="B41" s="107" t="s">
        <v>43</v>
      </c>
      <c r="C41" s="238" t="s">
        <v>44</v>
      </c>
      <c r="D41" s="238"/>
      <c r="E41" s="238"/>
      <c r="F41" s="108">
        <f>'01 04022 Pol'!AE189</f>
        <v>0</v>
      </c>
      <c r="G41" s="101">
        <f>'01 04022 Pol'!AF189</f>
        <v>0</v>
      </c>
      <c r="H41" s="101">
        <f>(F41*SazbaDPH1/100)+(G41*SazbaDPH2/100)</f>
        <v>0</v>
      </c>
      <c r="I41" s="101">
        <f>F41+G41+H41</f>
        <v>0</v>
      </c>
      <c r="J41" s="102" t="str">
        <f>IF(CenaCelkemVypocet=0,"",I41/CenaCelkemVypocet*100)</f>
        <v/>
      </c>
    </row>
    <row r="42" spans="1:10" ht="25.5" hidden="1" customHeight="1" x14ac:dyDescent="0.25">
      <c r="A42" s="88"/>
      <c r="B42" s="240" t="s">
        <v>50</v>
      </c>
      <c r="C42" s="241"/>
      <c r="D42" s="241"/>
      <c r="E42" s="242"/>
      <c r="F42" s="109">
        <f>SUMIF(A39:A41,"=1",F39:F41)</f>
        <v>0</v>
      </c>
      <c r="G42" s="110">
        <f>SUMIF(A39:A41,"=1",G39:G41)</f>
        <v>0</v>
      </c>
      <c r="H42" s="110">
        <f>SUMIF(A39:A41,"=1",H39:H41)</f>
        <v>0</v>
      </c>
      <c r="I42" s="110">
        <f>SUMIF(A39:A41,"=1",I39:I41)</f>
        <v>0</v>
      </c>
      <c r="J42" s="111">
        <f>SUMIF(A39:A41,"=1",J39:J41)</f>
        <v>0</v>
      </c>
    </row>
    <row r="46" spans="1:10" ht="15.6" x14ac:dyDescent="0.3">
      <c r="B46" s="120" t="s">
        <v>52</v>
      </c>
    </row>
    <row r="48" spans="1:10" ht="25.5" customHeight="1" x14ac:dyDescent="0.25">
      <c r="A48" s="122"/>
      <c r="B48" s="125" t="s">
        <v>18</v>
      </c>
      <c r="C48" s="125" t="s">
        <v>6</v>
      </c>
      <c r="D48" s="126"/>
      <c r="E48" s="126"/>
      <c r="F48" s="127" t="s">
        <v>53</v>
      </c>
      <c r="G48" s="127"/>
      <c r="H48" s="127"/>
      <c r="I48" s="127" t="s">
        <v>31</v>
      </c>
      <c r="J48" s="127" t="s">
        <v>0</v>
      </c>
    </row>
    <row r="49" spans="1:10" ht="36.75" customHeight="1" x14ac:dyDescent="0.25">
      <c r="A49" s="123"/>
      <c r="B49" s="128" t="s">
        <v>54</v>
      </c>
      <c r="C49" s="243" t="s">
        <v>55</v>
      </c>
      <c r="D49" s="244"/>
      <c r="E49" s="244"/>
      <c r="F49" s="135" t="s">
        <v>26</v>
      </c>
      <c r="G49" s="136"/>
      <c r="H49" s="136"/>
      <c r="I49" s="136">
        <f>'01 04022 Pol'!G8</f>
        <v>0</v>
      </c>
      <c r="J49" s="132" t="str">
        <f>IF(I64=0,"",I49/I64*100)</f>
        <v/>
      </c>
    </row>
    <row r="50" spans="1:10" ht="36.75" customHeight="1" x14ac:dyDescent="0.25">
      <c r="A50" s="123"/>
      <c r="B50" s="128" t="s">
        <v>56</v>
      </c>
      <c r="C50" s="243" t="s">
        <v>57</v>
      </c>
      <c r="D50" s="244"/>
      <c r="E50" s="244"/>
      <c r="F50" s="135" t="s">
        <v>26</v>
      </c>
      <c r="G50" s="136"/>
      <c r="H50" s="136"/>
      <c r="I50" s="136">
        <f>'01 04022 Pol'!G49</f>
        <v>0</v>
      </c>
      <c r="J50" s="132" t="str">
        <f>IF(I64=0,"",I50/I64*100)</f>
        <v/>
      </c>
    </row>
    <row r="51" spans="1:10" ht="36.75" customHeight="1" x14ac:dyDescent="0.25">
      <c r="A51" s="123"/>
      <c r="B51" s="128" t="s">
        <v>58</v>
      </c>
      <c r="C51" s="243" t="s">
        <v>59</v>
      </c>
      <c r="D51" s="244"/>
      <c r="E51" s="244"/>
      <c r="F51" s="135" t="s">
        <v>26</v>
      </c>
      <c r="G51" s="136"/>
      <c r="H51" s="136"/>
      <c r="I51" s="136">
        <f>'01 04022 Pol'!G53</f>
        <v>0</v>
      </c>
      <c r="J51" s="132" t="str">
        <f>IF(I64=0,"",I51/I64*100)</f>
        <v/>
      </c>
    </row>
    <row r="52" spans="1:10" ht="36.75" customHeight="1" x14ac:dyDescent="0.25">
      <c r="A52" s="123"/>
      <c r="B52" s="128" t="s">
        <v>60</v>
      </c>
      <c r="C52" s="243" t="s">
        <v>61</v>
      </c>
      <c r="D52" s="244"/>
      <c r="E52" s="244"/>
      <c r="F52" s="135" t="s">
        <v>26</v>
      </c>
      <c r="G52" s="136"/>
      <c r="H52" s="136"/>
      <c r="I52" s="136">
        <f>'01 04022 Pol'!G64</f>
        <v>0</v>
      </c>
      <c r="J52" s="132" t="str">
        <f>IF(I64=0,"",I52/I64*100)</f>
        <v/>
      </c>
    </row>
    <row r="53" spans="1:10" ht="36.75" customHeight="1" x14ac:dyDescent="0.25">
      <c r="A53" s="123"/>
      <c r="B53" s="128" t="s">
        <v>62</v>
      </c>
      <c r="C53" s="243" t="s">
        <v>63</v>
      </c>
      <c r="D53" s="244"/>
      <c r="E53" s="244"/>
      <c r="F53" s="135" t="s">
        <v>26</v>
      </c>
      <c r="G53" s="136"/>
      <c r="H53" s="136"/>
      <c r="I53" s="136">
        <f>'01 04022 Pol'!G12</f>
        <v>0</v>
      </c>
      <c r="J53" s="132" t="str">
        <f>IF(I64=0,"",I53/I64*100)</f>
        <v/>
      </c>
    </row>
    <row r="54" spans="1:10" ht="36.75" customHeight="1" x14ac:dyDescent="0.25">
      <c r="A54" s="123"/>
      <c r="B54" s="128" t="s">
        <v>64</v>
      </c>
      <c r="C54" s="243" t="s">
        <v>65</v>
      </c>
      <c r="D54" s="244"/>
      <c r="E54" s="244"/>
      <c r="F54" s="135" t="s">
        <v>26</v>
      </c>
      <c r="G54" s="136"/>
      <c r="H54" s="136"/>
      <c r="I54" s="136">
        <f>'01 04022 Pol'!G67</f>
        <v>0</v>
      </c>
      <c r="J54" s="132" t="str">
        <f>IF(I64=0,"",I54/I64*100)</f>
        <v/>
      </c>
    </row>
    <row r="55" spans="1:10" ht="36.75" customHeight="1" x14ac:dyDescent="0.25">
      <c r="A55" s="123"/>
      <c r="B55" s="128" t="s">
        <v>66</v>
      </c>
      <c r="C55" s="243" t="s">
        <v>67</v>
      </c>
      <c r="D55" s="244"/>
      <c r="E55" s="244"/>
      <c r="F55" s="135" t="s">
        <v>26</v>
      </c>
      <c r="G55" s="136"/>
      <c r="H55" s="136"/>
      <c r="I55" s="136">
        <f>'01 04022 Pol'!G75</f>
        <v>0</v>
      </c>
      <c r="J55" s="132" t="str">
        <f>IF(I64=0,"",I55/I64*100)</f>
        <v/>
      </c>
    </row>
    <row r="56" spans="1:10" ht="36.75" customHeight="1" x14ac:dyDescent="0.25">
      <c r="A56" s="123"/>
      <c r="B56" s="128" t="s">
        <v>68</v>
      </c>
      <c r="C56" s="243" t="s">
        <v>69</v>
      </c>
      <c r="D56" s="244"/>
      <c r="E56" s="244"/>
      <c r="F56" s="135" t="s">
        <v>27</v>
      </c>
      <c r="G56" s="136"/>
      <c r="H56" s="136"/>
      <c r="I56" s="136">
        <f>'01 04022 Pol'!G77</f>
        <v>0</v>
      </c>
      <c r="J56" s="132" t="str">
        <f>IF(I64=0,"",I56/I64*100)</f>
        <v/>
      </c>
    </row>
    <row r="57" spans="1:10" ht="36.75" customHeight="1" x14ac:dyDescent="0.25">
      <c r="A57" s="123"/>
      <c r="B57" s="128" t="s">
        <v>70</v>
      </c>
      <c r="C57" s="243" t="s">
        <v>71</v>
      </c>
      <c r="D57" s="244"/>
      <c r="E57" s="244"/>
      <c r="F57" s="135" t="s">
        <v>27</v>
      </c>
      <c r="G57" s="136"/>
      <c r="H57" s="136"/>
      <c r="I57" s="136">
        <f>'01 04022 Pol'!G81</f>
        <v>0</v>
      </c>
      <c r="J57" s="132" t="str">
        <f>IF(I64=0,"",I57/I64*100)</f>
        <v/>
      </c>
    </row>
    <row r="58" spans="1:10" ht="36.75" customHeight="1" x14ac:dyDescent="0.25">
      <c r="A58" s="123"/>
      <c r="B58" s="128" t="s">
        <v>72</v>
      </c>
      <c r="C58" s="243" t="s">
        <v>73</v>
      </c>
      <c r="D58" s="244"/>
      <c r="E58" s="244"/>
      <c r="F58" s="135" t="s">
        <v>27</v>
      </c>
      <c r="G58" s="136"/>
      <c r="H58" s="136"/>
      <c r="I58" s="136">
        <f>'01 04022 Pol'!G105</f>
        <v>0</v>
      </c>
      <c r="J58" s="132" t="str">
        <f>IF(I64=0,"",I58/I64*100)</f>
        <v/>
      </c>
    </row>
    <row r="59" spans="1:10" ht="36.75" customHeight="1" x14ac:dyDescent="0.25">
      <c r="A59" s="123"/>
      <c r="B59" s="128" t="s">
        <v>74</v>
      </c>
      <c r="C59" s="243" t="s">
        <v>75</v>
      </c>
      <c r="D59" s="244"/>
      <c r="E59" s="244"/>
      <c r="F59" s="135" t="s">
        <v>27</v>
      </c>
      <c r="G59" s="136"/>
      <c r="H59" s="136"/>
      <c r="I59" s="136">
        <f>'01 04022 Pol'!G126</f>
        <v>0</v>
      </c>
      <c r="J59" s="132" t="str">
        <f>IF(I64=0,"",I59/I64*100)</f>
        <v/>
      </c>
    </row>
    <row r="60" spans="1:10" ht="36.75" customHeight="1" x14ac:dyDescent="0.25">
      <c r="A60" s="123"/>
      <c r="B60" s="128" t="s">
        <v>76</v>
      </c>
      <c r="C60" s="243" t="s">
        <v>77</v>
      </c>
      <c r="D60" s="244"/>
      <c r="E60" s="244"/>
      <c r="F60" s="135" t="s">
        <v>27</v>
      </c>
      <c r="G60" s="136"/>
      <c r="H60" s="136"/>
      <c r="I60" s="136">
        <f>'01 04022 Pol'!G146</f>
        <v>0</v>
      </c>
      <c r="J60" s="132" t="str">
        <f>IF(I64=0,"",I60/I64*100)</f>
        <v/>
      </c>
    </row>
    <row r="61" spans="1:10" ht="36.75" customHeight="1" x14ac:dyDescent="0.25">
      <c r="A61" s="123"/>
      <c r="B61" s="128" t="s">
        <v>78</v>
      </c>
      <c r="C61" s="243" t="s">
        <v>79</v>
      </c>
      <c r="D61" s="244"/>
      <c r="E61" s="244"/>
      <c r="F61" s="135" t="s">
        <v>28</v>
      </c>
      <c r="G61" s="136"/>
      <c r="H61" s="136"/>
      <c r="I61" s="136">
        <f>'01 04022 Pol'!G163</f>
        <v>0</v>
      </c>
      <c r="J61" s="132" t="str">
        <f>IF(I64=0,"",I61/I64*100)</f>
        <v/>
      </c>
    </row>
    <row r="62" spans="1:10" ht="36.75" customHeight="1" x14ac:dyDescent="0.25">
      <c r="A62" s="123"/>
      <c r="B62" s="128" t="s">
        <v>80</v>
      </c>
      <c r="C62" s="243" t="s">
        <v>65</v>
      </c>
      <c r="D62" s="244"/>
      <c r="E62" s="244"/>
      <c r="F62" s="135" t="s">
        <v>81</v>
      </c>
      <c r="G62" s="136"/>
      <c r="H62" s="136"/>
      <c r="I62" s="136">
        <f>'01 04022 Pol'!G167</f>
        <v>0</v>
      </c>
      <c r="J62" s="132" t="str">
        <f>IF(I64=0,"",I62/I64*100)</f>
        <v/>
      </c>
    </row>
    <row r="63" spans="1:10" ht="36.75" customHeight="1" x14ac:dyDescent="0.25">
      <c r="A63" s="123"/>
      <c r="B63" s="128" t="s">
        <v>82</v>
      </c>
      <c r="C63" s="243" t="s">
        <v>29</v>
      </c>
      <c r="D63" s="244"/>
      <c r="E63" s="244"/>
      <c r="F63" s="135" t="s">
        <v>82</v>
      </c>
      <c r="G63" s="136"/>
      <c r="H63" s="136"/>
      <c r="I63" s="136">
        <f>'01 04022 Pol'!G180</f>
        <v>0</v>
      </c>
      <c r="J63" s="132" t="str">
        <f>IF(I64=0,"",I63/I64*100)</f>
        <v/>
      </c>
    </row>
    <row r="64" spans="1:10" ht="25.5" customHeight="1" x14ac:dyDescent="0.25">
      <c r="A64" s="124"/>
      <c r="B64" s="129" t="s">
        <v>1</v>
      </c>
      <c r="C64" s="130"/>
      <c r="D64" s="131"/>
      <c r="E64" s="131"/>
      <c r="F64" s="137"/>
      <c r="G64" s="138"/>
      <c r="H64" s="138"/>
      <c r="I64" s="138">
        <f>SUM(I49:I63)</f>
        <v>0</v>
      </c>
      <c r="J64" s="133">
        <f>SUM(J49:J63)</f>
        <v>0</v>
      </c>
    </row>
    <row r="65" spans="6:10" x14ac:dyDescent="0.25">
      <c r="F65" s="87"/>
      <c r="G65" s="87"/>
      <c r="H65" s="87"/>
      <c r="I65" s="87"/>
      <c r="J65" s="134"/>
    </row>
    <row r="66" spans="6:10" x14ac:dyDescent="0.25">
      <c r="F66" s="87"/>
      <c r="G66" s="87"/>
      <c r="H66" s="87"/>
      <c r="I66" s="87"/>
      <c r="J66" s="134"/>
    </row>
    <row r="67" spans="6:10" x14ac:dyDescent="0.25">
      <c r="F67" s="87"/>
      <c r="G67" s="87"/>
      <c r="H67" s="87"/>
      <c r="I67" s="87"/>
      <c r="J67" s="134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0">
    <mergeCell ref="C60:E60"/>
    <mergeCell ref="C61:E61"/>
    <mergeCell ref="C62:E62"/>
    <mergeCell ref="C63:E63"/>
    <mergeCell ref="C55:E55"/>
    <mergeCell ref="C56:E56"/>
    <mergeCell ref="C57:E57"/>
    <mergeCell ref="C58:E58"/>
    <mergeCell ref="C59:E59"/>
    <mergeCell ref="C50:E50"/>
    <mergeCell ref="C51:E51"/>
    <mergeCell ref="C52:E52"/>
    <mergeCell ref="C53:E53"/>
    <mergeCell ref="C54:E54"/>
    <mergeCell ref="C39:E39"/>
    <mergeCell ref="C40:E40"/>
    <mergeCell ref="C41:E41"/>
    <mergeCell ref="B42:E42"/>
    <mergeCell ref="C49:E49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245" t="s">
        <v>7</v>
      </c>
      <c r="B1" s="245"/>
      <c r="C1" s="246"/>
      <c r="D1" s="245"/>
      <c r="E1" s="245"/>
      <c r="F1" s="245"/>
      <c r="G1" s="245"/>
    </row>
    <row r="2" spans="1:7" ht="24.9" customHeight="1" x14ac:dyDescent="0.25">
      <c r="A2" s="50" t="s">
        <v>8</v>
      </c>
      <c r="B2" s="49"/>
      <c r="C2" s="247"/>
      <c r="D2" s="247"/>
      <c r="E2" s="247"/>
      <c r="F2" s="247"/>
      <c r="G2" s="248"/>
    </row>
    <row r="3" spans="1:7" ht="24.9" customHeight="1" x14ac:dyDescent="0.25">
      <c r="A3" s="50" t="s">
        <v>9</v>
      </c>
      <c r="B3" s="49"/>
      <c r="C3" s="247"/>
      <c r="D3" s="247"/>
      <c r="E3" s="247"/>
      <c r="F3" s="247"/>
      <c r="G3" s="248"/>
    </row>
    <row r="4" spans="1:7" ht="24.9" customHeight="1" x14ac:dyDescent="0.25">
      <c r="A4" s="50" t="s">
        <v>10</v>
      </c>
      <c r="B4" s="49"/>
      <c r="C4" s="247"/>
      <c r="D4" s="247"/>
      <c r="E4" s="247"/>
      <c r="F4" s="247"/>
      <c r="G4" s="248"/>
    </row>
    <row r="5" spans="1:7" x14ac:dyDescent="0.25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5000"/>
  <sheetViews>
    <sheetView tabSelected="1" workbookViewId="0">
      <pane ySplit="7" topLeftCell="A98" activePane="bottomLeft" state="frozen"/>
      <selection pane="bottomLeft" activeCell="C199" sqref="C199"/>
    </sheetView>
  </sheetViews>
  <sheetFormatPr defaultRowHeight="13.2" outlineLevelRow="3" x14ac:dyDescent="0.25"/>
  <cols>
    <col min="1" max="1" width="3.44140625" customWidth="1"/>
    <col min="2" max="2" width="12.5546875" style="121" customWidth="1"/>
    <col min="3" max="3" width="38.33203125" style="121" customWidth="1"/>
    <col min="4" max="4" width="4.88671875" customWidth="1"/>
    <col min="5" max="5" width="10.5546875" customWidth="1"/>
    <col min="6" max="6" width="9.88671875" customWidth="1"/>
    <col min="7" max="7" width="12.664062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3">
      <c r="A1" s="261" t="s">
        <v>7</v>
      </c>
      <c r="B1" s="261"/>
      <c r="C1" s="261"/>
      <c r="D1" s="261"/>
      <c r="E1" s="261"/>
      <c r="F1" s="261"/>
      <c r="G1" s="261"/>
      <c r="AG1" t="s">
        <v>84</v>
      </c>
    </row>
    <row r="2" spans="1:60" ht="24.9" customHeight="1" x14ac:dyDescent="0.25">
      <c r="A2" s="50" t="s">
        <v>8</v>
      </c>
      <c r="B2" s="49" t="s">
        <v>43</v>
      </c>
      <c r="C2" s="262" t="s">
        <v>44</v>
      </c>
      <c r="D2" s="263"/>
      <c r="E2" s="263"/>
      <c r="F2" s="263"/>
      <c r="G2" s="264"/>
      <c r="AG2" t="s">
        <v>85</v>
      </c>
    </row>
    <row r="3" spans="1:60" ht="24.9" customHeight="1" x14ac:dyDescent="0.25">
      <c r="A3" s="50" t="s">
        <v>9</v>
      </c>
      <c r="B3" s="49" t="s">
        <v>45</v>
      </c>
      <c r="C3" s="262" t="s">
        <v>46</v>
      </c>
      <c r="D3" s="263"/>
      <c r="E3" s="263"/>
      <c r="F3" s="263"/>
      <c r="G3" s="264"/>
      <c r="AC3" s="121" t="s">
        <v>85</v>
      </c>
      <c r="AG3" t="s">
        <v>86</v>
      </c>
    </row>
    <row r="4" spans="1:60" ht="24.9" customHeight="1" x14ac:dyDescent="0.25">
      <c r="A4" s="140" t="s">
        <v>10</v>
      </c>
      <c r="B4" s="141" t="s">
        <v>43</v>
      </c>
      <c r="C4" s="265" t="s">
        <v>44</v>
      </c>
      <c r="D4" s="266"/>
      <c r="E4" s="266"/>
      <c r="F4" s="266"/>
      <c r="G4" s="267"/>
      <c r="AG4" t="s">
        <v>87</v>
      </c>
    </row>
    <row r="5" spans="1:60" x14ac:dyDescent="0.25">
      <c r="D5" s="10"/>
    </row>
    <row r="6" spans="1:60" ht="39.6" x14ac:dyDescent="0.25">
      <c r="A6" s="143" t="s">
        <v>88</v>
      </c>
      <c r="B6" s="145" t="s">
        <v>89</v>
      </c>
      <c r="C6" s="145" t="s">
        <v>90</v>
      </c>
      <c r="D6" s="144" t="s">
        <v>91</v>
      </c>
      <c r="E6" s="143" t="s">
        <v>92</v>
      </c>
      <c r="F6" s="142" t="s">
        <v>93</v>
      </c>
      <c r="G6" s="143" t="s">
        <v>31</v>
      </c>
      <c r="H6" s="146" t="s">
        <v>32</v>
      </c>
      <c r="I6" s="146" t="s">
        <v>94</v>
      </c>
      <c r="J6" s="146" t="s">
        <v>33</v>
      </c>
      <c r="K6" s="146" t="s">
        <v>95</v>
      </c>
      <c r="L6" s="146" t="s">
        <v>96</v>
      </c>
      <c r="M6" s="146" t="s">
        <v>97</v>
      </c>
      <c r="N6" s="146" t="s">
        <v>98</v>
      </c>
      <c r="O6" s="146" t="s">
        <v>99</v>
      </c>
      <c r="P6" s="146" t="s">
        <v>100</v>
      </c>
      <c r="Q6" s="146" t="s">
        <v>101</v>
      </c>
      <c r="R6" s="146" t="s">
        <v>102</v>
      </c>
      <c r="S6" s="146" t="s">
        <v>103</v>
      </c>
      <c r="T6" s="146" t="s">
        <v>104</v>
      </c>
      <c r="U6" s="146" t="s">
        <v>105</v>
      </c>
      <c r="V6" s="146" t="s">
        <v>106</v>
      </c>
      <c r="W6" s="146" t="s">
        <v>107</v>
      </c>
      <c r="X6" s="146" t="s">
        <v>108</v>
      </c>
      <c r="Y6" s="146" t="s">
        <v>109</v>
      </c>
    </row>
    <row r="7" spans="1:60" hidden="1" x14ac:dyDescent="0.25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  <c r="Y7" s="149"/>
    </row>
    <row r="8" spans="1:60" x14ac:dyDescent="0.25">
      <c r="A8" s="164" t="s">
        <v>110</v>
      </c>
      <c r="B8" s="165" t="s">
        <v>54</v>
      </c>
      <c r="C8" s="184" t="s">
        <v>55</v>
      </c>
      <c r="D8" s="166"/>
      <c r="E8" s="167"/>
      <c r="F8" s="168"/>
      <c r="G8" s="169">
        <f>SUMIF(AG9:AG11,"&lt;&gt;NOR",G9:G11)</f>
        <v>0</v>
      </c>
      <c r="H8" s="163"/>
      <c r="I8" s="163">
        <f>SUM(I9:I11)</f>
        <v>0</v>
      </c>
      <c r="J8" s="163"/>
      <c r="K8" s="163">
        <f>SUM(K9:K11)</f>
        <v>0</v>
      </c>
      <c r="L8" s="163"/>
      <c r="M8" s="163">
        <f>SUM(M9:M11)</f>
        <v>0</v>
      </c>
      <c r="N8" s="162"/>
      <c r="O8" s="162">
        <f>SUM(O9:O11)</f>
        <v>0</v>
      </c>
      <c r="P8" s="162"/>
      <c r="Q8" s="162">
        <f>SUM(Q9:Q11)</f>
        <v>0</v>
      </c>
      <c r="R8" s="163"/>
      <c r="S8" s="163"/>
      <c r="T8" s="163"/>
      <c r="U8" s="163"/>
      <c r="V8" s="163">
        <f>SUM(V9:V11)</f>
        <v>0</v>
      </c>
      <c r="W8" s="163"/>
      <c r="X8" s="163"/>
      <c r="Y8" s="163"/>
      <c r="AG8" t="s">
        <v>111</v>
      </c>
    </row>
    <row r="9" spans="1:60" outlineLevel="1" x14ac:dyDescent="0.25">
      <c r="A9" s="177">
        <v>1</v>
      </c>
      <c r="B9" s="178" t="s">
        <v>112</v>
      </c>
      <c r="C9" s="185" t="s">
        <v>113</v>
      </c>
      <c r="D9" s="179" t="s">
        <v>114</v>
      </c>
      <c r="E9" s="180">
        <v>1</v>
      </c>
      <c r="F9" s="181"/>
      <c r="G9" s="182">
        <f>ROUND(E9*F9,2)</f>
        <v>0</v>
      </c>
      <c r="H9" s="159"/>
      <c r="I9" s="158">
        <f>ROUND(E9*H9,2)</f>
        <v>0</v>
      </c>
      <c r="J9" s="159"/>
      <c r="K9" s="158">
        <f>ROUND(E9*J9,2)</f>
        <v>0</v>
      </c>
      <c r="L9" s="158">
        <v>21</v>
      </c>
      <c r="M9" s="158">
        <f>G9*(1+L9/100)</f>
        <v>0</v>
      </c>
      <c r="N9" s="157">
        <v>0</v>
      </c>
      <c r="O9" s="157">
        <f>ROUND(E9*N9,2)</f>
        <v>0</v>
      </c>
      <c r="P9" s="157">
        <v>0</v>
      </c>
      <c r="Q9" s="157">
        <f>ROUND(E9*P9,2)</f>
        <v>0</v>
      </c>
      <c r="R9" s="158"/>
      <c r="S9" s="158" t="s">
        <v>115</v>
      </c>
      <c r="T9" s="158" t="s">
        <v>116</v>
      </c>
      <c r="U9" s="158">
        <v>0</v>
      </c>
      <c r="V9" s="158">
        <f>ROUND(E9*U9,2)</f>
        <v>0</v>
      </c>
      <c r="W9" s="158"/>
      <c r="X9" s="158" t="s">
        <v>117</v>
      </c>
      <c r="Y9" s="158" t="s">
        <v>118</v>
      </c>
      <c r="Z9" s="147"/>
      <c r="AA9" s="147"/>
      <c r="AB9" s="147"/>
      <c r="AC9" s="147"/>
      <c r="AD9" s="147"/>
      <c r="AE9" s="147"/>
      <c r="AF9" s="147"/>
      <c r="AG9" s="147" t="s">
        <v>119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ht="20.399999999999999" outlineLevel="1" x14ac:dyDescent="0.25">
      <c r="A10" s="177">
        <v>2</v>
      </c>
      <c r="B10" s="178" t="s">
        <v>120</v>
      </c>
      <c r="C10" s="185" t="s">
        <v>121</v>
      </c>
      <c r="D10" s="179" t="s">
        <v>114</v>
      </c>
      <c r="E10" s="180">
        <v>1</v>
      </c>
      <c r="F10" s="181"/>
      <c r="G10" s="182">
        <f>ROUND(E10*F10,2)</f>
        <v>0</v>
      </c>
      <c r="H10" s="159"/>
      <c r="I10" s="158">
        <f>ROUND(E10*H10,2)</f>
        <v>0</v>
      </c>
      <c r="J10" s="159"/>
      <c r="K10" s="158">
        <f>ROUND(E10*J10,2)</f>
        <v>0</v>
      </c>
      <c r="L10" s="158">
        <v>21</v>
      </c>
      <c r="M10" s="158">
        <f>G10*(1+L10/100)</f>
        <v>0</v>
      </c>
      <c r="N10" s="157">
        <v>0</v>
      </c>
      <c r="O10" s="157">
        <f>ROUND(E10*N10,2)</f>
        <v>0</v>
      </c>
      <c r="P10" s="157">
        <v>0</v>
      </c>
      <c r="Q10" s="157">
        <f>ROUND(E10*P10,2)</f>
        <v>0</v>
      </c>
      <c r="R10" s="158"/>
      <c r="S10" s="158" t="s">
        <v>115</v>
      </c>
      <c r="T10" s="158" t="s">
        <v>116</v>
      </c>
      <c r="U10" s="158">
        <v>0</v>
      </c>
      <c r="V10" s="158">
        <f>ROUND(E10*U10,2)</f>
        <v>0</v>
      </c>
      <c r="W10" s="158"/>
      <c r="X10" s="158" t="s">
        <v>117</v>
      </c>
      <c r="Y10" s="158" t="s">
        <v>118</v>
      </c>
      <c r="Z10" s="147"/>
      <c r="AA10" s="147"/>
      <c r="AB10" s="147"/>
      <c r="AC10" s="147"/>
      <c r="AD10" s="147"/>
      <c r="AE10" s="147"/>
      <c r="AF10" s="147"/>
      <c r="AG10" s="147" t="s">
        <v>119</v>
      </c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</row>
    <row r="11" spans="1:60" outlineLevel="1" x14ac:dyDescent="0.25">
      <c r="A11" s="177">
        <v>3</v>
      </c>
      <c r="B11" s="178" t="s">
        <v>122</v>
      </c>
      <c r="C11" s="185" t="s">
        <v>123</v>
      </c>
      <c r="D11" s="179" t="s">
        <v>114</v>
      </c>
      <c r="E11" s="180">
        <v>1</v>
      </c>
      <c r="F11" s="181"/>
      <c r="G11" s="182">
        <f>ROUND(E11*F11,2)</f>
        <v>0</v>
      </c>
      <c r="H11" s="159"/>
      <c r="I11" s="158">
        <f>ROUND(E11*H11,2)</f>
        <v>0</v>
      </c>
      <c r="J11" s="159"/>
      <c r="K11" s="158">
        <f>ROUND(E11*J11,2)</f>
        <v>0</v>
      </c>
      <c r="L11" s="158">
        <v>21</v>
      </c>
      <c r="M11" s="158">
        <f>G11*(1+L11/100)</f>
        <v>0</v>
      </c>
      <c r="N11" s="157">
        <v>0</v>
      </c>
      <c r="O11" s="157">
        <f>ROUND(E11*N11,2)</f>
        <v>0</v>
      </c>
      <c r="P11" s="157">
        <v>0</v>
      </c>
      <c r="Q11" s="157">
        <f>ROUND(E11*P11,2)</f>
        <v>0</v>
      </c>
      <c r="R11" s="158"/>
      <c r="S11" s="158" t="s">
        <v>115</v>
      </c>
      <c r="T11" s="158" t="s">
        <v>116</v>
      </c>
      <c r="U11" s="158">
        <v>0</v>
      </c>
      <c r="V11" s="158">
        <f>ROUND(E11*U11,2)</f>
        <v>0</v>
      </c>
      <c r="W11" s="158"/>
      <c r="X11" s="158" t="s">
        <v>117</v>
      </c>
      <c r="Y11" s="158" t="s">
        <v>118</v>
      </c>
      <c r="Z11" s="147"/>
      <c r="AA11" s="147"/>
      <c r="AB11" s="147"/>
      <c r="AC11" s="147"/>
      <c r="AD11" s="147"/>
      <c r="AE11" s="147"/>
      <c r="AF11" s="147"/>
      <c r="AG11" s="147" t="s">
        <v>124</v>
      </c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x14ac:dyDescent="0.25">
      <c r="A12" s="164" t="s">
        <v>110</v>
      </c>
      <c r="B12" s="165" t="s">
        <v>62</v>
      </c>
      <c r="C12" s="184" t="s">
        <v>63</v>
      </c>
      <c r="D12" s="166"/>
      <c r="E12" s="167"/>
      <c r="F12" s="168"/>
      <c r="G12" s="169">
        <f>SUMIF(AG13:AG48,"&lt;&gt;NOR",G13:G48)</f>
        <v>0</v>
      </c>
      <c r="H12" s="163"/>
      <c r="I12" s="163">
        <f>SUM(I13:I48)</f>
        <v>0</v>
      </c>
      <c r="J12" s="163"/>
      <c r="K12" s="163">
        <f>SUM(K13:K48)</f>
        <v>0</v>
      </c>
      <c r="L12" s="163"/>
      <c r="M12" s="163">
        <f>SUM(M13:M48)</f>
        <v>0</v>
      </c>
      <c r="N12" s="162"/>
      <c r="O12" s="162">
        <f>SUM(O13:O48)</f>
        <v>0</v>
      </c>
      <c r="P12" s="162"/>
      <c r="Q12" s="162">
        <f>SUM(Q13:Q48)</f>
        <v>36.859999999999992</v>
      </c>
      <c r="R12" s="163"/>
      <c r="S12" s="163"/>
      <c r="T12" s="163"/>
      <c r="U12" s="163"/>
      <c r="V12" s="163">
        <f>SUM(V13:V48)</f>
        <v>544.54</v>
      </c>
      <c r="W12" s="163"/>
      <c r="X12" s="163"/>
      <c r="Y12" s="163"/>
      <c r="AG12" t="s">
        <v>111</v>
      </c>
    </row>
    <row r="13" spans="1:60" outlineLevel="1" x14ac:dyDescent="0.25">
      <c r="A13" s="171">
        <v>4</v>
      </c>
      <c r="B13" s="172" t="s">
        <v>125</v>
      </c>
      <c r="C13" s="186" t="s">
        <v>126</v>
      </c>
      <c r="D13" s="173" t="s">
        <v>127</v>
      </c>
      <c r="E13" s="174">
        <v>760</v>
      </c>
      <c r="F13" s="175"/>
      <c r="G13" s="176">
        <f>ROUND(E13*F13,2)</f>
        <v>0</v>
      </c>
      <c r="H13" s="159"/>
      <c r="I13" s="158">
        <f>ROUND(E13*H13,2)</f>
        <v>0</v>
      </c>
      <c r="J13" s="159"/>
      <c r="K13" s="158">
        <f>ROUND(E13*J13,2)</f>
        <v>0</v>
      </c>
      <c r="L13" s="158">
        <v>21</v>
      </c>
      <c r="M13" s="158">
        <f>G13*(1+L13/100)</f>
        <v>0</v>
      </c>
      <c r="N13" s="157">
        <v>0</v>
      </c>
      <c r="O13" s="157">
        <f>ROUND(E13*N13,2)</f>
        <v>0</v>
      </c>
      <c r="P13" s="157">
        <v>1.7999999999999999E-2</v>
      </c>
      <c r="Q13" s="157">
        <f>ROUND(E13*P13,2)</f>
        <v>13.68</v>
      </c>
      <c r="R13" s="158"/>
      <c r="S13" s="158" t="s">
        <v>128</v>
      </c>
      <c r="T13" s="158" t="s">
        <v>128</v>
      </c>
      <c r="U13" s="158">
        <v>0.28860000000000002</v>
      </c>
      <c r="V13" s="158">
        <f>ROUND(E13*U13,2)</f>
        <v>219.34</v>
      </c>
      <c r="W13" s="158"/>
      <c r="X13" s="158" t="s">
        <v>117</v>
      </c>
      <c r="Y13" s="158" t="s">
        <v>118</v>
      </c>
      <c r="Z13" s="147"/>
      <c r="AA13" s="147"/>
      <c r="AB13" s="147"/>
      <c r="AC13" s="147"/>
      <c r="AD13" s="147"/>
      <c r="AE13" s="147"/>
      <c r="AF13" s="147"/>
      <c r="AG13" s="147" t="s">
        <v>119</v>
      </c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</row>
    <row r="14" spans="1:60" outlineLevel="2" x14ac:dyDescent="0.25">
      <c r="A14" s="154"/>
      <c r="B14" s="155"/>
      <c r="C14" s="187" t="s">
        <v>129</v>
      </c>
      <c r="D14" s="160"/>
      <c r="E14" s="161">
        <v>760</v>
      </c>
      <c r="F14" s="158"/>
      <c r="G14" s="158"/>
      <c r="H14" s="158"/>
      <c r="I14" s="158"/>
      <c r="J14" s="158"/>
      <c r="K14" s="158"/>
      <c r="L14" s="158"/>
      <c r="M14" s="158"/>
      <c r="N14" s="157"/>
      <c r="O14" s="157"/>
      <c r="P14" s="157"/>
      <c r="Q14" s="157"/>
      <c r="R14" s="158"/>
      <c r="S14" s="158"/>
      <c r="T14" s="158"/>
      <c r="U14" s="158"/>
      <c r="V14" s="158"/>
      <c r="W14" s="158"/>
      <c r="X14" s="158"/>
      <c r="Y14" s="158"/>
      <c r="Z14" s="147"/>
      <c r="AA14" s="147"/>
      <c r="AB14" s="147"/>
      <c r="AC14" s="147"/>
      <c r="AD14" s="147"/>
      <c r="AE14" s="147"/>
      <c r="AF14" s="147"/>
      <c r="AG14" s="147" t="s">
        <v>130</v>
      </c>
      <c r="AH14" s="147">
        <v>0</v>
      </c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</row>
    <row r="15" spans="1:60" outlineLevel="1" x14ac:dyDescent="0.25">
      <c r="A15" s="171">
        <v>5</v>
      </c>
      <c r="B15" s="172" t="s">
        <v>131</v>
      </c>
      <c r="C15" s="186" t="s">
        <v>132</v>
      </c>
      <c r="D15" s="173" t="s">
        <v>133</v>
      </c>
      <c r="E15" s="174">
        <v>76.123999999999995</v>
      </c>
      <c r="F15" s="175"/>
      <c r="G15" s="176">
        <f>ROUND(E15*F15,2)</f>
        <v>0</v>
      </c>
      <c r="H15" s="159"/>
      <c r="I15" s="158">
        <f>ROUND(E15*H15,2)</f>
        <v>0</v>
      </c>
      <c r="J15" s="159"/>
      <c r="K15" s="158">
        <f>ROUND(E15*J15,2)</f>
        <v>0</v>
      </c>
      <c r="L15" s="158">
        <v>21</v>
      </c>
      <c r="M15" s="158">
        <f>G15*(1+L15/100)</f>
        <v>0</v>
      </c>
      <c r="N15" s="157">
        <v>0</v>
      </c>
      <c r="O15" s="157">
        <f>ROUND(E15*N15,2)</f>
        <v>0</v>
      </c>
      <c r="P15" s="157">
        <v>5.0000000000000001E-3</v>
      </c>
      <c r="Q15" s="157">
        <f>ROUND(E15*P15,2)</f>
        <v>0.38</v>
      </c>
      <c r="R15" s="158"/>
      <c r="S15" s="158" t="s">
        <v>128</v>
      </c>
      <c r="T15" s="158" t="s">
        <v>128</v>
      </c>
      <c r="U15" s="158">
        <v>0.156</v>
      </c>
      <c r="V15" s="158">
        <f>ROUND(E15*U15,2)</f>
        <v>11.88</v>
      </c>
      <c r="W15" s="158"/>
      <c r="X15" s="158" t="s">
        <v>117</v>
      </c>
      <c r="Y15" s="158" t="s">
        <v>118</v>
      </c>
      <c r="Z15" s="147"/>
      <c r="AA15" s="147"/>
      <c r="AB15" s="147"/>
      <c r="AC15" s="147"/>
      <c r="AD15" s="147"/>
      <c r="AE15" s="147"/>
      <c r="AF15" s="147"/>
      <c r="AG15" s="147" t="s">
        <v>119</v>
      </c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outlineLevel="2" x14ac:dyDescent="0.25">
      <c r="A16" s="154"/>
      <c r="B16" s="155"/>
      <c r="C16" s="187" t="s">
        <v>134</v>
      </c>
      <c r="D16" s="160"/>
      <c r="E16" s="161">
        <v>27.82</v>
      </c>
      <c r="F16" s="158"/>
      <c r="G16" s="158"/>
      <c r="H16" s="158"/>
      <c r="I16" s="158"/>
      <c r="J16" s="158"/>
      <c r="K16" s="158"/>
      <c r="L16" s="158"/>
      <c r="M16" s="158"/>
      <c r="N16" s="157"/>
      <c r="O16" s="157"/>
      <c r="P16" s="157"/>
      <c r="Q16" s="157"/>
      <c r="R16" s="158"/>
      <c r="S16" s="158"/>
      <c r="T16" s="158"/>
      <c r="U16" s="158"/>
      <c r="V16" s="158"/>
      <c r="W16" s="158"/>
      <c r="X16" s="158"/>
      <c r="Y16" s="158"/>
      <c r="Z16" s="147"/>
      <c r="AA16" s="147"/>
      <c r="AB16" s="147"/>
      <c r="AC16" s="147"/>
      <c r="AD16" s="147"/>
      <c r="AE16" s="147"/>
      <c r="AF16" s="147"/>
      <c r="AG16" s="147" t="s">
        <v>130</v>
      </c>
      <c r="AH16" s="147">
        <v>0</v>
      </c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</row>
    <row r="17" spans="1:60" outlineLevel="3" x14ac:dyDescent="0.25">
      <c r="A17" s="154"/>
      <c r="B17" s="155"/>
      <c r="C17" s="187" t="s">
        <v>135</v>
      </c>
      <c r="D17" s="160"/>
      <c r="E17" s="161">
        <v>48.304000000000002</v>
      </c>
      <c r="F17" s="158"/>
      <c r="G17" s="158"/>
      <c r="H17" s="158"/>
      <c r="I17" s="158"/>
      <c r="J17" s="158"/>
      <c r="K17" s="158"/>
      <c r="L17" s="158"/>
      <c r="M17" s="158"/>
      <c r="N17" s="157"/>
      <c r="O17" s="157"/>
      <c r="P17" s="157"/>
      <c r="Q17" s="157"/>
      <c r="R17" s="158"/>
      <c r="S17" s="158"/>
      <c r="T17" s="158"/>
      <c r="U17" s="158"/>
      <c r="V17" s="158"/>
      <c r="W17" s="158"/>
      <c r="X17" s="158"/>
      <c r="Y17" s="158"/>
      <c r="Z17" s="147"/>
      <c r="AA17" s="147"/>
      <c r="AB17" s="147"/>
      <c r="AC17" s="147"/>
      <c r="AD17" s="147"/>
      <c r="AE17" s="147"/>
      <c r="AF17" s="147"/>
      <c r="AG17" s="147" t="s">
        <v>130</v>
      </c>
      <c r="AH17" s="147">
        <v>0</v>
      </c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</row>
    <row r="18" spans="1:60" outlineLevel="1" x14ac:dyDescent="0.25">
      <c r="A18" s="171">
        <v>6</v>
      </c>
      <c r="B18" s="172" t="s">
        <v>136</v>
      </c>
      <c r="C18" s="186" t="s">
        <v>137</v>
      </c>
      <c r="D18" s="173" t="s">
        <v>133</v>
      </c>
      <c r="E18" s="174">
        <v>100.21</v>
      </c>
      <c r="F18" s="175"/>
      <c r="G18" s="176">
        <f>ROUND(E18*F18,2)</f>
        <v>0</v>
      </c>
      <c r="H18" s="159"/>
      <c r="I18" s="158">
        <f>ROUND(E18*H18,2)</f>
        <v>0</v>
      </c>
      <c r="J18" s="159"/>
      <c r="K18" s="158">
        <f>ROUND(E18*J18,2)</f>
        <v>0</v>
      </c>
      <c r="L18" s="158">
        <v>21</v>
      </c>
      <c r="M18" s="158">
        <f>G18*(1+L18/100)</f>
        <v>0</v>
      </c>
      <c r="N18" s="157">
        <v>0</v>
      </c>
      <c r="O18" s="157">
        <f>ROUND(E18*N18,2)</f>
        <v>0</v>
      </c>
      <c r="P18" s="157">
        <v>5.0000000000000001E-3</v>
      </c>
      <c r="Q18" s="157">
        <f>ROUND(E18*P18,2)</f>
        <v>0.5</v>
      </c>
      <c r="R18" s="158"/>
      <c r="S18" s="158" t="s">
        <v>128</v>
      </c>
      <c r="T18" s="158" t="s">
        <v>128</v>
      </c>
      <c r="U18" s="158">
        <v>7.9350000000000004E-2</v>
      </c>
      <c r="V18" s="158">
        <f>ROUND(E18*U18,2)</f>
        <v>7.95</v>
      </c>
      <c r="W18" s="158"/>
      <c r="X18" s="158" t="s">
        <v>117</v>
      </c>
      <c r="Y18" s="158" t="s">
        <v>118</v>
      </c>
      <c r="Z18" s="147"/>
      <c r="AA18" s="147"/>
      <c r="AB18" s="147"/>
      <c r="AC18" s="147"/>
      <c r="AD18" s="147"/>
      <c r="AE18" s="147"/>
      <c r="AF18" s="147"/>
      <c r="AG18" s="147" t="s">
        <v>124</v>
      </c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</row>
    <row r="19" spans="1:60" outlineLevel="2" x14ac:dyDescent="0.25">
      <c r="A19" s="154"/>
      <c r="B19" s="155"/>
      <c r="C19" s="187" t="s">
        <v>138</v>
      </c>
      <c r="D19" s="160"/>
      <c r="E19" s="161">
        <v>100.21</v>
      </c>
      <c r="F19" s="158"/>
      <c r="G19" s="158"/>
      <c r="H19" s="158"/>
      <c r="I19" s="158"/>
      <c r="J19" s="158"/>
      <c r="K19" s="158"/>
      <c r="L19" s="158"/>
      <c r="M19" s="158"/>
      <c r="N19" s="157"/>
      <c r="O19" s="157"/>
      <c r="P19" s="157"/>
      <c r="Q19" s="157"/>
      <c r="R19" s="158"/>
      <c r="S19" s="158"/>
      <c r="T19" s="158"/>
      <c r="U19" s="158"/>
      <c r="V19" s="158"/>
      <c r="W19" s="158"/>
      <c r="X19" s="158"/>
      <c r="Y19" s="158"/>
      <c r="Z19" s="147"/>
      <c r="AA19" s="147"/>
      <c r="AB19" s="147"/>
      <c r="AC19" s="147"/>
      <c r="AD19" s="147"/>
      <c r="AE19" s="147"/>
      <c r="AF19" s="147"/>
      <c r="AG19" s="147" t="s">
        <v>130</v>
      </c>
      <c r="AH19" s="147">
        <v>0</v>
      </c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</row>
    <row r="20" spans="1:60" outlineLevel="1" x14ac:dyDescent="0.25">
      <c r="A20" s="171">
        <v>7</v>
      </c>
      <c r="B20" s="172" t="s">
        <v>139</v>
      </c>
      <c r="C20" s="186" t="s">
        <v>140</v>
      </c>
      <c r="D20" s="173" t="s">
        <v>141</v>
      </c>
      <c r="E20" s="174">
        <v>112.21</v>
      </c>
      <c r="F20" s="175"/>
      <c r="G20" s="176">
        <f>ROUND(E20*F20,2)</f>
        <v>0</v>
      </c>
      <c r="H20" s="159"/>
      <c r="I20" s="158">
        <f>ROUND(E20*H20,2)</f>
        <v>0</v>
      </c>
      <c r="J20" s="159"/>
      <c r="K20" s="158">
        <f>ROUND(E20*J20,2)</f>
        <v>0</v>
      </c>
      <c r="L20" s="158">
        <v>21</v>
      </c>
      <c r="M20" s="158">
        <f>G20*(1+L20/100)</f>
        <v>0</v>
      </c>
      <c r="N20" s="157">
        <v>0</v>
      </c>
      <c r="O20" s="157">
        <f>ROUND(E20*N20,2)</f>
        <v>0</v>
      </c>
      <c r="P20" s="157">
        <v>1.1999999999999999E-3</v>
      </c>
      <c r="Q20" s="157">
        <f>ROUND(E20*P20,2)</f>
        <v>0.13</v>
      </c>
      <c r="R20" s="158"/>
      <c r="S20" s="158" t="s">
        <v>128</v>
      </c>
      <c r="T20" s="158" t="s">
        <v>128</v>
      </c>
      <c r="U20" s="158">
        <v>6.5549999999999997E-2</v>
      </c>
      <c r="V20" s="158">
        <f>ROUND(E20*U20,2)</f>
        <v>7.36</v>
      </c>
      <c r="W20" s="158"/>
      <c r="X20" s="158" t="s">
        <v>117</v>
      </c>
      <c r="Y20" s="158" t="s">
        <v>118</v>
      </c>
      <c r="Z20" s="147"/>
      <c r="AA20" s="147"/>
      <c r="AB20" s="147"/>
      <c r="AC20" s="147"/>
      <c r="AD20" s="147"/>
      <c r="AE20" s="147"/>
      <c r="AF20" s="147"/>
      <c r="AG20" s="147" t="s">
        <v>119</v>
      </c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</row>
    <row r="21" spans="1:60" outlineLevel="2" x14ac:dyDescent="0.25">
      <c r="A21" s="154"/>
      <c r="B21" s="155"/>
      <c r="C21" s="187" t="s">
        <v>142</v>
      </c>
      <c r="D21" s="160"/>
      <c r="E21" s="161">
        <v>100.21</v>
      </c>
      <c r="F21" s="158"/>
      <c r="G21" s="158"/>
      <c r="H21" s="158"/>
      <c r="I21" s="158"/>
      <c r="J21" s="158"/>
      <c r="K21" s="158"/>
      <c r="L21" s="158"/>
      <c r="M21" s="158"/>
      <c r="N21" s="157"/>
      <c r="O21" s="157"/>
      <c r="P21" s="157"/>
      <c r="Q21" s="157"/>
      <c r="R21" s="158"/>
      <c r="S21" s="158"/>
      <c r="T21" s="158"/>
      <c r="U21" s="158"/>
      <c r="V21" s="158"/>
      <c r="W21" s="158"/>
      <c r="X21" s="158"/>
      <c r="Y21" s="158"/>
      <c r="Z21" s="147"/>
      <c r="AA21" s="147"/>
      <c r="AB21" s="147"/>
      <c r="AC21" s="147"/>
      <c r="AD21" s="147"/>
      <c r="AE21" s="147"/>
      <c r="AF21" s="147"/>
      <c r="AG21" s="147" t="s">
        <v>130</v>
      </c>
      <c r="AH21" s="147">
        <v>0</v>
      </c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</row>
    <row r="22" spans="1:60" outlineLevel="3" x14ac:dyDescent="0.25">
      <c r="A22" s="154"/>
      <c r="B22" s="155"/>
      <c r="C22" s="187" t="s">
        <v>143</v>
      </c>
      <c r="D22" s="160"/>
      <c r="E22" s="161">
        <v>12</v>
      </c>
      <c r="F22" s="158"/>
      <c r="G22" s="158"/>
      <c r="H22" s="158"/>
      <c r="I22" s="158"/>
      <c r="J22" s="158"/>
      <c r="K22" s="158"/>
      <c r="L22" s="158"/>
      <c r="M22" s="158"/>
      <c r="N22" s="157"/>
      <c r="O22" s="157"/>
      <c r="P22" s="157"/>
      <c r="Q22" s="157"/>
      <c r="R22" s="158"/>
      <c r="S22" s="158"/>
      <c r="T22" s="158"/>
      <c r="U22" s="158"/>
      <c r="V22" s="158"/>
      <c r="W22" s="158"/>
      <c r="X22" s="158"/>
      <c r="Y22" s="158"/>
      <c r="Z22" s="147"/>
      <c r="AA22" s="147"/>
      <c r="AB22" s="147"/>
      <c r="AC22" s="147"/>
      <c r="AD22" s="147"/>
      <c r="AE22" s="147"/>
      <c r="AF22" s="147"/>
      <c r="AG22" s="147" t="s">
        <v>130</v>
      </c>
      <c r="AH22" s="147">
        <v>0</v>
      </c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</row>
    <row r="23" spans="1:60" outlineLevel="1" x14ac:dyDescent="0.25">
      <c r="A23" s="171">
        <v>8</v>
      </c>
      <c r="B23" s="172" t="s">
        <v>144</v>
      </c>
      <c r="C23" s="186" t="s">
        <v>145</v>
      </c>
      <c r="D23" s="173" t="s">
        <v>127</v>
      </c>
      <c r="E23" s="174">
        <v>3.71</v>
      </c>
      <c r="F23" s="175"/>
      <c r="G23" s="176">
        <f>ROUND(E23*F23,2)</f>
        <v>0</v>
      </c>
      <c r="H23" s="159"/>
      <c r="I23" s="158">
        <f>ROUND(E23*H23,2)</f>
        <v>0</v>
      </c>
      <c r="J23" s="159"/>
      <c r="K23" s="158">
        <f>ROUND(E23*J23,2)</f>
        <v>0</v>
      </c>
      <c r="L23" s="158">
        <v>21</v>
      </c>
      <c r="M23" s="158">
        <f>G23*(1+L23/100)</f>
        <v>0</v>
      </c>
      <c r="N23" s="157">
        <v>0</v>
      </c>
      <c r="O23" s="157">
        <f>ROUND(E23*N23,2)</f>
        <v>0</v>
      </c>
      <c r="P23" s="157">
        <v>9.4999999999999998E-3</v>
      </c>
      <c r="Q23" s="157">
        <f>ROUND(E23*P23,2)</f>
        <v>0.04</v>
      </c>
      <c r="R23" s="158"/>
      <c r="S23" s="158" t="s">
        <v>128</v>
      </c>
      <c r="T23" s="158" t="s">
        <v>128</v>
      </c>
      <c r="U23" s="158">
        <v>0.14605000000000001</v>
      </c>
      <c r="V23" s="158">
        <f>ROUND(E23*U23,2)</f>
        <v>0.54</v>
      </c>
      <c r="W23" s="158"/>
      <c r="X23" s="158" t="s">
        <v>117</v>
      </c>
      <c r="Y23" s="158" t="s">
        <v>118</v>
      </c>
      <c r="Z23" s="147"/>
      <c r="AA23" s="147"/>
      <c r="AB23" s="147"/>
      <c r="AC23" s="147"/>
      <c r="AD23" s="147"/>
      <c r="AE23" s="147"/>
      <c r="AF23" s="147"/>
      <c r="AG23" s="147" t="s">
        <v>119</v>
      </c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</row>
    <row r="24" spans="1:60" outlineLevel="2" x14ac:dyDescent="0.25">
      <c r="A24" s="154"/>
      <c r="B24" s="155"/>
      <c r="C24" s="187" t="s">
        <v>146</v>
      </c>
      <c r="D24" s="160"/>
      <c r="E24" s="161">
        <v>3.71</v>
      </c>
      <c r="F24" s="158"/>
      <c r="G24" s="158"/>
      <c r="H24" s="158"/>
      <c r="I24" s="158"/>
      <c r="J24" s="158"/>
      <c r="K24" s="158"/>
      <c r="L24" s="158"/>
      <c r="M24" s="158"/>
      <c r="N24" s="157"/>
      <c r="O24" s="157"/>
      <c r="P24" s="157"/>
      <c r="Q24" s="157"/>
      <c r="R24" s="158"/>
      <c r="S24" s="158"/>
      <c r="T24" s="158"/>
      <c r="U24" s="158"/>
      <c r="V24" s="158"/>
      <c r="W24" s="158"/>
      <c r="X24" s="158"/>
      <c r="Y24" s="158"/>
      <c r="Z24" s="147"/>
      <c r="AA24" s="147"/>
      <c r="AB24" s="147"/>
      <c r="AC24" s="147"/>
      <c r="AD24" s="147"/>
      <c r="AE24" s="147"/>
      <c r="AF24" s="147"/>
      <c r="AG24" s="147" t="s">
        <v>130</v>
      </c>
      <c r="AH24" s="147">
        <v>0</v>
      </c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</row>
    <row r="25" spans="1:60" outlineLevel="1" x14ac:dyDescent="0.25">
      <c r="A25" s="171">
        <v>9</v>
      </c>
      <c r="B25" s="172" t="s">
        <v>147</v>
      </c>
      <c r="C25" s="186" t="s">
        <v>148</v>
      </c>
      <c r="D25" s="173" t="s">
        <v>133</v>
      </c>
      <c r="E25" s="174">
        <v>15.827999999999999</v>
      </c>
      <c r="F25" s="175"/>
      <c r="G25" s="176">
        <f>ROUND(E25*F25,2)</f>
        <v>0</v>
      </c>
      <c r="H25" s="159"/>
      <c r="I25" s="158">
        <f>ROUND(E25*H25,2)</f>
        <v>0</v>
      </c>
      <c r="J25" s="159"/>
      <c r="K25" s="158">
        <f>ROUND(E25*J25,2)</f>
        <v>0</v>
      </c>
      <c r="L25" s="158">
        <v>21</v>
      </c>
      <c r="M25" s="158">
        <f>G25*(1+L25/100)</f>
        <v>0</v>
      </c>
      <c r="N25" s="157">
        <v>0</v>
      </c>
      <c r="O25" s="157">
        <f>ROUND(E25*N25,2)</f>
        <v>0</v>
      </c>
      <c r="P25" s="157">
        <v>4.0000000000000001E-3</v>
      </c>
      <c r="Q25" s="157">
        <f>ROUND(E25*P25,2)</f>
        <v>0.06</v>
      </c>
      <c r="R25" s="158"/>
      <c r="S25" s="158" t="s">
        <v>128</v>
      </c>
      <c r="T25" s="158" t="s">
        <v>128</v>
      </c>
      <c r="U25" s="158">
        <v>6.5549999999999997E-2</v>
      </c>
      <c r="V25" s="158">
        <f>ROUND(E25*U25,2)</f>
        <v>1.04</v>
      </c>
      <c r="W25" s="158"/>
      <c r="X25" s="158" t="s">
        <v>117</v>
      </c>
      <c r="Y25" s="158" t="s">
        <v>118</v>
      </c>
      <c r="Z25" s="147"/>
      <c r="AA25" s="147"/>
      <c r="AB25" s="147"/>
      <c r="AC25" s="147"/>
      <c r="AD25" s="147"/>
      <c r="AE25" s="147"/>
      <c r="AF25" s="147"/>
      <c r="AG25" s="147" t="s">
        <v>119</v>
      </c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</row>
    <row r="26" spans="1:60" outlineLevel="2" x14ac:dyDescent="0.25">
      <c r="A26" s="154"/>
      <c r="B26" s="155"/>
      <c r="C26" s="187" t="s">
        <v>149</v>
      </c>
      <c r="D26" s="160"/>
      <c r="E26" s="161">
        <v>15.827999999999999</v>
      </c>
      <c r="F26" s="158"/>
      <c r="G26" s="158"/>
      <c r="H26" s="158"/>
      <c r="I26" s="158"/>
      <c r="J26" s="158"/>
      <c r="K26" s="158"/>
      <c r="L26" s="158"/>
      <c r="M26" s="158"/>
      <c r="N26" s="157"/>
      <c r="O26" s="157"/>
      <c r="P26" s="157"/>
      <c r="Q26" s="157"/>
      <c r="R26" s="158"/>
      <c r="S26" s="158"/>
      <c r="T26" s="158"/>
      <c r="U26" s="158"/>
      <c r="V26" s="158"/>
      <c r="W26" s="158"/>
      <c r="X26" s="158"/>
      <c r="Y26" s="158"/>
      <c r="Z26" s="147"/>
      <c r="AA26" s="147"/>
      <c r="AB26" s="147"/>
      <c r="AC26" s="147"/>
      <c r="AD26" s="147"/>
      <c r="AE26" s="147"/>
      <c r="AF26" s="147"/>
      <c r="AG26" s="147" t="s">
        <v>130</v>
      </c>
      <c r="AH26" s="147">
        <v>0</v>
      </c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</row>
    <row r="27" spans="1:60" outlineLevel="1" x14ac:dyDescent="0.25">
      <c r="A27" s="171">
        <v>10</v>
      </c>
      <c r="B27" s="172" t="s">
        <v>150</v>
      </c>
      <c r="C27" s="186" t="s">
        <v>151</v>
      </c>
      <c r="D27" s="173" t="s">
        <v>133</v>
      </c>
      <c r="E27" s="174">
        <v>12</v>
      </c>
      <c r="F27" s="175"/>
      <c r="G27" s="176">
        <f>ROUND(E27*F27,2)</f>
        <v>0</v>
      </c>
      <c r="H27" s="159"/>
      <c r="I27" s="158">
        <f>ROUND(E27*H27,2)</f>
        <v>0</v>
      </c>
      <c r="J27" s="159"/>
      <c r="K27" s="158">
        <f>ROUND(E27*J27,2)</f>
        <v>0</v>
      </c>
      <c r="L27" s="158">
        <v>21</v>
      </c>
      <c r="M27" s="158">
        <f>G27*(1+L27/100)</f>
        <v>0</v>
      </c>
      <c r="N27" s="157">
        <v>0</v>
      </c>
      <c r="O27" s="157">
        <f>ROUND(E27*N27,2)</f>
        <v>0</v>
      </c>
      <c r="P27" s="157">
        <v>3.0000000000000001E-3</v>
      </c>
      <c r="Q27" s="157">
        <f>ROUND(E27*P27,2)</f>
        <v>0.04</v>
      </c>
      <c r="R27" s="158"/>
      <c r="S27" s="158" t="s">
        <v>128</v>
      </c>
      <c r="T27" s="158" t="s">
        <v>128</v>
      </c>
      <c r="U27" s="158">
        <v>0.10349999999999999</v>
      </c>
      <c r="V27" s="158">
        <f>ROUND(E27*U27,2)</f>
        <v>1.24</v>
      </c>
      <c r="W27" s="158"/>
      <c r="X27" s="158" t="s">
        <v>117</v>
      </c>
      <c r="Y27" s="158" t="s">
        <v>118</v>
      </c>
      <c r="Z27" s="147"/>
      <c r="AA27" s="147"/>
      <c r="AB27" s="147"/>
      <c r="AC27" s="147"/>
      <c r="AD27" s="147"/>
      <c r="AE27" s="147"/>
      <c r="AF27" s="147"/>
      <c r="AG27" s="147" t="s">
        <v>119</v>
      </c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</row>
    <row r="28" spans="1:60" outlineLevel="2" x14ac:dyDescent="0.25">
      <c r="A28" s="154"/>
      <c r="B28" s="155"/>
      <c r="C28" s="187" t="s">
        <v>152</v>
      </c>
      <c r="D28" s="160"/>
      <c r="E28" s="161">
        <v>12</v>
      </c>
      <c r="F28" s="158"/>
      <c r="G28" s="158"/>
      <c r="H28" s="158"/>
      <c r="I28" s="158"/>
      <c r="J28" s="158"/>
      <c r="K28" s="158"/>
      <c r="L28" s="158"/>
      <c r="M28" s="158"/>
      <c r="N28" s="157"/>
      <c r="O28" s="157"/>
      <c r="P28" s="157"/>
      <c r="Q28" s="157"/>
      <c r="R28" s="158"/>
      <c r="S28" s="158"/>
      <c r="T28" s="158"/>
      <c r="U28" s="158"/>
      <c r="V28" s="158"/>
      <c r="W28" s="158"/>
      <c r="X28" s="158"/>
      <c r="Y28" s="158"/>
      <c r="Z28" s="147"/>
      <c r="AA28" s="147"/>
      <c r="AB28" s="147"/>
      <c r="AC28" s="147"/>
      <c r="AD28" s="147"/>
      <c r="AE28" s="147"/>
      <c r="AF28" s="147"/>
      <c r="AG28" s="147" t="s">
        <v>130</v>
      </c>
      <c r="AH28" s="147">
        <v>0</v>
      </c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</row>
    <row r="29" spans="1:60" outlineLevel="1" x14ac:dyDescent="0.25">
      <c r="A29" s="171">
        <v>11</v>
      </c>
      <c r="B29" s="172" t="s">
        <v>153</v>
      </c>
      <c r="C29" s="186" t="s">
        <v>154</v>
      </c>
      <c r="D29" s="173" t="s">
        <v>127</v>
      </c>
      <c r="E29" s="174">
        <v>760</v>
      </c>
      <c r="F29" s="175"/>
      <c r="G29" s="176">
        <f>ROUND(E29*F29,2)</f>
        <v>0</v>
      </c>
      <c r="H29" s="159"/>
      <c r="I29" s="158">
        <f>ROUND(E29*H29,2)</f>
        <v>0</v>
      </c>
      <c r="J29" s="159"/>
      <c r="K29" s="158">
        <f>ROUND(E29*J29,2)</f>
        <v>0</v>
      </c>
      <c r="L29" s="158">
        <v>21</v>
      </c>
      <c r="M29" s="158">
        <f>G29*(1+L29/100)</f>
        <v>0</v>
      </c>
      <c r="N29" s="157">
        <v>0</v>
      </c>
      <c r="O29" s="157">
        <f>ROUND(E29*N29,2)</f>
        <v>0</v>
      </c>
      <c r="P29" s="157">
        <v>5.0000000000000001E-4</v>
      </c>
      <c r="Q29" s="157">
        <f>ROUND(E29*P29,2)</f>
        <v>0.38</v>
      </c>
      <c r="R29" s="158"/>
      <c r="S29" s="158" t="s">
        <v>128</v>
      </c>
      <c r="T29" s="158" t="s">
        <v>128</v>
      </c>
      <c r="U29" s="158">
        <v>0.03</v>
      </c>
      <c r="V29" s="158">
        <f>ROUND(E29*U29,2)</f>
        <v>22.8</v>
      </c>
      <c r="W29" s="158"/>
      <c r="X29" s="158" t="s">
        <v>117</v>
      </c>
      <c r="Y29" s="158" t="s">
        <v>118</v>
      </c>
      <c r="Z29" s="147"/>
      <c r="AA29" s="147"/>
      <c r="AB29" s="147"/>
      <c r="AC29" s="147"/>
      <c r="AD29" s="147"/>
      <c r="AE29" s="147"/>
      <c r="AF29" s="147"/>
      <c r="AG29" s="147" t="s">
        <v>119</v>
      </c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</row>
    <row r="30" spans="1:60" outlineLevel="2" x14ac:dyDescent="0.25">
      <c r="A30" s="154"/>
      <c r="B30" s="155"/>
      <c r="C30" s="187" t="s">
        <v>155</v>
      </c>
      <c r="D30" s="160"/>
      <c r="E30" s="161">
        <v>760</v>
      </c>
      <c r="F30" s="158"/>
      <c r="G30" s="158"/>
      <c r="H30" s="158"/>
      <c r="I30" s="158"/>
      <c r="J30" s="158"/>
      <c r="K30" s="158"/>
      <c r="L30" s="158"/>
      <c r="M30" s="158"/>
      <c r="N30" s="157"/>
      <c r="O30" s="157"/>
      <c r="P30" s="157"/>
      <c r="Q30" s="157"/>
      <c r="R30" s="158"/>
      <c r="S30" s="158"/>
      <c r="T30" s="158"/>
      <c r="U30" s="158"/>
      <c r="V30" s="158"/>
      <c r="W30" s="158"/>
      <c r="X30" s="158"/>
      <c r="Y30" s="158"/>
      <c r="Z30" s="147"/>
      <c r="AA30" s="147"/>
      <c r="AB30" s="147"/>
      <c r="AC30" s="147"/>
      <c r="AD30" s="147"/>
      <c r="AE30" s="147"/>
      <c r="AF30" s="147"/>
      <c r="AG30" s="147" t="s">
        <v>130</v>
      </c>
      <c r="AH30" s="147">
        <v>5</v>
      </c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</row>
    <row r="31" spans="1:60" outlineLevel="1" x14ac:dyDescent="0.25">
      <c r="A31" s="171">
        <v>12</v>
      </c>
      <c r="B31" s="172" t="s">
        <v>156</v>
      </c>
      <c r="C31" s="186" t="s">
        <v>157</v>
      </c>
      <c r="D31" s="173" t="s">
        <v>127</v>
      </c>
      <c r="E31" s="174">
        <v>760</v>
      </c>
      <c r="F31" s="175"/>
      <c r="G31" s="176">
        <f>ROUND(E31*F31,2)</f>
        <v>0</v>
      </c>
      <c r="H31" s="159"/>
      <c r="I31" s="158">
        <f>ROUND(E31*H31,2)</f>
        <v>0</v>
      </c>
      <c r="J31" s="159"/>
      <c r="K31" s="158">
        <f>ROUND(E31*J31,2)</f>
        <v>0</v>
      </c>
      <c r="L31" s="158">
        <v>21</v>
      </c>
      <c r="M31" s="158">
        <f>G31*(1+L31/100)</f>
        <v>0</v>
      </c>
      <c r="N31" s="157">
        <v>0</v>
      </c>
      <c r="O31" s="157">
        <f>ROUND(E31*N31,2)</f>
        <v>0</v>
      </c>
      <c r="P31" s="157">
        <v>7.0000000000000001E-3</v>
      </c>
      <c r="Q31" s="157">
        <f>ROUND(E31*P31,2)</f>
        <v>5.32</v>
      </c>
      <c r="R31" s="158"/>
      <c r="S31" s="158" t="s">
        <v>128</v>
      </c>
      <c r="T31" s="158" t="s">
        <v>128</v>
      </c>
      <c r="U31" s="158">
        <v>0.06</v>
      </c>
      <c r="V31" s="158">
        <f>ROUND(E31*U31,2)</f>
        <v>45.6</v>
      </c>
      <c r="W31" s="158"/>
      <c r="X31" s="158" t="s">
        <v>117</v>
      </c>
      <c r="Y31" s="158" t="s">
        <v>118</v>
      </c>
      <c r="Z31" s="147"/>
      <c r="AA31" s="147"/>
      <c r="AB31" s="147"/>
      <c r="AC31" s="147"/>
      <c r="AD31" s="147"/>
      <c r="AE31" s="147"/>
      <c r="AF31" s="147"/>
      <c r="AG31" s="147" t="s">
        <v>124</v>
      </c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</row>
    <row r="32" spans="1:60" outlineLevel="2" x14ac:dyDescent="0.25">
      <c r="A32" s="154"/>
      <c r="B32" s="155"/>
      <c r="C32" s="187" t="s">
        <v>158</v>
      </c>
      <c r="D32" s="160"/>
      <c r="E32" s="161">
        <v>760</v>
      </c>
      <c r="F32" s="158"/>
      <c r="G32" s="158"/>
      <c r="H32" s="158"/>
      <c r="I32" s="158"/>
      <c r="J32" s="158"/>
      <c r="K32" s="158"/>
      <c r="L32" s="158"/>
      <c r="M32" s="158"/>
      <c r="N32" s="157"/>
      <c r="O32" s="157"/>
      <c r="P32" s="157"/>
      <c r="Q32" s="157"/>
      <c r="R32" s="158"/>
      <c r="S32" s="158"/>
      <c r="T32" s="158"/>
      <c r="U32" s="158"/>
      <c r="V32" s="158"/>
      <c r="W32" s="158"/>
      <c r="X32" s="158"/>
      <c r="Y32" s="158"/>
      <c r="Z32" s="147"/>
      <c r="AA32" s="147"/>
      <c r="AB32" s="147"/>
      <c r="AC32" s="147"/>
      <c r="AD32" s="147"/>
      <c r="AE32" s="147"/>
      <c r="AF32" s="147"/>
      <c r="AG32" s="147" t="s">
        <v>130</v>
      </c>
      <c r="AH32" s="147">
        <v>5</v>
      </c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</row>
    <row r="33" spans="1:60" outlineLevel="1" x14ac:dyDescent="0.25">
      <c r="A33" s="171">
        <v>13</v>
      </c>
      <c r="B33" s="172" t="s">
        <v>159</v>
      </c>
      <c r="C33" s="186" t="s">
        <v>160</v>
      </c>
      <c r="D33" s="173" t="s">
        <v>127</v>
      </c>
      <c r="E33" s="174">
        <v>760</v>
      </c>
      <c r="F33" s="175"/>
      <c r="G33" s="176">
        <f>ROUND(E33*F33,2)</f>
        <v>0</v>
      </c>
      <c r="H33" s="159"/>
      <c r="I33" s="158">
        <f>ROUND(E33*H33,2)</f>
        <v>0</v>
      </c>
      <c r="J33" s="159"/>
      <c r="K33" s="158">
        <f>ROUND(E33*J33,2)</f>
        <v>0</v>
      </c>
      <c r="L33" s="158">
        <v>21</v>
      </c>
      <c r="M33" s="158">
        <f>G33*(1+L33/100)</f>
        <v>0</v>
      </c>
      <c r="N33" s="157">
        <v>0</v>
      </c>
      <c r="O33" s="157">
        <f>ROUND(E33*N33,2)</f>
        <v>0</v>
      </c>
      <c r="P33" s="157">
        <v>1.7000000000000001E-2</v>
      </c>
      <c r="Q33" s="157">
        <f>ROUND(E33*P33,2)</f>
        <v>12.92</v>
      </c>
      <c r="R33" s="158"/>
      <c r="S33" s="158" t="s">
        <v>128</v>
      </c>
      <c r="T33" s="158" t="s">
        <v>128</v>
      </c>
      <c r="U33" s="158">
        <v>0.11</v>
      </c>
      <c r="V33" s="158">
        <f>ROUND(E33*U33,2)</f>
        <v>83.6</v>
      </c>
      <c r="W33" s="158"/>
      <c r="X33" s="158" t="s">
        <v>117</v>
      </c>
      <c r="Y33" s="158" t="s">
        <v>118</v>
      </c>
      <c r="Z33" s="147"/>
      <c r="AA33" s="147"/>
      <c r="AB33" s="147"/>
      <c r="AC33" s="147"/>
      <c r="AD33" s="147"/>
      <c r="AE33" s="147"/>
      <c r="AF33" s="147"/>
      <c r="AG33" s="147" t="s">
        <v>124</v>
      </c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</row>
    <row r="34" spans="1:60" outlineLevel="2" x14ac:dyDescent="0.25">
      <c r="A34" s="154"/>
      <c r="B34" s="155"/>
      <c r="C34" s="187" t="s">
        <v>158</v>
      </c>
      <c r="D34" s="160"/>
      <c r="E34" s="161">
        <v>760</v>
      </c>
      <c r="F34" s="158"/>
      <c r="G34" s="158"/>
      <c r="H34" s="158"/>
      <c r="I34" s="158"/>
      <c r="J34" s="158"/>
      <c r="K34" s="158"/>
      <c r="L34" s="158"/>
      <c r="M34" s="158"/>
      <c r="N34" s="157"/>
      <c r="O34" s="157"/>
      <c r="P34" s="157"/>
      <c r="Q34" s="157"/>
      <c r="R34" s="158"/>
      <c r="S34" s="158"/>
      <c r="T34" s="158"/>
      <c r="U34" s="158"/>
      <c r="V34" s="158"/>
      <c r="W34" s="158"/>
      <c r="X34" s="158"/>
      <c r="Y34" s="158"/>
      <c r="Z34" s="147"/>
      <c r="AA34" s="147"/>
      <c r="AB34" s="147"/>
      <c r="AC34" s="147"/>
      <c r="AD34" s="147"/>
      <c r="AE34" s="147"/>
      <c r="AF34" s="147"/>
      <c r="AG34" s="147" t="s">
        <v>130</v>
      </c>
      <c r="AH34" s="147">
        <v>5</v>
      </c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</row>
    <row r="35" spans="1:60" ht="20.399999999999999" outlineLevel="1" x14ac:dyDescent="0.25">
      <c r="A35" s="171">
        <v>14</v>
      </c>
      <c r="B35" s="172" t="s">
        <v>161</v>
      </c>
      <c r="C35" s="186" t="s">
        <v>162</v>
      </c>
      <c r="D35" s="173" t="s">
        <v>141</v>
      </c>
      <c r="E35" s="174">
        <v>1</v>
      </c>
      <c r="F35" s="175"/>
      <c r="G35" s="176">
        <f>ROUND(E35*F35,2)</f>
        <v>0</v>
      </c>
      <c r="H35" s="159"/>
      <c r="I35" s="158">
        <f>ROUND(E35*H35,2)</f>
        <v>0</v>
      </c>
      <c r="J35" s="159"/>
      <c r="K35" s="158">
        <f>ROUND(E35*J35,2)</f>
        <v>0</v>
      </c>
      <c r="L35" s="158">
        <v>21</v>
      </c>
      <c r="M35" s="158">
        <f>G35*(1+L35/100)</f>
        <v>0</v>
      </c>
      <c r="N35" s="157">
        <v>0</v>
      </c>
      <c r="O35" s="157">
        <f>ROUND(E35*N35,2)</f>
        <v>0</v>
      </c>
      <c r="P35" s="157">
        <v>3.7999999999999999E-2</v>
      </c>
      <c r="Q35" s="157">
        <f>ROUND(E35*P35,2)</f>
        <v>0.04</v>
      </c>
      <c r="R35" s="158"/>
      <c r="S35" s="158" t="s">
        <v>128</v>
      </c>
      <c r="T35" s="158" t="s">
        <v>116</v>
      </c>
      <c r="U35" s="158">
        <v>3.4</v>
      </c>
      <c r="V35" s="158">
        <f>ROUND(E35*U35,2)</f>
        <v>3.4</v>
      </c>
      <c r="W35" s="158"/>
      <c r="X35" s="158" t="s">
        <v>117</v>
      </c>
      <c r="Y35" s="158" t="s">
        <v>118</v>
      </c>
      <c r="Z35" s="147"/>
      <c r="AA35" s="147"/>
      <c r="AB35" s="147"/>
      <c r="AC35" s="147"/>
      <c r="AD35" s="147"/>
      <c r="AE35" s="147"/>
      <c r="AF35" s="147"/>
      <c r="AG35" s="147" t="s">
        <v>119</v>
      </c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</row>
    <row r="36" spans="1:60" outlineLevel="2" x14ac:dyDescent="0.25">
      <c r="A36" s="154"/>
      <c r="B36" s="155"/>
      <c r="C36" s="187" t="s">
        <v>163</v>
      </c>
      <c r="D36" s="160"/>
      <c r="E36" s="161">
        <v>1</v>
      </c>
      <c r="F36" s="158"/>
      <c r="G36" s="158"/>
      <c r="H36" s="158"/>
      <c r="I36" s="158"/>
      <c r="J36" s="158"/>
      <c r="K36" s="158"/>
      <c r="L36" s="158"/>
      <c r="M36" s="158"/>
      <c r="N36" s="157"/>
      <c r="O36" s="157"/>
      <c r="P36" s="157"/>
      <c r="Q36" s="157"/>
      <c r="R36" s="158"/>
      <c r="S36" s="158"/>
      <c r="T36" s="158"/>
      <c r="U36" s="158"/>
      <c r="V36" s="158"/>
      <c r="W36" s="158"/>
      <c r="X36" s="158"/>
      <c r="Y36" s="158"/>
      <c r="Z36" s="147"/>
      <c r="AA36" s="147"/>
      <c r="AB36" s="147"/>
      <c r="AC36" s="147"/>
      <c r="AD36" s="147"/>
      <c r="AE36" s="147"/>
      <c r="AF36" s="147"/>
      <c r="AG36" s="147" t="s">
        <v>130</v>
      </c>
      <c r="AH36" s="147">
        <v>0</v>
      </c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</row>
    <row r="37" spans="1:60" ht="20.399999999999999" outlineLevel="1" x14ac:dyDescent="0.25">
      <c r="A37" s="171">
        <v>15</v>
      </c>
      <c r="B37" s="172" t="s">
        <v>164</v>
      </c>
      <c r="C37" s="186" t="s">
        <v>165</v>
      </c>
      <c r="D37" s="173" t="s">
        <v>141</v>
      </c>
      <c r="E37" s="174">
        <v>20</v>
      </c>
      <c r="F37" s="175"/>
      <c r="G37" s="176">
        <f>ROUND(E37*F37,2)</f>
        <v>0</v>
      </c>
      <c r="H37" s="159"/>
      <c r="I37" s="158">
        <f>ROUND(E37*H37,2)</f>
        <v>0</v>
      </c>
      <c r="J37" s="159"/>
      <c r="K37" s="158">
        <f>ROUND(E37*J37,2)</f>
        <v>0</v>
      </c>
      <c r="L37" s="158">
        <v>21</v>
      </c>
      <c r="M37" s="158">
        <f>G37*(1+L37/100)</f>
        <v>0</v>
      </c>
      <c r="N37" s="157">
        <v>0</v>
      </c>
      <c r="O37" s="157">
        <f>ROUND(E37*N37,2)</f>
        <v>0</v>
      </c>
      <c r="P37" s="157">
        <v>5.3999999999999999E-2</v>
      </c>
      <c r="Q37" s="157">
        <f>ROUND(E37*P37,2)</f>
        <v>1.08</v>
      </c>
      <c r="R37" s="158"/>
      <c r="S37" s="158" t="s">
        <v>128</v>
      </c>
      <c r="T37" s="158" t="s">
        <v>116</v>
      </c>
      <c r="U37" s="158">
        <v>3.48</v>
      </c>
      <c r="V37" s="158">
        <f>ROUND(E37*U37,2)</f>
        <v>69.599999999999994</v>
      </c>
      <c r="W37" s="158"/>
      <c r="X37" s="158" t="s">
        <v>117</v>
      </c>
      <c r="Y37" s="158" t="s">
        <v>118</v>
      </c>
      <c r="Z37" s="147"/>
      <c r="AA37" s="147"/>
      <c r="AB37" s="147"/>
      <c r="AC37" s="147"/>
      <c r="AD37" s="147"/>
      <c r="AE37" s="147"/>
      <c r="AF37" s="147"/>
      <c r="AG37" s="147" t="s">
        <v>119</v>
      </c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</row>
    <row r="38" spans="1:60" outlineLevel="2" x14ac:dyDescent="0.25">
      <c r="A38" s="154"/>
      <c r="B38" s="155"/>
      <c r="C38" s="187" t="s">
        <v>166</v>
      </c>
      <c r="D38" s="160"/>
      <c r="E38" s="161">
        <v>20</v>
      </c>
      <c r="F38" s="158"/>
      <c r="G38" s="158"/>
      <c r="H38" s="158"/>
      <c r="I38" s="158"/>
      <c r="J38" s="158"/>
      <c r="K38" s="158"/>
      <c r="L38" s="158"/>
      <c r="M38" s="158"/>
      <c r="N38" s="157"/>
      <c r="O38" s="157"/>
      <c r="P38" s="157"/>
      <c r="Q38" s="157"/>
      <c r="R38" s="158"/>
      <c r="S38" s="158"/>
      <c r="T38" s="158"/>
      <c r="U38" s="158"/>
      <c r="V38" s="158"/>
      <c r="W38" s="158"/>
      <c r="X38" s="158"/>
      <c r="Y38" s="158"/>
      <c r="Z38" s="147"/>
      <c r="AA38" s="147"/>
      <c r="AB38" s="147"/>
      <c r="AC38" s="147"/>
      <c r="AD38" s="147"/>
      <c r="AE38" s="147"/>
      <c r="AF38" s="147"/>
      <c r="AG38" s="147" t="s">
        <v>130</v>
      </c>
      <c r="AH38" s="147">
        <v>0</v>
      </c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</row>
    <row r="39" spans="1:60" ht="20.399999999999999" outlineLevel="1" x14ac:dyDescent="0.25">
      <c r="A39" s="171">
        <v>16</v>
      </c>
      <c r="B39" s="172" t="s">
        <v>167</v>
      </c>
      <c r="C39" s="186" t="s">
        <v>168</v>
      </c>
      <c r="D39" s="173" t="s">
        <v>141</v>
      </c>
      <c r="E39" s="174">
        <v>13</v>
      </c>
      <c r="F39" s="175"/>
      <c r="G39" s="176">
        <f>ROUND(E39*F39,2)</f>
        <v>0</v>
      </c>
      <c r="H39" s="159"/>
      <c r="I39" s="158">
        <f>ROUND(E39*H39,2)</f>
        <v>0</v>
      </c>
      <c r="J39" s="159"/>
      <c r="K39" s="158">
        <f>ROUND(E39*J39,2)</f>
        <v>0</v>
      </c>
      <c r="L39" s="158">
        <v>21</v>
      </c>
      <c r="M39" s="158">
        <f>G39*(1+L39/100)</f>
        <v>0</v>
      </c>
      <c r="N39" s="157">
        <v>0</v>
      </c>
      <c r="O39" s="157">
        <f>ROUND(E39*N39,2)</f>
        <v>0</v>
      </c>
      <c r="P39" s="157">
        <v>7.1999999999999995E-2</v>
      </c>
      <c r="Q39" s="157">
        <f>ROUND(E39*P39,2)</f>
        <v>0.94</v>
      </c>
      <c r="R39" s="158"/>
      <c r="S39" s="158" t="s">
        <v>128</v>
      </c>
      <c r="T39" s="158" t="s">
        <v>116</v>
      </c>
      <c r="U39" s="158">
        <v>3.6</v>
      </c>
      <c r="V39" s="158">
        <f>ROUND(E39*U39,2)</f>
        <v>46.8</v>
      </c>
      <c r="W39" s="158"/>
      <c r="X39" s="158" t="s">
        <v>117</v>
      </c>
      <c r="Y39" s="158" t="s">
        <v>118</v>
      </c>
      <c r="Z39" s="147"/>
      <c r="AA39" s="147"/>
      <c r="AB39" s="147"/>
      <c r="AC39" s="147"/>
      <c r="AD39" s="147"/>
      <c r="AE39" s="147"/>
      <c r="AF39" s="147"/>
      <c r="AG39" s="147" t="s">
        <v>119</v>
      </c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</row>
    <row r="40" spans="1:60" outlineLevel="2" x14ac:dyDescent="0.25">
      <c r="A40" s="154"/>
      <c r="B40" s="155"/>
      <c r="C40" s="187" t="s">
        <v>169</v>
      </c>
      <c r="D40" s="160"/>
      <c r="E40" s="161">
        <v>13</v>
      </c>
      <c r="F40" s="158"/>
      <c r="G40" s="158"/>
      <c r="H40" s="158"/>
      <c r="I40" s="158"/>
      <c r="J40" s="158"/>
      <c r="K40" s="158"/>
      <c r="L40" s="158"/>
      <c r="M40" s="158"/>
      <c r="N40" s="157"/>
      <c r="O40" s="157"/>
      <c r="P40" s="157"/>
      <c r="Q40" s="157"/>
      <c r="R40" s="158"/>
      <c r="S40" s="158"/>
      <c r="T40" s="158"/>
      <c r="U40" s="158"/>
      <c r="V40" s="158"/>
      <c r="W40" s="158"/>
      <c r="X40" s="158"/>
      <c r="Y40" s="158"/>
      <c r="Z40" s="147"/>
      <c r="AA40" s="147"/>
      <c r="AB40" s="147"/>
      <c r="AC40" s="147"/>
      <c r="AD40" s="147"/>
      <c r="AE40" s="147"/>
      <c r="AF40" s="147"/>
      <c r="AG40" s="147" t="s">
        <v>130</v>
      </c>
      <c r="AH40" s="147">
        <v>0</v>
      </c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</row>
    <row r="41" spans="1:60" outlineLevel="1" x14ac:dyDescent="0.25">
      <c r="A41" s="171">
        <v>17</v>
      </c>
      <c r="B41" s="172" t="s">
        <v>170</v>
      </c>
      <c r="C41" s="186" t="s">
        <v>171</v>
      </c>
      <c r="D41" s="173" t="s">
        <v>127</v>
      </c>
      <c r="E41" s="174">
        <v>86.2</v>
      </c>
      <c r="F41" s="175"/>
      <c r="G41" s="176">
        <f>ROUND(E41*F41,2)</f>
        <v>0</v>
      </c>
      <c r="H41" s="159"/>
      <c r="I41" s="158">
        <f>ROUND(E41*H41,2)</f>
        <v>0</v>
      </c>
      <c r="J41" s="159"/>
      <c r="K41" s="158">
        <f>ROUND(E41*J41,2)</f>
        <v>0</v>
      </c>
      <c r="L41" s="158">
        <v>21</v>
      </c>
      <c r="M41" s="158">
        <f>G41*(1+L41/100)</f>
        <v>0</v>
      </c>
      <c r="N41" s="157">
        <v>0</v>
      </c>
      <c r="O41" s="157">
        <f>ROUND(E41*N41,2)</f>
        <v>0</v>
      </c>
      <c r="P41" s="157">
        <v>0.01</v>
      </c>
      <c r="Q41" s="157">
        <f>ROUND(E41*P41,2)</f>
        <v>0.86</v>
      </c>
      <c r="R41" s="158"/>
      <c r="S41" s="158" t="s">
        <v>128</v>
      </c>
      <c r="T41" s="158" t="s">
        <v>128</v>
      </c>
      <c r="U41" s="158">
        <v>0.21160000000000001</v>
      </c>
      <c r="V41" s="158">
        <f>ROUND(E41*U41,2)</f>
        <v>18.239999999999998</v>
      </c>
      <c r="W41" s="158"/>
      <c r="X41" s="158" t="s">
        <v>117</v>
      </c>
      <c r="Y41" s="158" t="s">
        <v>118</v>
      </c>
      <c r="Z41" s="147"/>
      <c r="AA41" s="147"/>
      <c r="AB41" s="147"/>
      <c r="AC41" s="147"/>
      <c r="AD41" s="147"/>
      <c r="AE41" s="147"/>
      <c r="AF41" s="147"/>
      <c r="AG41" s="147" t="s">
        <v>119</v>
      </c>
      <c r="AH41" s="147"/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</row>
    <row r="42" spans="1:60" outlineLevel="2" x14ac:dyDescent="0.25">
      <c r="A42" s="154"/>
      <c r="B42" s="155"/>
      <c r="C42" s="187" t="s">
        <v>172</v>
      </c>
      <c r="D42" s="160"/>
      <c r="E42" s="161">
        <v>1.8</v>
      </c>
      <c r="F42" s="158"/>
      <c r="G42" s="158"/>
      <c r="H42" s="158"/>
      <c r="I42" s="158"/>
      <c r="J42" s="158"/>
      <c r="K42" s="158"/>
      <c r="L42" s="158"/>
      <c r="M42" s="158"/>
      <c r="N42" s="157"/>
      <c r="O42" s="157"/>
      <c r="P42" s="157"/>
      <c r="Q42" s="157"/>
      <c r="R42" s="158"/>
      <c r="S42" s="158"/>
      <c r="T42" s="158"/>
      <c r="U42" s="158"/>
      <c r="V42" s="158"/>
      <c r="W42" s="158"/>
      <c r="X42" s="158"/>
      <c r="Y42" s="158"/>
      <c r="Z42" s="147"/>
      <c r="AA42" s="147"/>
      <c r="AB42" s="147"/>
      <c r="AC42" s="147"/>
      <c r="AD42" s="147"/>
      <c r="AE42" s="147"/>
      <c r="AF42" s="147"/>
      <c r="AG42" s="147" t="s">
        <v>130</v>
      </c>
      <c r="AH42" s="147">
        <v>0</v>
      </c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</row>
    <row r="43" spans="1:60" outlineLevel="3" x14ac:dyDescent="0.25">
      <c r="A43" s="154"/>
      <c r="B43" s="155"/>
      <c r="C43" s="187" t="s">
        <v>173</v>
      </c>
      <c r="D43" s="160"/>
      <c r="E43" s="161">
        <v>48</v>
      </c>
      <c r="F43" s="158"/>
      <c r="G43" s="158"/>
      <c r="H43" s="158"/>
      <c r="I43" s="158"/>
      <c r="J43" s="158"/>
      <c r="K43" s="158"/>
      <c r="L43" s="158"/>
      <c r="M43" s="158"/>
      <c r="N43" s="157"/>
      <c r="O43" s="157"/>
      <c r="P43" s="157"/>
      <c r="Q43" s="157"/>
      <c r="R43" s="158"/>
      <c r="S43" s="158"/>
      <c r="T43" s="158"/>
      <c r="U43" s="158"/>
      <c r="V43" s="158"/>
      <c r="W43" s="158"/>
      <c r="X43" s="158"/>
      <c r="Y43" s="158"/>
      <c r="Z43" s="147"/>
      <c r="AA43" s="147"/>
      <c r="AB43" s="147"/>
      <c r="AC43" s="147"/>
      <c r="AD43" s="147"/>
      <c r="AE43" s="147"/>
      <c r="AF43" s="147"/>
      <c r="AG43" s="147" t="s">
        <v>130</v>
      </c>
      <c r="AH43" s="147">
        <v>0</v>
      </c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</row>
    <row r="44" spans="1:60" outlineLevel="3" x14ac:dyDescent="0.25">
      <c r="A44" s="154"/>
      <c r="B44" s="155"/>
      <c r="C44" s="187" t="s">
        <v>174</v>
      </c>
      <c r="D44" s="160"/>
      <c r="E44" s="161">
        <v>36.4</v>
      </c>
      <c r="F44" s="158"/>
      <c r="G44" s="158"/>
      <c r="H44" s="158"/>
      <c r="I44" s="158"/>
      <c r="J44" s="158"/>
      <c r="K44" s="158"/>
      <c r="L44" s="158"/>
      <c r="M44" s="158"/>
      <c r="N44" s="157"/>
      <c r="O44" s="157"/>
      <c r="P44" s="157"/>
      <c r="Q44" s="157"/>
      <c r="R44" s="158"/>
      <c r="S44" s="158"/>
      <c r="T44" s="158"/>
      <c r="U44" s="158"/>
      <c r="V44" s="158"/>
      <c r="W44" s="158"/>
      <c r="X44" s="158"/>
      <c r="Y44" s="158"/>
      <c r="Z44" s="147"/>
      <c r="AA44" s="147"/>
      <c r="AB44" s="147"/>
      <c r="AC44" s="147"/>
      <c r="AD44" s="147"/>
      <c r="AE44" s="147"/>
      <c r="AF44" s="147"/>
      <c r="AG44" s="147" t="s">
        <v>130</v>
      </c>
      <c r="AH44" s="147">
        <v>0</v>
      </c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47"/>
      <c r="BB44" s="147"/>
      <c r="BC44" s="147"/>
      <c r="BD44" s="147"/>
      <c r="BE44" s="147"/>
      <c r="BF44" s="147"/>
      <c r="BG44" s="147"/>
      <c r="BH44" s="147"/>
    </row>
    <row r="45" spans="1:60" outlineLevel="1" x14ac:dyDescent="0.25">
      <c r="A45" s="171">
        <v>18</v>
      </c>
      <c r="B45" s="172" t="s">
        <v>175</v>
      </c>
      <c r="C45" s="186" t="s">
        <v>176</v>
      </c>
      <c r="D45" s="173" t="s">
        <v>133</v>
      </c>
      <c r="E45" s="174">
        <v>12</v>
      </c>
      <c r="F45" s="175"/>
      <c r="G45" s="176">
        <f>ROUND(E45*F45,2)</f>
        <v>0</v>
      </c>
      <c r="H45" s="159"/>
      <c r="I45" s="158">
        <f>ROUND(E45*H45,2)</f>
        <v>0</v>
      </c>
      <c r="J45" s="159"/>
      <c r="K45" s="158">
        <f>ROUND(E45*J45,2)</f>
        <v>0</v>
      </c>
      <c r="L45" s="158">
        <v>21</v>
      </c>
      <c r="M45" s="158">
        <f>G45*(1+L45/100)</f>
        <v>0</v>
      </c>
      <c r="N45" s="157">
        <v>0</v>
      </c>
      <c r="O45" s="157">
        <f>ROUND(E45*N45,2)</f>
        <v>0</v>
      </c>
      <c r="P45" s="157">
        <v>0.04</v>
      </c>
      <c r="Q45" s="157">
        <f>ROUND(E45*P45,2)</f>
        <v>0.48</v>
      </c>
      <c r="R45" s="158"/>
      <c r="S45" s="158" t="s">
        <v>128</v>
      </c>
      <c r="T45" s="158" t="s">
        <v>128</v>
      </c>
      <c r="U45" s="158">
        <v>0.39</v>
      </c>
      <c r="V45" s="158">
        <f>ROUND(E45*U45,2)</f>
        <v>4.68</v>
      </c>
      <c r="W45" s="158"/>
      <c r="X45" s="158" t="s">
        <v>117</v>
      </c>
      <c r="Y45" s="158" t="s">
        <v>118</v>
      </c>
      <c r="Z45" s="147"/>
      <c r="AA45" s="147"/>
      <c r="AB45" s="147"/>
      <c r="AC45" s="147"/>
      <c r="AD45" s="147"/>
      <c r="AE45" s="147"/>
      <c r="AF45" s="147"/>
      <c r="AG45" s="147" t="s">
        <v>119</v>
      </c>
      <c r="AH45" s="147"/>
      <c r="AI45" s="147"/>
      <c r="AJ45" s="147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  <c r="AU45" s="147"/>
      <c r="AV45" s="147"/>
      <c r="AW45" s="147"/>
      <c r="AX45" s="147"/>
      <c r="AY45" s="147"/>
      <c r="AZ45" s="147"/>
      <c r="BA45" s="147"/>
      <c r="BB45" s="147"/>
      <c r="BC45" s="147"/>
      <c r="BD45" s="147"/>
      <c r="BE45" s="147"/>
      <c r="BF45" s="147"/>
      <c r="BG45" s="147"/>
      <c r="BH45" s="147"/>
    </row>
    <row r="46" spans="1:60" outlineLevel="2" x14ac:dyDescent="0.25">
      <c r="A46" s="154"/>
      <c r="B46" s="155"/>
      <c r="C46" s="187" t="s">
        <v>177</v>
      </c>
      <c r="D46" s="160"/>
      <c r="E46" s="161">
        <v>12</v>
      </c>
      <c r="F46" s="158"/>
      <c r="G46" s="158"/>
      <c r="H46" s="158"/>
      <c r="I46" s="158"/>
      <c r="J46" s="158"/>
      <c r="K46" s="158"/>
      <c r="L46" s="158"/>
      <c r="M46" s="158"/>
      <c r="N46" s="157"/>
      <c r="O46" s="157"/>
      <c r="P46" s="157"/>
      <c r="Q46" s="157"/>
      <c r="R46" s="158"/>
      <c r="S46" s="158"/>
      <c r="T46" s="158"/>
      <c r="U46" s="158"/>
      <c r="V46" s="158"/>
      <c r="W46" s="158"/>
      <c r="X46" s="158"/>
      <c r="Y46" s="158"/>
      <c r="Z46" s="147"/>
      <c r="AA46" s="147"/>
      <c r="AB46" s="147"/>
      <c r="AC46" s="147"/>
      <c r="AD46" s="147"/>
      <c r="AE46" s="147"/>
      <c r="AF46" s="147"/>
      <c r="AG46" s="147" t="s">
        <v>130</v>
      </c>
      <c r="AH46" s="147">
        <v>0</v>
      </c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47"/>
      <c r="AZ46" s="147"/>
      <c r="BA46" s="147"/>
      <c r="BB46" s="147"/>
      <c r="BC46" s="147"/>
      <c r="BD46" s="147"/>
      <c r="BE46" s="147"/>
      <c r="BF46" s="147"/>
      <c r="BG46" s="147"/>
      <c r="BH46" s="147"/>
    </row>
    <row r="47" spans="1:60" outlineLevel="1" x14ac:dyDescent="0.25">
      <c r="A47" s="171">
        <v>19</v>
      </c>
      <c r="B47" s="172" t="s">
        <v>178</v>
      </c>
      <c r="C47" s="186" t="s">
        <v>179</v>
      </c>
      <c r="D47" s="173" t="s">
        <v>141</v>
      </c>
      <c r="E47" s="174">
        <v>5</v>
      </c>
      <c r="F47" s="175"/>
      <c r="G47" s="176">
        <f>ROUND(E47*F47,2)</f>
        <v>0</v>
      </c>
      <c r="H47" s="159"/>
      <c r="I47" s="158">
        <f>ROUND(E47*H47,2)</f>
        <v>0</v>
      </c>
      <c r="J47" s="159"/>
      <c r="K47" s="158">
        <f>ROUND(E47*J47,2)</f>
        <v>0</v>
      </c>
      <c r="L47" s="158">
        <v>21</v>
      </c>
      <c r="M47" s="158">
        <f>G47*(1+L47/100)</f>
        <v>0</v>
      </c>
      <c r="N47" s="157">
        <v>0</v>
      </c>
      <c r="O47" s="157">
        <f>ROUND(E47*N47,2)</f>
        <v>0</v>
      </c>
      <c r="P47" s="157">
        <v>1E-3</v>
      </c>
      <c r="Q47" s="157">
        <f>ROUND(E47*P47,2)</f>
        <v>0.01</v>
      </c>
      <c r="R47" s="158"/>
      <c r="S47" s="158" t="s">
        <v>128</v>
      </c>
      <c r="T47" s="158" t="s">
        <v>128</v>
      </c>
      <c r="U47" s="158">
        <v>9.3149999999999997E-2</v>
      </c>
      <c r="V47" s="158">
        <f>ROUND(E47*U47,2)</f>
        <v>0.47</v>
      </c>
      <c r="W47" s="158"/>
      <c r="X47" s="158" t="s">
        <v>117</v>
      </c>
      <c r="Y47" s="158" t="s">
        <v>118</v>
      </c>
      <c r="Z47" s="147"/>
      <c r="AA47" s="147"/>
      <c r="AB47" s="147"/>
      <c r="AC47" s="147"/>
      <c r="AD47" s="147"/>
      <c r="AE47" s="147"/>
      <c r="AF47" s="147"/>
      <c r="AG47" s="147" t="s">
        <v>124</v>
      </c>
      <c r="AH47" s="147"/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/>
      <c r="AZ47" s="147"/>
      <c r="BA47" s="147"/>
      <c r="BB47" s="147"/>
      <c r="BC47" s="147"/>
      <c r="BD47" s="147"/>
      <c r="BE47" s="147"/>
      <c r="BF47" s="147"/>
      <c r="BG47" s="147"/>
      <c r="BH47" s="147"/>
    </row>
    <row r="48" spans="1:60" outlineLevel="2" x14ac:dyDescent="0.25">
      <c r="A48" s="154"/>
      <c r="B48" s="155"/>
      <c r="C48" s="187" t="s">
        <v>180</v>
      </c>
      <c r="D48" s="160"/>
      <c r="E48" s="161">
        <v>5</v>
      </c>
      <c r="F48" s="158"/>
      <c r="G48" s="158"/>
      <c r="H48" s="158"/>
      <c r="I48" s="158"/>
      <c r="J48" s="158"/>
      <c r="K48" s="158"/>
      <c r="L48" s="158"/>
      <c r="M48" s="158"/>
      <c r="N48" s="157"/>
      <c r="O48" s="157"/>
      <c r="P48" s="157"/>
      <c r="Q48" s="157"/>
      <c r="R48" s="158"/>
      <c r="S48" s="158"/>
      <c r="T48" s="158"/>
      <c r="U48" s="158"/>
      <c r="V48" s="158"/>
      <c r="W48" s="158"/>
      <c r="X48" s="158"/>
      <c r="Y48" s="158"/>
      <c r="Z48" s="147"/>
      <c r="AA48" s="147"/>
      <c r="AB48" s="147"/>
      <c r="AC48" s="147"/>
      <c r="AD48" s="147"/>
      <c r="AE48" s="147"/>
      <c r="AF48" s="147"/>
      <c r="AG48" s="147" t="s">
        <v>130</v>
      </c>
      <c r="AH48" s="147">
        <v>0</v>
      </c>
      <c r="AI48" s="147"/>
      <c r="AJ48" s="147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  <c r="AV48" s="147"/>
      <c r="AW48" s="147"/>
      <c r="AX48" s="147"/>
      <c r="AY48" s="147"/>
      <c r="AZ48" s="147"/>
      <c r="BA48" s="147"/>
      <c r="BB48" s="147"/>
      <c r="BC48" s="147"/>
      <c r="BD48" s="147"/>
      <c r="BE48" s="147"/>
      <c r="BF48" s="147"/>
      <c r="BG48" s="147"/>
      <c r="BH48" s="147"/>
    </row>
    <row r="49" spans="1:60" x14ac:dyDescent="0.25">
      <c r="A49" s="164" t="s">
        <v>110</v>
      </c>
      <c r="B49" s="165" t="s">
        <v>56</v>
      </c>
      <c r="C49" s="184" t="s">
        <v>57</v>
      </c>
      <c r="D49" s="166"/>
      <c r="E49" s="167"/>
      <c r="F49" s="168"/>
      <c r="G49" s="169">
        <f>SUMIF(AG50:AG52,"&lt;&gt;NOR",G50:G52)</f>
        <v>0</v>
      </c>
      <c r="H49" s="163"/>
      <c r="I49" s="163">
        <f>SUM(I50:I52)</f>
        <v>0</v>
      </c>
      <c r="J49" s="163"/>
      <c r="K49" s="163">
        <f>SUM(K50:K52)</f>
        <v>0</v>
      </c>
      <c r="L49" s="163"/>
      <c r="M49" s="163">
        <f>SUM(M50:M52)</f>
        <v>0</v>
      </c>
      <c r="N49" s="162"/>
      <c r="O49" s="162">
        <f>SUM(O50:O52)</f>
        <v>198.66</v>
      </c>
      <c r="P49" s="162"/>
      <c r="Q49" s="162">
        <f>SUM(Q50:Q52)</f>
        <v>0</v>
      </c>
      <c r="R49" s="163"/>
      <c r="S49" s="163"/>
      <c r="T49" s="163"/>
      <c r="U49" s="163"/>
      <c r="V49" s="163">
        <f>SUM(V50:V52)</f>
        <v>493.23</v>
      </c>
      <c r="W49" s="163"/>
      <c r="X49" s="163"/>
      <c r="Y49" s="163"/>
      <c r="AG49" t="s">
        <v>111</v>
      </c>
    </row>
    <row r="50" spans="1:60" outlineLevel="1" x14ac:dyDescent="0.25">
      <c r="A50" s="177">
        <v>20</v>
      </c>
      <c r="B50" s="178" t="s">
        <v>181</v>
      </c>
      <c r="C50" s="185" t="s">
        <v>182</v>
      </c>
      <c r="D50" s="179" t="s">
        <v>183</v>
      </c>
      <c r="E50" s="180">
        <v>100</v>
      </c>
      <c r="F50" s="181"/>
      <c r="G50" s="182">
        <f>ROUND(E50*F50,2)</f>
        <v>0</v>
      </c>
      <c r="H50" s="159"/>
      <c r="I50" s="158">
        <f>ROUND(E50*H50,2)</f>
        <v>0</v>
      </c>
      <c r="J50" s="159"/>
      <c r="K50" s="158">
        <f>ROUND(E50*J50,2)</f>
        <v>0</v>
      </c>
      <c r="L50" s="158">
        <v>21</v>
      </c>
      <c r="M50" s="158">
        <f>G50*(1+L50/100)</f>
        <v>0</v>
      </c>
      <c r="N50" s="157">
        <v>1.9836800000000001</v>
      </c>
      <c r="O50" s="157">
        <f>ROUND(E50*N50,2)</f>
        <v>198.37</v>
      </c>
      <c r="P50" s="157">
        <v>0</v>
      </c>
      <c r="Q50" s="157">
        <f>ROUND(E50*P50,2)</f>
        <v>0</v>
      </c>
      <c r="R50" s="158"/>
      <c r="S50" s="158" t="s">
        <v>128</v>
      </c>
      <c r="T50" s="158" t="s">
        <v>116</v>
      </c>
      <c r="U50" s="158">
        <v>4.8855000000000004</v>
      </c>
      <c r="V50" s="158">
        <f>ROUND(E50*U50,2)</f>
        <v>488.55</v>
      </c>
      <c r="W50" s="158"/>
      <c r="X50" s="158" t="s">
        <v>117</v>
      </c>
      <c r="Y50" s="158" t="s">
        <v>118</v>
      </c>
      <c r="Z50" s="147"/>
      <c r="AA50" s="147"/>
      <c r="AB50" s="147"/>
      <c r="AC50" s="147"/>
      <c r="AD50" s="147"/>
      <c r="AE50" s="147"/>
      <c r="AF50" s="147"/>
      <c r="AG50" s="147" t="s">
        <v>119</v>
      </c>
      <c r="AH50" s="147"/>
      <c r="AI50" s="147"/>
      <c r="AJ50" s="147"/>
      <c r="AK50" s="147"/>
      <c r="AL50" s="147"/>
      <c r="AM50" s="147"/>
      <c r="AN50" s="147"/>
      <c r="AO50" s="147"/>
      <c r="AP50" s="147"/>
      <c r="AQ50" s="147"/>
      <c r="AR50" s="147"/>
      <c r="AS50" s="147"/>
      <c r="AT50" s="147"/>
      <c r="AU50" s="147"/>
      <c r="AV50" s="147"/>
      <c r="AW50" s="147"/>
      <c r="AX50" s="147"/>
      <c r="AY50" s="147"/>
      <c r="AZ50" s="147"/>
      <c r="BA50" s="147"/>
      <c r="BB50" s="147"/>
      <c r="BC50" s="147"/>
      <c r="BD50" s="147"/>
      <c r="BE50" s="147"/>
      <c r="BF50" s="147"/>
      <c r="BG50" s="147"/>
      <c r="BH50" s="147"/>
    </row>
    <row r="51" spans="1:60" ht="20.399999999999999" outlineLevel="1" x14ac:dyDescent="0.25">
      <c r="A51" s="171">
        <v>21</v>
      </c>
      <c r="B51" s="172" t="s">
        <v>184</v>
      </c>
      <c r="C51" s="186" t="s">
        <v>185</v>
      </c>
      <c r="D51" s="173" t="s">
        <v>127</v>
      </c>
      <c r="E51" s="174">
        <v>5.28</v>
      </c>
      <c r="F51" s="175"/>
      <c r="G51" s="176">
        <f>ROUND(E51*F51,2)</f>
        <v>0</v>
      </c>
      <c r="H51" s="159"/>
      <c r="I51" s="158">
        <f>ROUND(E51*H51,2)</f>
        <v>0</v>
      </c>
      <c r="J51" s="159"/>
      <c r="K51" s="158">
        <f>ROUND(E51*J51,2)</f>
        <v>0</v>
      </c>
      <c r="L51" s="158">
        <v>21</v>
      </c>
      <c r="M51" s="158">
        <f>G51*(1+L51/100)</f>
        <v>0</v>
      </c>
      <c r="N51" s="157">
        <v>5.5129999999999998E-2</v>
      </c>
      <c r="O51" s="157">
        <f>ROUND(E51*N51,2)</f>
        <v>0.28999999999999998</v>
      </c>
      <c r="P51" s="157">
        <v>0</v>
      </c>
      <c r="Q51" s="157">
        <f>ROUND(E51*P51,2)</f>
        <v>0</v>
      </c>
      <c r="R51" s="158"/>
      <c r="S51" s="158" t="s">
        <v>128</v>
      </c>
      <c r="T51" s="158" t="s">
        <v>128</v>
      </c>
      <c r="U51" s="158">
        <v>0.88671999999999995</v>
      </c>
      <c r="V51" s="158">
        <f>ROUND(E51*U51,2)</f>
        <v>4.68</v>
      </c>
      <c r="W51" s="158"/>
      <c r="X51" s="158" t="s">
        <v>117</v>
      </c>
      <c r="Y51" s="158" t="s">
        <v>118</v>
      </c>
      <c r="Z51" s="147"/>
      <c r="AA51" s="147"/>
      <c r="AB51" s="147"/>
      <c r="AC51" s="147"/>
      <c r="AD51" s="147"/>
      <c r="AE51" s="147"/>
      <c r="AF51" s="147"/>
      <c r="AG51" s="147" t="s">
        <v>119</v>
      </c>
      <c r="AH51" s="147"/>
      <c r="AI51" s="147"/>
      <c r="AJ51" s="147"/>
      <c r="AK51" s="147"/>
      <c r="AL51" s="147"/>
      <c r="AM51" s="147"/>
      <c r="AN51" s="147"/>
      <c r="AO51" s="147"/>
      <c r="AP51" s="147"/>
      <c r="AQ51" s="147"/>
      <c r="AR51" s="147"/>
      <c r="AS51" s="147"/>
      <c r="AT51" s="147"/>
      <c r="AU51" s="147"/>
      <c r="AV51" s="147"/>
      <c r="AW51" s="147"/>
      <c r="AX51" s="147"/>
      <c r="AY51" s="147"/>
      <c r="AZ51" s="147"/>
      <c r="BA51" s="147"/>
      <c r="BB51" s="147"/>
      <c r="BC51" s="147"/>
      <c r="BD51" s="147"/>
      <c r="BE51" s="147"/>
      <c r="BF51" s="147"/>
      <c r="BG51" s="147"/>
      <c r="BH51" s="147"/>
    </row>
    <row r="52" spans="1:60" outlineLevel="2" x14ac:dyDescent="0.25">
      <c r="A52" s="154"/>
      <c r="B52" s="155"/>
      <c r="C52" s="187" t="s">
        <v>186</v>
      </c>
      <c r="D52" s="160"/>
      <c r="E52" s="161">
        <v>5.28</v>
      </c>
      <c r="F52" s="158"/>
      <c r="G52" s="158"/>
      <c r="H52" s="158"/>
      <c r="I52" s="158"/>
      <c r="J52" s="158"/>
      <c r="K52" s="158"/>
      <c r="L52" s="158"/>
      <c r="M52" s="158"/>
      <c r="N52" s="157"/>
      <c r="O52" s="157"/>
      <c r="P52" s="157"/>
      <c r="Q52" s="157"/>
      <c r="R52" s="158"/>
      <c r="S52" s="158"/>
      <c r="T52" s="158"/>
      <c r="U52" s="158"/>
      <c r="V52" s="158"/>
      <c r="W52" s="158"/>
      <c r="X52" s="158"/>
      <c r="Y52" s="158"/>
      <c r="Z52" s="147"/>
      <c r="AA52" s="147"/>
      <c r="AB52" s="147"/>
      <c r="AC52" s="147"/>
      <c r="AD52" s="147"/>
      <c r="AE52" s="147"/>
      <c r="AF52" s="147"/>
      <c r="AG52" s="147" t="s">
        <v>130</v>
      </c>
      <c r="AH52" s="147">
        <v>0</v>
      </c>
      <c r="AI52" s="147"/>
      <c r="AJ52" s="147"/>
      <c r="AK52" s="147"/>
      <c r="AL52" s="147"/>
      <c r="AM52" s="147"/>
      <c r="AN52" s="147"/>
      <c r="AO52" s="147"/>
      <c r="AP52" s="147"/>
      <c r="AQ52" s="147"/>
      <c r="AR52" s="147"/>
      <c r="AS52" s="147"/>
      <c r="AT52" s="147"/>
      <c r="AU52" s="147"/>
      <c r="AV52" s="147"/>
      <c r="AW52" s="147"/>
      <c r="AX52" s="147"/>
      <c r="AY52" s="147"/>
      <c r="AZ52" s="147"/>
      <c r="BA52" s="147"/>
      <c r="BB52" s="147"/>
      <c r="BC52" s="147"/>
      <c r="BD52" s="147"/>
      <c r="BE52" s="147"/>
      <c r="BF52" s="147"/>
      <c r="BG52" s="147"/>
      <c r="BH52" s="147"/>
    </row>
    <row r="53" spans="1:60" x14ac:dyDescent="0.25">
      <c r="A53" s="164" t="s">
        <v>110</v>
      </c>
      <c r="B53" s="165" t="s">
        <v>58</v>
      </c>
      <c r="C53" s="184" t="s">
        <v>59</v>
      </c>
      <c r="D53" s="166"/>
      <c r="E53" s="167"/>
      <c r="F53" s="168"/>
      <c r="G53" s="169">
        <f>SUMIF(AG54:AG63,"&lt;&gt;NOR",G54:G63)</f>
        <v>0</v>
      </c>
      <c r="H53" s="163"/>
      <c r="I53" s="163">
        <f>SUM(I54:I63)</f>
        <v>0</v>
      </c>
      <c r="J53" s="163"/>
      <c r="K53" s="163">
        <f>SUM(K54:K63)</f>
        <v>0</v>
      </c>
      <c r="L53" s="163"/>
      <c r="M53" s="163">
        <f>SUM(M54:M63)</f>
        <v>0</v>
      </c>
      <c r="N53" s="162"/>
      <c r="O53" s="162">
        <f>SUM(O54:O63)</f>
        <v>25.900000000000002</v>
      </c>
      <c r="P53" s="162"/>
      <c r="Q53" s="162">
        <f>SUM(Q54:Q63)</f>
        <v>0</v>
      </c>
      <c r="R53" s="163"/>
      <c r="S53" s="163"/>
      <c r="T53" s="163"/>
      <c r="U53" s="163"/>
      <c r="V53" s="163">
        <f>SUM(V54:V63)</f>
        <v>303.04000000000002</v>
      </c>
      <c r="W53" s="163"/>
      <c r="X53" s="163"/>
      <c r="Y53" s="163"/>
      <c r="AG53" t="s">
        <v>111</v>
      </c>
    </row>
    <row r="54" spans="1:60" outlineLevel="1" x14ac:dyDescent="0.25">
      <c r="A54" s="171">
        <v>22</v>
      </c>
      <c r="B54" s="172" t="s">
        <v>187</v>
      </c>
      <c r="C54" s="186" t="s">
        <v>188</v>
      </c>
      <c r="D54" s="173" t="s">
        <v>189</v>
      </c>
      <c r="E54" s="174">
        <v>480</v>
      </c>
      <c r="F54" s="175"/>
      <c r="G54" s="176">
        <f>ROUND(E54*F54,2)</f>
        <v>0</v>
      </c>
      <c r="H54" s="159"/>
      <c r="I54" s="158">
        <f>ROUND(E54*H54,2)</f>
        <v>0</v>
      </c>
      <c r="J54" s="159"/>
      <c r="K54" s="158">
        <f>ROUND(E54*J54,2)</f>
        <v>0</v>
      </c>
      <c r="L54" s="158">
        <v>21</v>
      </c>
      <c r="M54" s="158">
        <f>G54*(1+L54/100)</f>
        <v>0</v>
      </c>
      <c r="N54" s="157">
        <v>0</v>
      </c>
      <c r="O54" s="157">
        <f>ROUND(E54*N54,2)</f>
        <v>0</v>
      </c>
      <c r="P54" s="157">
        <v>0</v>
      </c>
      <c r="Q54" s="157">
        <f>ROUND(E54*P54,2)</f>
        <v>0</v>
      </c>
      <c r="R54" s="158" t="s">
        <v>190</v>
      </c>
      <c r="S54" s="158" t="s">
        <v>128</v>
      </c>
      <c r="T54" s="158" t="s">
        <v>116</v>
      </c>
      <c r="U54" s="158">
        <v>0</v>
      </c>
      <c r="V54" s="158">
        <f>ROUND(E54*U54,2)</f>
        <v>0</v>
      </c>
      <c r="W54" s="158"/>
      <c r="X54" s="158" t="s">
        <v>191</v>
      </c>
      <c r="Y54" s="158" t="s">
        <v>118</v>
      </c>
      <c r="Z54" s="147"/>
      <c r="AA54" s="147"/>
      <c r="AB54" s="147"/>
      <c r="AC54" s="147"/>
      <c r="AD54" s="147"/>
      <c r="AE54" s="147"/>
      <c r="AF54" s="147"/>
      <c r="AG54" s="147" t="s">
        <v>192</v>
      </c>
      <c r="AH54" s="147"/>
      <c r="AI54" s="147"/>
      <c r="AJ54" s="147"/>
      <c r="AK54" s="147"/>
      <c r="AL54" s="147"/>
      <c r="AM54" s="147"/>
      <c r="AN54" s="147"/>
      <c r="AO54" s="147"/>
      <c r="AP54" s="147"/>
      <c r="AQ54" s="147"/>
      <c r="AR54" s="147"/>
      <c r="AS54" s="147"/>
      <c r="AT54" s="147"/>
      <c r="AU54" s="147"/>
      <c r="AV54" s="147"/>
      <c r="AW54" s="147"/>
      <c r="AX54" s="147"/>
      <c r="AY54" s="147"/>
      <c r="AZ54" s="147"/>
      <c r="BA54" s="147"/>
      <c r="BB54" s="147"/>
      <c r="BC54" s="147"/>
      <c r="BD54" s="147"/>
      <c r="BE54" s="147"/>
      <c r="BF54" s="147"/>
      <c r="BG54" s="147"/>
      <c r="BH54" s="147"/>
    </row>
    <row r="55" spans="1:60" outlineLevel="2" x14ac:dyDescent="0.25">
      <c r="A55" s="154"/>
      <c r="B55" s="155"/>
      <c r="C55" s="187" t="s">
        <v>193</v>
      </c>
      <c r="D55" s="160"/>
      <c r="E55" s="161">
        <v>480</v>
      </c>
      <c r="F55" s="158"/>
      <c r="G55" s="158"/>
      <c r="H55" s="158"/>
      <c r="I55" s="158"/>
      <c r="J55" s="158"/>
      <c r="K55" s="158"/>
      <c r="L55" s="158"/>
      <c r="M55" s="158"/>
      <c r="N55" s="157"/>
      <c r="O55" s="157"/>
      <c r="P55" s="157"/>
      <c r="Q55" s="157"/>
      <c r="R55" s="158"/>
      <c r="S55" s="158"/>
      <c r="T55" s="158"/>
      <c r="U55" s="158"/>
      <c r="V55" s="158"/>
      <c r="W55" s="158"/>
      <c r="X55" s="158"/>
      <c r="Y55" s="158"/>
      <c r="Z55" s="147"/>
      <c r="AA55" s="147"/>
      <c r="AB55" s="147"/>
      <c r="AC55" s="147"/>
      <c r="AD55" s="147"/>
      <c r="AE55" s="147"/>
      <c r="AF55" s="147"/>
      <c r="AG55" s="147" t="s">
        <v>130</v>
      </c>
      <c r="AH55" s="147">
        <v>0</v>
      </c>
      <c r="AI55" s="147"/>
      <c r="AJ55" s="147"/>
      <c r="AK55" s="147"/>
      <c r="AL55" s="147"/>
      <c r="AM55" s="147"/>
      <c r="AN55" s="147"/>
      <c r="AO55" s="147"/>
      <c r="AP55" s="147"/>
      <c r="AQ55" s="147"/>
      <c r="AR55" s="147"/>
      <c r="AS55" s="147"/>
      <c r="AT55" s="147"/>
      <c r="AU55" s="147"/>
      <c r="AV55" s="147"/>
      <c r="AW55" s="147"/>
      <c r="AX55" s="147"/>
      <c r="AY55" s="147"/>
      <c r="AZ55" s="147"/>
      <c r="BA55" s="147"/>
      <c r="BB55" s="147"/>
      <c r="BC55" s="147"/>
      <c r="BD55" s="147"/>
      <c r="BE55" s="147"/>
      <c r="BF55" s="147"/>
      <c r="BG55" s="147"/>
      <c r="BH55" s="147"/>
    </row>
    <row r="56" spans="1:60" outlineLevel="1" x14ac:dyDescent="0.25">
      <c r="A56" s="171">
        <v>23</v>
      </c>
      <c r="B56" s="172" t="s">
        <v>194</v>
      </c>
      <c r="C56" s="186" t="s">
        <v>195</v>
      </c>
      <c r="D56" s="173" t="s">
        <v>127</v>
      </c>
      <c r="E56" s="174">
        <v>1202.52</v>
      </c>
      <c r="F56" s="175"/>
      <c r="G56" s="176">
        <f>ROUND(E56*F56,2)</f>
        <v>0</v>
      </c>
      <c r="H56" s="159"/>
      <c r="I56" s="158">
        <f>ROUND(E56*H56,2)</f>
        <v>0</v>
      </c>
      <c r="J56" s="159"/>
      <c r="K56" s="158">
        <f>ROUND(E56*J56,2)</f>
        <v>0</v>
      </c>
      <c r="L56" s="158">
        <v>21</v>
      </c>
      <c r="M56" s="158">
        <f>G56*(1+L56/100)</f>
        <v>0</v>
      </c>
      <c r="N56" s="157">
        <v>1.8380000000000001E-2</v>
      </c>
      <c r="O56" s="157">
        <f>ROUND(E56*N56,2)</f>
        <v>22.1</v>
      </c>
      <c r="P56" s="157">
        <v>0</v>
      </c>
      <c r="Q56" s="157">
        <f>ROUND(E56*P56,2)</f>
        <v>0</v>
      </c>
      <c r="R56" s="158"/>
      <c r="S56" s="158" t="s">
        <v>128</v>
      </c>
      <c r="T56" s="158" t="s">
        <v>128</v>
      </c>
      <c r="U56" s="158">
        <v>0.13900000000000001</v>
      </c>
      <c r="V56" s="158">
        <f>ROUND(E56*U56,2)</f>
        <v>167.15</v>
      </c>
      <c r="W56" s="158"/>
      <c r="X56" s="158" t="s">
        <v>117</v>
      </c>
      <c r="Y56" s="158" t="s">
        <v>118</v>
      </c>
      <c r="Z56" s="147"/>
      <c r="AA56" s="147"/>
      <c r="AB56" s="147"/>
      <c r="AC56" s="147"/>
      <c r="AD56" s="147"/>
      <c r="AE56" s="147"/>
      <c r="AF56" s="147"/>
      <c r="AG56" s="147" t="s">
        <v>124</v>
      </c>
      <c r="AH56" s="147"/>
      <c r="AI56" s="147"/>
      <c r="AJ56" s="147"/>
      <c r="AK56" s="147"/>
      <c r="AL56" s="147"/>
      <c r="AM56" s="147"/>
      <c r="AN56" s="147"/>
      <c r="AO56" s="147"/>
      <c r="AP56" s="147"/>
      <c r="AQ56" s="147"/>
      <c r="AR56" s="147"/>
      <c r="AS56" s="147"/>
      <c r="AT56" s="147"/>
      <c r="AU56" s="147"/>
      <c r="AV56" s="147"/>
      <c r="AW56" s="147"/>
      <c r="AX56" s="147"/>
      <c r="AY56" s="147"/>
      <c r="AZ56" s="147"/>
      <c r="BA56" s="147"/>
      <c r="BB56" s="147"/>
      <c r="BC56" s="147"/>
      <c r="BD56" s="147"/>
      <c r="BE56" s="147"/>
      <c r="BF56" s="147"/>
      <c r="BG56" s="147"/>
      <c r="BH56" s="147"/>
    </row>
    <row r="57" spans="1:60" outlineLevel="2" x14ac:dyDescent="0.25">
      <c r="A57" s="154"/>
      <c r="B57" s="155"/>
      <c r="C57" s="187" t="s">
        <v>196</v>
      </c>
      <c r="D57" s="160"/>
      <c r="E57" s="161">
        <v>1202.52</v>
      </c>
      <c r="F57" s="158"/>
      <c r="G57" s="158"/>
      <c r="H57" s="158"/>
      <c r="I57" s="158"/>
      <c r="J57" s="158"/>
      <c r="K57" s="158"/>
      <c r="L57" s="158"/>
      <c r="M57" s="158"/>
      <c r="N57" s="157"/>
      <c r="O57" s="157"/>
      <c r="P57" s="157"/>
      <c r="Q57" s="157"/>
      <c r="R57" s="158"/>
      <c r="S57" s="158"/>
      <c r="T57" s="158"/>
      <c r="U57" s="158"/>
      <c r="V57" s="158"/>
      <c r="W57" s="158"/>
      <c r="X57" s="158"/>
      <c r="Y57" s="158"/>
      <c r="Z57" s="147"/>
      <c r="AA57" s="147"/>
      <c r="AB57" s="147"/>
      <c r="AC57" s="147"/>
      <c r="AD57" s="147"/>
      <c r="AE57" s="147"/>
      <c r="AF57" s="147"/>
      <c r="AG57" s="147" t="s">
        <v>130</v>
      </c>
      <c r="AH57" s="147">
        <v>0</v>
      </c>
      <c r="AI57" s="147"/>
      <c r="AJ57" s="147"/>
      <c r="AK57" s="147"/>
      <c r="AL57" s="147"/>
      <c r="AM57" s="147"/>
      <c r="AN57" s="147"/>
      <c r="AO57" s="147"/>
      <c r="AP57" s="147"/>
      <c r="AQ57" s="147"/>
      <c r="AR57" s="147"/>
      <c r="AS57" s="147"/>
      <c r="AT57" s="147"/>
      <c r="AU57" s="147"/>
      <c r="AV57" s="147"/>
      <c r="AW57" s="147"/>
      <c r="AX57" s="147"/>
      <c r="AY57" s="147"/>
      <c r="AZ57" s="147"/>
      <c r="BA57" s="147"/>
      <c r="BB57" s="147"/>
      <c r="BC57" s="147"/>
      <c r="BD57" s="147"/>
      <c r="BE57" s="147"/>
      <c r="BF57" s="147"/>
      <c r="BG57" s="147"/>
      <c r="BH57" s="147"/>
    </row>
    <row r="58" spans="1:60" outlineLevel="1" x14ac:dyDescent="0.25">
      <c r="A58" s="171">
        <v>24</v>
      </c>
      <c r="B58" s="172" t="s">
        <v>197</v>
      </c>
      <c r="C58" s="186" t="s">
        <v>198</v>
      </c>
      <c r="D58" s="173" t="s">
        <v>127</v>
      </c>
      <c r="E58" s="174">
        <v>2405.04</v>
      </c>
      <c r="F58" s="175"/>
      <c r="G58" s="176">
        <f>ROUND(E58*F58,2)</f>
        <v>0</v>
      </c>
      <c r="H58" s="159"/>
      <c r="I58" s="158">
        <f>ROUND(E58*H58,2)</f>
        <v>0</v>
      </c>
      <c r="J58" s="159"/>
      <c r="K58" s="158">
        <f>ROUND(E58*J58,2)</f>
        <v>0</v>
      </c>
      <c r="L58" s="158">
        <v>21</v>
      </c>
      <c r="M58" s="158">
        <f>G58*(1+L58/100)</f>
        <v>0</v>
      </c>
      <c r="N58" s="157">
        <v>1.58E-3</v>
      </c>
      <c r="O58" s="157">
        <f>ROUND(E58*N58,2)</f>
        <v>3.8</v>
      </c>
      <c r="P58" s="157">
        <v>0</v>
      </c>
      <c r="Q58" s="157">
        <f>ROUND(E58*P58,2)</f>
        <v>0</v>
      </c>
      <c r="R58" s="158"/>
      <c r="S58" s="158" t="s">
        <v>128</v>
      </c>
      <c r="T58" s="158" t="s">
        <v>128</v>
      </c>
      <c r="U58" s="158">
        <v>7.0000000000000001E-3</v>
      </c>
      <c r="V58" s="158">
        <f>ROUND(E58*U58,2)</f>
        <v>16.84</v>
      </c>
      <c r="W58" s="158"/>
      <c r="X58" s="158" t="s">
        <v>117</v>
      </c>
      <c r="Y58" s="158" t="s">
        <v>118</v>
      </c>
      <c r="Z58" s="147"/>
      <c r="AA58" s="147"/>
      <c r="AB58" s="147"/>
      <c r="AC58" s="147"/>
      <c r="AD58" s="147"/>
      <c r="AE58" s="147"/>
      <c r="AF58" s="147"/>
      <c r="AG58" s="147" t="s">
        <v>124</v>
      </c>
      <c r="AH58" s="147"/>
      <c r="AI58" s="147"/>
      <c r="AJ58" s="147"/>
      <c r="AK58" s="147"/>
      <c r="AL58" s="147"/>
      <c r="AM58" s="147"/>
      <c r="AN58" s="147"/>
      <c r="AO58" s="147"/>
      <c r="AP58" s="147"/>
      <c r="AQ58" s="147"/>
      <c r="AR58" s="147"/>
      <c r="AS58" s="147"/>
      <c r="AT58" s="147"/>
      <c r="AU58" s="147"/>
      <c r="AV58" s="147"/>
      <c r="AW58" s="147"/>
      <c r="AX58" s="147"/>
      <c r="AY58" s="147"/>
      <c r="AZ58" s="147"/>
      <c r="BA58" s="147"/>
      <c r="BB58" s="147"/>
      <c r="BC58" s="147"/>
      <c r="BD58" s="147"/>
      <c r="BE58" s="147"/>
      <c r="BF58" s="147"/>
      <c r="BG58" s="147"/>
      <c r="BH58" s="147"/>
    </row>
    <row r="59" spans="1:60" outlineLevel="2" x14ac:dyDescent="0.25">
      <c r="A59" s="154"/>
      <c r="B59" s="155"/>
      <c r="C59" s="187" t="s">
        <v>199</v>
      </c>
      <c r="D59" s="160"/>
      <c r="E59" s="161">
        <v>2405.04</v>
      </c>
      <c r="F59" s="158"/>
      <c r="G59" s="158"/>
      <c r="H59" s="158"/>
      <c r="I59" s="158"/>
      <c r="J59" s="158"/>
      <c r="K59" s="158"/>
      <c r="L59" s="158"/>
      <c r="M59" s="158"/>
      <c r="N59" s="157"/>
      <c r="O59" s="157"/>
      <c r="P59" s="157"/>
      <c r="Q59" s="157"/>
      <c r="R59" s="158"/>
      <c r="S59" s="158"/>
      <c r="T59" s="158"/>
      <c r="U59" s="158"/>
      <c r="V59" s="158"/>
      <c r="W59" s="158"/>
      <c r="X59" s="158"/>
      <c r="Y59" s="158"/>
      <c r="Z59" s="147"/>
      <c r="AA59" s="147"/>
      <c r="AB59" s="147"/>
      <c r="AC59" s="147"/>
      <c r="AD59" s="147"/>
      <c r="AE59" s="147"/>
      <c r="AF59" s="147"/>
      <c r="AG59" s="147" t="s">
        <v>130</v>
      </c>
      <c r="AH59" s="147">
        <v>5</v>
      </c>
      <c r="AI59" s="147"/>
      <c r="AJ59" s="147"/>
      <c r="AK59" s="147"/>
      <c r="AL59" s="147"/>
      <c r="AM59" s="147"/>
      <c r="AN59" s="147"/>
      <c r="AO59" s="147"/>
      <c r="AP59" s="147"/>
      <c r="AQ59" s="147"/>
      <c r="AR59" s="147"/>
      <c r="AS59" s="147"/>
      <c r="AT59" s="147"/>
      <c r="AU59" s="147"/>
      <c r="AV59" s="147"/>
      <c r="AW59" s="147"/>
      <c r="AX59" s="147"/>
      <c r="AY59" s="147"/>
      <c r="AZ59" s="147"/>
      <c r="BA59" s="147"/>
      <c r="BB59" s="147"/>
      <c r="BC59" s="147"/>
      <c r="BD59" s="147"/>
      <c r="BE59" s="147"/>
      <c r="BF59" s="147"/>
      <c r="BG59" s="147"/>
      <c r="BH59" s="147"/>
    </row>
    <row r="60" spans="1:60" outlineLevel="1" x14ac:dyDescent="0.25">
      <c r="A60" s="171">
        <v>25</v>
      </c>
      <c r="B60" s="172" t="s">
        <v>200</v>
      </c>
      <c r="C60" s="186" t="s">
        <v>201</v>
      </c>
      <c r="D60" s="173" t="s">
        <v>127</v>
      </c>
      <c r="E60" s="174">
        <v>1202.52</v>
      </c>
      <c r="F60" s="175"/>
      <c r="G60" s="176">
        <f>ROUND(E60*F60,2)</f>
        <v>0</v>
      </c>
      <c r="H60" s="159"/>
      <c r="I60" s="158">
        <f>ROUND(E60*H60,2)</f>
        <v>0</v>
      </c>
      <c r="J60" s="159"/>
      <c r="K60" s="158">
        <f>ROUND(E60*J60,2)</f>
        <v>0</v>
      </c>
      <c r="L60" s="158">
        <v>21</v>
      </c>
      <c r="M60" s="158">
        <f>G60*(1+L60/100)</f>
        <v>0</v>
      </c>
      <c r="N60" s="157">
        <v>0</v>
      </c>
      <c r="O60" s="157">
        <f>ROUND(E60*N60,2)</f>
        <v>0</v>
      </c>
      <c r="P60" s="157">
        <v>0</v>
      </c>
      <c r="Q60" s="157">
        <f>ROUND(E60*P60,2)</f>
        <v>0</v>
      </c>
      <c r="R60" s="158"/>
      <c r="S60" s="158" t="s">
        <v>128</v>
      </c>
      <c r="T60" s="158" t="s">
        <v>128</v>
      </c>
      <c r="U60" s="158">
        <v>9.9000000000000005E-2</v>
      </c>
      <c r="V60" s="158">
        <f>ROUND(E60*U60,2)</f>
        <v>119.05</v>
      </c>
      <c r="W60" s="158"/>
      <c r="X60" s="158" t="s">
        <v>117</v>
      </c>
      <c r="Y60" s="158" t="s">
        <v>118</v>
      </c>
      <c r="Z60" s="147"/>
      <c r="AA60" s="147"/>
      <c r="AB60" s="147"/>
      <c r="AC60" s="147"/>
      <c r="AD60" s="147"/>
      <c r="AE60" s="147"/>
      <c r="AF60" s="147"/>
      <c r="AG60" s="147" t="s">
        <v>119</v>
      </c>
      <c r="AH60" s="147"/>
      <c r="AI60" s="147"/>
      <c r="AJ60" s="147"/>
      <c r="AK60" s="147"/>
      <c r="AL60" s="147"/>
      <c r="AM60" s="147"/>
      <c r="AN60" s="147"/>
      <c r="AO60" s="147"/>
      <c r="AP60" s="147"/>
      <c r="AQ60" s="147"/>
      <c r="AR60" s="147"/>
      <c r="AS60" s="147"/>
      <c r="AT60" s="147"/>
      <c r="AU60" s="147"/>
      <c r="AV60" s="147"/>
      <c r="AW60" s="147"/>
      <c r="AX60" s="147"/>
      <c r="AY60" s="147"/>
      <c r="AZ60" s="147"/>
      <c r="BA60" s="147"/>
      <c r="BB60" s="147"/>
      <c r="BC60" s="147"/>
      <c r="BD60" s="147"/>
      <c r="BE60" s="147"/>
      <c r="BF60" s="147"/>
      <c r="BG60" s="147"/>
      <c r="BH60" s="147"/>
    </row>
    <row r="61" spans="1:60" outlineLevel="2" x14ac:dyDescent="0.25">
      <c r="A61" s="154"/>
      <c r="B61" s="155"/>
      <c r="C61" s="187" t="s">
        <v>202</v>
      </c>
      <c r="D61" s="160"/>
      <c r="E61" s="161">
        <v>1202.52</v>
      </c>
      <c r="F61" s="158"/>
      <c r="G61" s="158"/>
      <c r="H61" s="158"/>
      <c r="I61" s="158"/>
      <c r="J61" s="158"/>
      <c r="K61" s="158"/>
      <c r="L61" s="158"/>
      <c r="M61" s="158"/>
      <c r="N61" s="157"/>
      <c r="O61" s="157"/>
      <c r="P61" s="157"/>
      <c r="Q61" s="157"/>
      <c r="R61" s="158"/>
      <c r="S61" s="158"/>
      <c r="T61" s="158"/>
      <c r="U61" s="158"/>
      <c r="V61" s="158"/>
      <c r="W61" s="158"/>
      <c r="X61" s="158"/>
      <c r="Y61" s="158"/>
      <c r="Z61" s="147"/>
      <c r="AA61" s="147"/>
      <c r="AB61" s="147"/>
      <c r="AC61" s="147"/>
      <c r="AD61" s="147"/>
      <c r="AE61" s="147"/>
      <c r="AF61" s="147"/>
      <c r="AG61" s="147" t="s">
        <v>130</v>
      </c>
      <c r="AH61" s="147">
        <v>5</v>
      </c>
      <c r="AI61" s="147"/>
      <c r="AJ61" s="147"/>
      <c r="AK61" s="147"/>
      <c r="AL61" s="147"/>
      <c r="AM61" s="147"/>
      <c r="AN61" s="147"/>
      <c r="AO61" s="147"/>
      <c r="AP61" s="147"/>
      <c r="AQ61" s="147"/>
      <c r="AR61" s="147"/>
      <c r="AS61" s="147"/>
      <c r="AT61" s="147"/>
      <c r="AU61" s="147"/>
      <c r="AV61" s="147"/>
      <c r="AW61" s="147"/>
      <c r="AX61" s="147"/>
      <c r="AY61" s="147"/>
      <c r="AZ61" s="147"/>
      <c r="BA61" s="147"/>
      <c r="BB61" s="147"/>
      <c r="BC61" s="147"/>
      <c r="BD61" s="147"/>
      <c r="BE61" s="147"/>
      <c r="BF61" s="147"/>
      <c r="BG61" s="147"/>
      <c r="BH61" s="147"/>
    </row>
    <row r="62" spans="1:60" outlineLevel="1" x14ac:dyDescent="0.25">
      <c r="A62" s="171">
        <v>26</v>
      </c>
      <c r="B62" s="172" t="s">
        <v>203</v>
      </c>
      <c r="C62" s="186" t="s">
        <v>204</v>
      </c>
      <c r="D62" s="173" t="s">
        <v>205</v>
      </c>
      <c r="E62" s="174">
        <v>1202.52</v>
      </c>
      <c r="F62" s="175"/>
      <c r="G62" s="176">
        <f>ROUND(E62*F62,2)</f>
        <v>0</v>
      </c>
      <c r="H62" s="159"/>
      <c r="I62" s="158">
        <f>ROUND(E62*H62,2)</f>
        <v>0</v>
      </c>
      <c r="J62" s="159"/>
      <c r="K62" s="158">
        <f>ROUND(E62*J62,2)</f>
        <v>0</v>
      </c>
      <c r="L62" s="158">
        <v>21</v>
      </c>
      <c r="M62" s="158">
        <f>G62*(1+L62/100)</f>
        <v>0</v>
      </c>
      <c r="N62" s="157">
        <v>0</v>
      </c>
      <c r="O62" s="157">
        <f>ROUND(E62*N62,2)</f>
        <v>0</v>
      </c>
      <c r="P62" s="157">
        <v>0</v>
      </c>
      <c r="Q62" s="157">
        <f>ROUND(E62*P62,2)</f>
        <v>0</v>
      </c>
      <c r="R62" s="158"/>
      <c r="S62" s="158" t="s">
        <v>128</v>
      </c>
      <c r="T62" s="158" t="s">
        <v>116</v>
      </c>
      <c r="U62" s="158">
        <v>0</v>
      </c>
      <c r="V62" s="158">
        <f>ROUND(E62*U62,2)</f>
        <v>0</v>
      </c>
      <c r="W62" s="158"/>
      <c r="X62" s="158" t="s">
        <v>117</v>
      </c>
      <c r="Y62" s="158" t="s">
        <v>118</v>
      </c>
      <c r="Z62" s="147"/>
      <c r="AA62" s="147"/>
      <c r="AB62" s="147"/>
      <c r="AC62" s="147"/>
      <c r="AD62" s="147"/>
      <c r="AE62" s="147"/>
      <c r="AF62" s="147"/>
      <c r="AG62" s="147" t="s">
        <v>124</v>
      </c>
      <c r="AH62" s="147"/>
      <c r="AI62" s="147"/>
      <c r="AJ62" s="147"/>
      <c r="AK62" s="147"/>
      <c r="AL62" s="147"/>
      <c r="AM62" s="147"/>
      <c r="AN62" s="147"/>
      <c r="AO62" s="147"/>
      <c r="AP62" s="147"/>
      <c r="AQ62" s="147"/>
      <c r="AR62" s="147"/>
      <c r="AS62" s="147"/>
      <c r="AT62" s="147"/>
      <c r="AU62" s="147"/>
      <c r="AV62" s="147"/>
      <c r="AW62" s="147"/>
      <c r="AX62" s="147"/>
      <c r="AY62" s="147"/>
      <c r="AZ62" s="147"/>
      <c r="BA62" s="147"/>
      <c r="BB62" s="147"/>
      <c r="BC62" s="147"/>
      <c r="BD62" s="147"/>
      <c r="BE62" s="147"/>
      <c r="BF62" s="147"/>
      <c r="BG62" s="147"/>
      <c r="BH62" s="147"/>
    </row>
    <row r="63" spans="1:60" outlineLevel="2" x14ac:dyDescent="0.25">
      <c r="A63" s="154"/>
      <c r="B63" s="155"/>
      <c r="C63" s="187" t="s">
        <v>202</v>
      </c>
      <c r="D63" s="160"/>
      <c r="E63" s="161">
        <v>1202.52</v>
      </c>
      <c r="F63" s="158"/>
      <c r="G63" s="158"/>
      <c r="H63" s="158"/>
      <c r="I63" s="158"/>
      <c r="J63" s="158"/>
      <c r="K63" s="158"/>
      <c r="L63" s="158"/>
      <c r="M63" s="158"/>
      <c r="N63" s="157"/>
      <c r="O63" s="157"/>
      <c r="P63" s="157"/>
      <c r="Q63" s="157"/>
      <c r="R63" s="158"/>
      <c r="S63" s="158"/>
      <c r="T63" s="158"/>
      <c r="U63" s="158"/>
      <c r="V63" s="158"/>
      <c r="W63" s="158"/>
      <c r="X63" s="158"/>
      <c r="Y63" s="158"/>
      <c r="Z63" s="147"/>
      <c r="AA63" s="147"/>
      <c r="AB63" s="147"/>
      <c r="AC63" s="147"/>
      <c r="AD63" s="147"/>
      <c r="AE63" s="147"/>
      <c r="AF63" s="147"/>
      <c r="AG63" s="147" t="s">
        <v>130</v>
      </c>
      <c r="AH63" s="147">
        <v>5</v>
      </c>
      <c r="AI63" s="147"/>
      <c r="AJ63" s="147"/>
      <c r="AK63" s="147"/>
      <c r="AL63" s="147"/>
      <c r="AM63" s="147"/>
      <c r="AN63" s="147"/>
      <c r="AO63" s="147"/>
      <c r="AP63" s="147"/>
      <c r="AQ63" s="147"/>
      <c r="AR63" s="147"/>
      <c r="AS63" s="147"/>
      <c r="AT63" s="147"/>
      <c r="AU63" s="147"/>
      <c r="AV63" s="147"/>
      <c r="AW63" s="147"/>
      <c r="AX63" s="147"/>
      <c r="AY63" s="147"/>
      <c r="AZ63" s="147"/>
      <c r="BA63" s="147"/>
      <c r="BB63" s="147"/>
      <c r="BC63" s="147"/>
      <c r="BD63" s="147"/>
      <c r="BE63" s="147"/>
      <c r="BF63" s="147"/>
      <c r="BG63" s="147"/>
      <c r="BH63" s="147"/>
    </row>
    <row r="64" spans="1:60" ht="26.4" x14ac:dyDescent="0.25">
      <c r="A64" s="164" t="s">
        <v>110</v>
      </c>
      <c r="B64" s="165" t="s">
        <v>60</v>
      </c>
      <c r="C64" s="184" t="s">
        <v>61</v>
      </c>
      <c r="D64" s="166"/>
      <c r="E64" s="167"/>
      <c r="F64" s="168"/>
      <c r="G64" s="169">
        <f>SUMIF(AG65:AG66,"&lt;&gt;NOR",G65:G66)</f>
        <v>0</v>
      </c>
      <c r="H64" s="163"/>
      <c r="I64" s="163">
        <f>SUM(I65:I66)</f>
        <v>0</v>
      </c>
      <c r="J64" s="163"/>
      <c r="K64" s="163">
        <f>SUM(K65:K66)</f>
        <v>0</v>
      </c>
      <c r="L64" s="163"/>
      <c r="M64" s="163">
        <f>SUM(M65:M66)</f>
        <v>0</v>
      </c>
      <c r="N64" s="162"/>
      <c r="O64" s="162">
        <f>SUM(O65:O66)</f>
        <v>0.03</v>
      </c>
      <c r="P64" s="162"/>
      <c r="Q64" s="162">
        <f>SUM(Q65:Q66)</f>
        <v>0</v>
      </c>
      <c r="R64" s="163"/>
      <c r="S64" s="163"/>
      <c r="T64" s="163"/>
      <c r="U64" s="163"/>
      <c r="V64" s="163">
        <f>SUM(V65:V66)</f>
        <v>234.08</v>
      </c>
      <c r="W64" s="163"/>
      <c r="X64" s="163"/>
      <c r="Y64" s="163"/>
      <c r="AG64" t="s">
        <v>111</v>
      </c>
    </row>
    <row r="65" spans="1:60" outlineLevel="1" x14ac:dyDescent="0.25">
      <c r="A65" s="171">
        <v>27</v>
      </c>
      <c r="B65" s="172" t="s">
        <v>206</v>
      </c>
      <c r="C65" s="186" t="s">
        <v>207</v>
      </c>
      <c r="D65" s="173" t="s">
        <v>127</v>
      </c>
      <c r="E65" s="174">
        <v>760</v>
      </c>
      <c r="F65" s="175"/>
      <c r="G65" s="176">
        <f>ROUND(E65*F65,2)</f>
        <v>0</v>
      </c>
      <c r="H65" s="159"/>
      <c r="I65" s="158">
        <f>ROUND(E65*H65,2)</f>
        <v>0</v>
      </c>
      <c r="J65" s="159"/>
      <c r="K65" s="158">
        <f>ROUND(E65*J65,2)</f>
        <v>0</v>
      </c>
      <c r="L65" s="158">
        <v>21</v>
      </c>
      <c r="M65" s="158">
        <f>G65*(1+L65/100)</f>
        <v>0</v>
      </c>
      <c r="N65" s="157">
        <v>4.0000000000000003E-5</v>
      </c>
      <c r="O65" s="157">
        <f>ROUND(E65*N65,2)</f>
        <v>0.03</v>
      </c>
      <c r="P65" s="157">
        <v>0</v>
      </c>
      <c r="Q65" s="157">
        <f>ROUND(E65*P65,2)</f>
        <v>0</v>
      </c>
      <c r="R65" s="158"/>
      <c r="S65" s="158" t="s">
        <v>128</v>
      </c>
      <c r="T65" s="158" t="s">
        <v>128</v>
      </c>
      <c r="U65" s="158">
        <v>0.308</v>
      </c>
      <c r="V65" s="158">
        <f>ROUND(E65*U65,2)</f>
        <v>234.08</v>
      </c>
      <c r="W65" s="158"/>
      <c r="X65" s="158" t="s">
        <v>117</v>
      </c>
      <c r="Y65" s="158" t="s">
        <v>118</v>
      </c>
      <c r="Z65" s="147"/>
      <c r="AA65" s="147"/>
      <c r="AB65" s="147"/>
      <c r="AC65" s="147"/>
      <c r="AD65" s="147"/>
      <c r="AE65" s="147"/>
      <c r="AF65" s="147"/>
      <c r="AG65" s="147" t="s">
        <v>119</v>
      </c>
      <c r="AH65" s="147"/>
      <c r="AI65" s="147"/>
      <c r="AJ65" s="147"/>
      <c r="AK65" s="147"/>
      <c r="AL65" s="147"/>
      <c r="AM65" s="147"/>
      <c r="AN65" s="147"/>
      <c r="AO65" s="147"/>
      <c r="AP65" s="147"/>
      <c r="AQ65" s="147"/>
      <c r="AR65" s="147"/>
      <c r="AS65" s="147"/>
      <c r="AT65" s="147"/>
      <c r="AU65" s="147"/>
      <c r="AV65" s="147"/>
      <c r="AW65" s="147"/>
      <c r="AX65" s="147"/>
      <c r="AY65" s="147"/>
      <c r="AZ65" s="147"/>
      <c r="BA65" s="147"/>
      <c r="BB65" s="147"/>
      <c r="BC65" s="147"/>
      <c r="BD65" s="147"/>
      <c r="BE65" s="147"/>
      <c r="BF65" s="147"/>
      <c r="BG65" s="147"/>
      <c r="BH65" s="147"/>
    </row>
    <row r="66" spans="1:60" outlineLevel="2" x14ac:dyDescent="0.25">
      <c r="A66" s="154"/>
      <c r="B66" s="155"/>
      <c r="C66" s="187" t="s">
        <v>208</v>
      </c>
      <c r="D66" s="160"/>
      <c r="E66" s="161">
        <v>760</v>
      </c>
      <c r="F66" s="158"/>
      <c r="G66" s="158"/>
      <c r="H66" s="158"/>
      <c r="I66" s="158"/>
      <c r="J66" s="158"/>
      <c r="K66" s="158"/>
      <c r="L66" s="158"/>
      <c r="M66" s="158"/>
      <c r="N66" s="157"/>
      <c r="O66" s="157"/>
      <c r="P66" s="157"/>
      <c r="Q66" s="157"/>
      <c r="R66" s="158"/>
      <c r="S66" s="158"/>
      <c r="T66" s="158"/>
      <c r="U66" s="158"/>
      <c r="V66" s="158"/>
      <c r="W66" s="158"/>
      <c r="X66" s="158"/>
      <c r="Y66" s="158"/>
      <c r="Z66" s="147"/>
      <c r="AA66" s="147"/>
      <c r="AB66" s="147"/>
      <c r="AC66" s="147"/>
      <c r="AD66" s="147"/>
      <c r="AE66" s="147"/>
      <c r="AF66" s="147"/>
      <c r="AG66" s="147" t="s">
        <v>130</v>
      </c>
      <c r="AH66" s="147">
        <v>0</v>
      </c>
      <c r="AI66" s="147"/>
      <c r="AJ66" s="147"/>
      <c r="AK66" s="147"/>
      <c r="AL66" s="147"/>
      <c r="AM66" s="147"/>
      <c r="AN66" s="147"/>
      <c r="AO66" s="147"/>
      <c r="AP66" s="147"/>
      <c r="AQ66" s="147"/>
      <c r="AR66" s="147"/>
      <c r="AS66" s="147"/>
      <c r="AT66" s="147"/>
      <c r="AU66" s="147"/>
      <c r="AV66" s="147"/>
      <c r="AW66" s="147"/>
      <c r="AX66" s="147"/>
      <c r="AY66" s="147"/>
      <c r="AZ66" s="147"/>
      <c r="BA66" s="147"/>
      <c r="BB66" s="147"/>
      <c r="BC66" s="147"/>
      <c r="BD66" s="147"/>
      <c r="BE66" s="147"/>
      <c r="BF66" s="147"/>
      <c r="BG66" s="147"/>
      <c r="BH66" s="147"/>
    </row>
    <row r="67" spans="1:60" x14ac:dyDescent="0.25">
      <c r="A67" s="164" t="s">
        <v>110</v>
      </c>
      <c r="B67" s="165" t="s">
        <v>64</v>
      </c>
      <c r="C67" s="184" t="s">
        <v>65</v>
      </c>
      <c r="D67" s="166"/>
      <c r="E67" s="167"/>
      <c r="F67" s="168"/>
      <c r="G67" s="169">
        <f>SUMIF(AG68:AG74,"&lt;&gt;NOR",G68:G74)</f>
        <v>0</v>
      </c>
      <c r="H67" s="163"/>
      <c r="I67" s="163">
        <f>SUM(I68:I74)</f>
        <v>0</v>
      </c>
      <c r="J67" s="163"/>
      <c r="K67" s="163">
        <f>SUM(K68:K74)</f>
        <v>0</v>
      </c>
      <c r="L67" s="163"/>
      <c r="M67" s="163">
        <f>SUM(M68:M74)</f>
        <v>0</v>
      </c>
      <c r="N67" s="162"/>
      <c r="O67" s="162">
        <f>SUM(O68:O74)</f>
        <v>0</v>
      </c>
      <c r="P67" s="162"/>
      <c r="Q67" s="162">
        <f>SUM(Q68:Q74)</f>
        <v>0</v>
      </c>
      <c r="R67" s="163"/>
      <c r="S67" s="163"/>
      <c r="T67" s="163"/>
      <c r="U67" s="163"/>
      <c r="V67" s="163">
        <f>SUM(V68:V74)</f>
        <v>39.68</v>
      </c>
      <c r="W67" s="163"/>
      <c r="X67" s="163"/>
      <c r="Y67" s="163"/>
      <c r="AG67" t="s">
        <v>111</v>
      </c>
    </row>
    <row r="68" spans="1:60" outlineLevel="1" x14ac:dyDescent="0.25">
      <c r="A68" s="177">
        <v>28</v>
      </c>
      <c r="B68" s="178" t="s">
        <v>209</v>
      </c>
      <c r="C68" s="185" t="s">
        <v>210</v>
      </c>
      <c r="D68" s="179" t="s">
        <v>141</v>
      </c>
      <c r="E68" s="180">
        <v>4</v>
      </c>
      <c r="F68" s="181"/>
      <c r="G68" s="182">
        <f>ROUND(E68*F68,2)</f>
        <v>0</v>
      </c>
      <c r="H68" s="159"/>
      <c r="I68" s="158">
        <f>ROUND(E68*H68,2)</f>
        <v>0</v>
      </c>
      <c r="J68" s="159"/>
      <c r="K68" s="158">
        <f>ROUND(E68*J68,2)</f>
        <v>0</v>
      </c>
      <c r="L68" s="158">
        <v>21</v>
      </c>
      <c r="M68" s="158">
        <f>G68*(1+L68/100)</f>
        <v>0</v>
      </c>
      <c r="N68" s="157">
        <v>0</v>
      </c>
      <c r="O68" s="157">
        <f>ROUND(E68*N68,2)</f>
        <v>0</v>
      </c>
      <c r="P68" s="157">
        <v>0</v>
      </c>
      <c r="Q68" s="157">
        <f>ROUND(E68*P68,2)</f>
        <v>0</v>
      </c>
      <c r="R68" s="158"/>
      <c r="S68" s="158" t="s">
        <v>128</v>
      </c>
      <c r="T68" s="158" t="s">
        <v>128</v>
      </c>
      <c r="U68" s="158">
        <v>8.84</v>
      </c>
      <c r="V68" s="158">
        <f>ROUND(E68*U68,2)</f>
        <v>35.36</v>
      </c>
      <c r="W68" s="158"/>
      <c r="X68" s="158" t="s">
        <v>117</v>
      </c>
      <c r="Y68" s="158" t="s">
        <v>118</v>
      </c>
      <c r="Z68" s="147"/>
      <c r="AA68" s="147"/>
      <c r="AB68" s="147"/>
      <c r="AC68" s="147"/>
      <c r="AD68" s="147"/>
      <c r="AE68" s="147"/>
      <c r="AF68" s="147"/>
      <c r="AG68" s="147" t="s">
        <v>124</v>
      </c>
      <c r="AH68" s="147"/>
      <c r="AI68" s="147"/>
      <c r="AJ68" s="147"/>
      <c r="AK68" s="147"/>
      <c r="AL68" s="147"/>
      <c r="AM68" s="147"/>
      <c r="AN68" s="147"/>
      <c r="AO68" s="147"/>
      <c r="AP68" s="147"/>
      <c r="AQ68" s="147"/>
      <c r="AR68" s="147"/>
      <c r="AS68" s="147"/>
      <c r="AT68" s="147"/>
      <c r="AU68" s="147"/>
      <c r="AV68" s="147"/>
      <c r="AW68" s="147"/>
      <c r="AX68" s="147"/>
      <c r="AY68" s="147"/>
      <c r="AZ68" s="147"/>
      <c r="BA68" s="147"/>
      <c r="BB68" s="147"/>
      <c r="BC68" s="147"/>
      <c r="BD68" s="147"/>
      <c r="BE68" s="147"/>
      <c r="BF68" s="147"/>
      <c r="BG68" s="147"/>
      <c r="BH68" s="147"/>
    </row>
    <row r="69" spans="1:60" outlineLevel="1" x14ac:dyDescent="0.25">
      <c r="A69" s="171">
        <v>29</v>
      </c>
      <c r="B69" s="172" t="s">
        <v>211</v>
      </c>
      <c r="C69" s="186" t="s">
        <v>212</v>
      </c>
      <c r="D69" s="173" t="s">
        <v>213</v>
      </c>
      <c r="E69" s="174">
        <v>8</v>
      </c>
      <c r="F69" s="175"/>
      <c r="G69" s="176">
        <f>ROUND(E69*F69,2)</f>
        <v>0</v>
      </c>
      <c r="H69" s="159"/>
      <c r="I69" s="158">
        <f>ROUND(E69*H69,2)</f>
        <v>0</v>
      </c>
      <c r="J69" s="159"/>
      <c r="K69" s="158">
        <f>ROUND(E69*J69,2)</f>
        <v>0</v>
      </c>
      <c r="L69" s="158">
        <v>21</v>
      </c>
      <c r="M69" s="158">
        <f>G69*(1+L69/100)</f>
        <v>0</v>
      </c>
      <c r="N69" s="157">
        <v>0</v>
      </c>
      <c r="O69" s="157">
        <f>ROUND(E69*N69,2)</f>
        <v>0</v>
      </c>
      <c r="P69" s="157">
        <v>0</v>
      </c>
      <c r="Q69" s="157">
        <f>ROUND(E69*P69,2)</f>
        <v>0</v>
      </c>
      <c r="R69" s="158"/>
      <c r="S69" s="158" t="s">
        <v>128</v>
      </c>
      <c r="T69" s="158" t="s">
        <v>128</v>
      </c>
      <c r="U69" s="158">
        <v>0.54</v>
      </c>
      <c r="V69" s="158">
        <f>ROUND(E69*U69,2)</f>
        <v>4.32</v>
      </c>
      <c r="W69" s="158"/>
      <c r="X69" s="158" t="s">
        <v>117</v>
      </c>
      <c r="Y69" s="158" t="s">
        <v>118</v>
      </c>
      <c r="Z69" s="147"/>
      <c r="AA69" s="147"/>
      <c r="AB69" s="147"/>
      <c r="AC69" s="147"/>
      <c r="AD69" s="147"/>
      <c r="AE69" s="147"/>
      <c r="AF69" s="147"/>
      <c r="AG69" s="147" t="s">
        <v>124</v>
      </c>
      <c r="AH69" s="147"/>
      <c r="AI69" s="147"/>
      <c r="AJ69" s="147"/>
      <c r="AK69" s="147"/>
      <c r="AL69" s="147"/>
      <c r="AM69" s="147"/>
      <c r="AN69" s="147"/>
      <c r="AO69" s="147"/>
      <c r="AP69" s="147"/>
      <c r="AQ69" s="147"/>
      <c r="AR69" s="147"/>
      <c r="AS69" s="147"/>
      <c r="AT69" s="147"/>
      <c r="AU69" s="147"/>
      <c r="AV69" s="147"/>
      <c r="AW69" s="147"/>
      <c r="AX69" s="147"/>
      <c r="AY69" s="147"/>
      <c r="AZ69" s="147"/>
      <c r="BA69" s="147"/>
      <c r="BB69" s="147"/>
      <c r="BC69" s="147"/>
      <c r="BD69" s="147"/>
      <c r="BE69" s="147"/>
      <c r="BF69" s="147"/>
      <c r="BG69" s="147"/>
      <c r="BH69" s="147"/>
    </row>
    <row r="70" spans="1:60" outlineLevel="2" x14ac:dyDescent="0.25">
      <c r="A70" s="154"/>
      <c r="B70" s="155"/>
      <c r="C70" s="187" t="s">
        <v>214</v>
      </c>
      <c r="D70" s="160"/>
      <c r="E70" s="161">
        <v>8</v>
      </c>
      <c r="F70" s="158"/>
      <c r="G70" s="158"/>
      <c r="H70" s="158"/>
      <c r="I70" s="158"/>
      <c r="J70" s="158"/>
      <c r="K70" s="158"/>
      <c r="L70" s="158"/>
      <c r="M70" s="158"/>
      <c r="N70" s="157"/>
      <c r="O70" s="157"/>
      <c r="P70" s="157"/>
      <c r="Q70" s="157"/>
      <c r="R70" s="158"/>
      <c r="S70" s="158"/>
      <c r="T70" s="158"/>
      <c r="U70" s="158"/>
      <c r="V70" s="158"/>
      <c r="W70" s="158"/>
      <c r="X70" s="158"/>
      <c r="Y70" s="158"/>
      <c r="Z70" s="147"/>
      <c r="AA70" s="147"/>
      <c r="AB70" s="147"/>
      <c r="AC70" s="147"/>
      <c r="AD70" s="147"/>
      <c r="AE70" s="147"/>
      <c r="AF70" s="147"/>
      <c r="AG70" s="147" t="s">
        <v>130</v>
      </c>
      <c r="AH70" s="147">
        <v>0</v>
      </c>
      <c r="AI70" s="147"/>
      <c r="AJ70" s="147"/>
      <c r="AK70" s="147"/>
      <c r="AL70" s="147"/>
      <c r="AM70" s="147"/>
      <c r="AN70" s="147"/>
      <c r="AO70" s="147"/>
      <c r="AP70" s="147"/>
      <c r="AQ70" s="147"/>
      <c r="AR70" s="147"/>
      <c r="AS70" s="147"/>
      <c r="AT70" s="147"/>
      <c r="AU70" s="147"/>
      <c r="AV70" s="147"/>
      <c r="AW70" s="147"/>
      <c r="AX70" s="147"/>
      <c r="AY70" s="147"/>
      <c r="AZ70" s="147"/>
      <c r="BA70" s="147"/>
      <c r="BB70" s="147"/>
      <c r="BC70" s="147"/>
      <c r="BD70" s="147"/>
      <c r="BE70" s="147"/>
      <c r="BF70" s="147"/>
      <c r="BG70" s="147"/>
      <c r="BH70" s="147"/>
    </row>
    <row r="71" spans="1:60" outlineLevel="1" x14ac:dyDescent="0.25">
      <c r="A71" s="171">
        <v>30</v>
      </c>
      <c r="B71" s="172" t="s">
        <v>215</v>
      </c>
      <c r="C71" s="186" t="s">
        <v>216</v>
      </c>
      <c r="D71" s="173" t="s">
        <v>217</v>
      </c>
      <c r="E71" s="174">
        <v>720</v>
      </c>
      <c r="F71" s="175"/>
      <c r="G71" s="176">
        <f>ROUND(E71*F71,2)</f>
        <v>0</v>
      </c>
      <c r="H71" s="159"/>
      <c r="I71" s="158">
        <f>ROUND(E71*H71,2)</f>
        <v>0</v>
      </c>
      <c r="J71" s="159"/>
      <c r="K71" s="158">
        <f>ROUND(E71*J71,2)</f>
        <v>0</v>
      </c>
      <c r="L71" s="158">
        <v>21</v>
      </c>
      <c r="M71" s="158">
        <f>G71*(1+L71/100)</f>
        <v>0</v>
      </c>
      <c r="N71" s="157">
        <v>0</v>
      </c>
      <c r="O71" s="157">
        <f>ROUND(E71*N71,2)</f>
        <v>0</v>
      </c>
      <c r="P71" s="157">
        <v>0</v>
      </c>
      <c r="Q71" s="157">
        <f>ROUND(E71*P71,2)</f>
        <v>0</v>
      </c>
      <c r="R71" s="158"/>
      <c r="S71" s="158" t="s">
        <v>128</v>
      </c>
      <c r="T71" s="158" t="s">
        <v>128</v>
      </c>
      <c r="U71" s="158">
        <v>0</v>
      </c>
      <c r="V71" s="158">
        <f>ROUND(E71*U71,2)</f>
        <v>0</v>
      </c>
      <c r="W71" s="158"/>
      <c r="X71" s="158" t="s">
        <v>117</v>
      </c>
      <c r="Y71" s="158" t="s">
        <v>118</v>
      </c>
      <c r="Z71" s="147"/>
      <c r="AA71" s="147"/>
      <c r="AB71" s="147"/>
      <c r="AC71" s="147"/>
      <c r="AD71" s="147"/>
      <c r="AE71" s="147"/>
      <c r="AF71" s="147"/>
      <c r="AG71" s="147" t="s">
        <v>124</v>
      </c>
      <c r="AH71" s="147"/>
      <c r="AI71" s="147"/>
      <c r="AJ71" s="147"/>
      <c r="AK71" s="147"/>
      <c r="AL71" s="147"/>
      <c r="AM71" s="147"/>
      <c r="AN71" s="147"/>
      <c r="AO71" s="147"/>
      <c r="AP71" s="147"/>
      <c r="AQ71" s="147"/>
      <c r="AR71" s="147"/>
      <c r="AS71" s="147"/>
      <c r="AT71" s="147"/>
      <c r="AU71" s="147"/>
      <c r="AV71" s="147"/>
      <c r="AW71" s="147"/>
      <c r="AX71" s="147"/>
      <c r="AY71" s="147"/>
      <c r="AZ71" s="147"/>
      <c r="BA71" s="147"/>
      <c r="BB71" s="147"/>
      <c r="BC71" s="147"/>
      <c r="BD71" s="147"/>
      <c r="BE71" s="147"/>
      <c r="BF71" s="147"/>
      <c r="BG71" s="147"/>
      <c r="BH71" s="147"/>
    </row>
    <row r="72" spans="1:60" outlineLevel="2" x14ac:dyDescent="0.25">
      <c r="A72" s="154"/>
      <c r="B72" s="155"/>
      <c r="C72" s="187" t="s">
        <v>218</v>
      </c>
      <c r="D72" s="160"/>
      <c r="E72" s="161">
        <v>720</v>
      </c>
      <c r="F72" s="158"/>
      <c r="G72" s="158"/>
      <c r="H72" s="158"/>
      <c r="I72" s="158"/>
      <c r="J72" s="158"/>
      <c r="K72" s="158"/>
      <c r="L72" s="158"/>
      <c r="M72" s="158"/>
      <c r="N72" s="157"/>
      <c r="O72" s="157"/>
      <c r="P72" s="157"/>
      <c r="Q72" s="157"/>
      <c r="R72" s="158"/>
      <c r="S72" s="158"/>
      <c r="T72" s="158"/>
      <c r="U72" s="158"/>
      <c r="V72" s="158"/>
      <c r="W72" s="158"/>
      <c r="X72" s="158"/>
      <c r="Y72" s="158"/>
      <c r="Z72" s="147"/>
      <c r="AA72" s="147"/>
      <c r="AB72" s="147"/>
      <c r="AC72" s="147"/>
      <c r="AD72" s="147"/>
      <c r="AE72" s="147"/>
      <c r="AF72" s="147"/>
      <c r="AG72" s="147" t="s">
        <v>130</v>
      </c>
      <c r="AH72" s="147">
        <v>0</v>
      </c>
      <c r="AI72" s="147"/>
      <c r="AJ72" s="147"/>
      <c r="AK72" s="147"/>
      <c r="AL72" s="147"/>
      <c r="AM72" s="147"/>
      <c r="AN72" s="147"/>
      <c r="AO72" s="147"/>
      <c r="AP72" s="147"/>
      <c r="AQ72" s="147"/>
      <c r="AR72" s="147"/>
      <c r="AS72" s="147"/>
      <c r="AT72" s="147"/>
      <c r="AU72" s="147"/>
      <c r="AV72" s="147"/>
      <c r="AW72" s="147"/>
      <c r="AX72" s="147"/>
      <c r="AY72" s="147"/>
      <c r="AZ72" s="147"/>
      <c r="BA72" s="147"/>
      <c r="BB72" s="147"/>
      <c r="BC72" s="147"/>
      <c r="BD72" s="147"/>
      <c r="BE72" s="147"/>
      <c r="BF72" s="147"/>
      <c r="BG72" s="147"/>
      <c r="BH72" s="147"/>
    </row>
    <row r="73" spans="1:60" outlineLevel="1" x14ac:dyDescent="0.25">
      <c r="A73" s="177">
        <v>31</v>
      </c>
      <c r="B73" s="178" t="s">
        <v>219</v>
      </c>
      <c r="C73" s="185" t="s">
        <v>220</v>
      </c>
      <c r="D73" s="179" t="s">
        <v>217</v>
      </c>
      <c r="E73" s="180">
        <v>60</v>
      </c>
      <c r="F73" s="181"/>
      <c r="G73" s="182">
        <f>ROUND(E73*F73,2)</f>
        <v>0</v>
      </c>
      <c r="H73" s="159"/>
      <c r="I73" s="158">
        <f>ROUND(E73*H73,2)</f>
        <v>0</v>
      </c>
      <c r="J73" s="159"/>
      <c r="K73" s="158">
        <f>ROUND(E73*J73,2)</f>
        <v>0</v>
      </c>
      <c r="L73" s="158">
        <v>21</v>
      </c>
      <c r="M73" s="158">
        <f>G73*(1+L73/100)</f>
        <v>0</v>
      </c>
      <c r="N73" s="157">
        <v>0</v>
      </c>
      <c r="O73" s="157">
        <f>ROUND(E73*N73,2)</f>
        <v>0</v>
      </c>
      <c r="P73" s="157">
        <v>0</v>
      </c>
      <c r="Q73" s="157">
        <f>ROUND(E73*P73,2)</f>
        <v>0</v>
      </c>
      <c r="R73" s="158"/>
      <c r="S73" s="158" t="s">
        <v>128</v>
      </c>
      <c r="T73" s="158" t="s">
        <v>128</v>
      </c>
      <c r="U73" s="158">
        <v>0</v>
      </c>
      <c r="V73" s="158">
        <f>ROUND(E73*U73,2)</f>
        <v>0</v>
      </c>
      <c r="W73" s="158"/>
      <c r="X73" s="158" t="s">
        <v>117</v>
      </c>
      <c r="Y73" s="158" t="s">
        <v>118</v>
      </c>
      <c r="Z73" s="147"/>
      <c r="AA73" s="147"/>
      <c r="AB73" s="147"/>
      <c r="AC73" s="147"/>
      <c r="AD73" s="147"/>
      <c r="AE73" s="147"/>
      <c r="AF73" s="147"/>
      <c r="AG73" s="147" t="s">
        <v>124</v>
      </c>
      <c r="AH73" s="147"/>
      <c r="AI73" s="147"/>
      <c r="AJ73" s="147"/>
      <c r="AK73" s="147"/>
      <c r="AL73" s="147"/>
      <c r="AM73" s="147"/>
      <c r="AN73" s="147"/>
      <c r="AO73" s="147"/>
      <c r="AP73" s="147"/>
      <c r="AQ73" s="147"/>
      <c r="AR73" s="147"/>
      <c r="AS73" s="147"/>
      <c r="AT73" s="147"/>
      <c r="AU73" s="147"/>
      <c r="AV73" s="147"/>
      <c r="AW73" s="147"/>
      <c r="AX73" s="147"/>
      <c r="AY73" s="147"/>
      <c r="AZ73" s="147"/>
      <c r="BA73" s="147"/>
      <c r="BB73" s="147"/>
      <c r="BC73" s="147"/>
      <c r="BD73" s="147"/>
      <c r="BE73" s="147"/>
      <c r="BF73" s="147"/>
      <c r="BG73" s="147"/>
      <c r="BH73" s="147"/>
    </row>
    <row r="74" spans="1:60" outlineLevel="1" x14ac:dyDescent="0.25">
      <c r="A74" s="177">
        <v>32</v>
      </c>
      <c r="B74" s="178" t="s">
        <v>221</v>
      </c>
      <c r="C74" s="185" t="s">
        <v>222</v>
      </c>
      <c r="D74" s="179" t="s">
        <v>217</v>
      </c>
      <c r="E74" s="180">
        <v>60</v>
      </c>
      <c r="F74" s="181"/>
      <c r="G74" s="182">
        <f>ROUND(E74*F74,2)</f>
        <v>0</v>
      </c>
      <c r="H74" s="159"/>
      <c r="I74" s="158">
        <f>ROUND(E74*H74,2)</f>
        <v>0</v>
      </c>
      <c r="J74" s="159"/>
      <c r="K74" s="158">
        <f>ROUND(E74*J74,2)</f>
        <v>0</v>
      </c>
      <c r="L74" s="158">
        <v>21</v>
      </c>
      <c r="M74" s="158">
        <f>G74*(1+L74/100)</f>
        <v>0</v>
      </c>
      <c r="N74" s="157">
        <v>0</v>
      </c>
      <c r="O74" s="157">
        <f>ROUND(E74*N74,2)</f>
        <v>0</v>
      </c>
      <c r="P74" s="157">
        <v>0</v>
      </c>
      <c r="Q74" s="157">
        <f>ROUND(E74*P74,2)</f>
        <v>0</v>
      </c>
      <c r="R74" s="158"/>
      <c r="S74" s="158" t="s">
        <v>128</v>
      </c>
      <c r="T74" s="158" t="s">
        <v>128</v>
      </c>
      <c r="U74" s="158">
        <v>0</v>
      </c>
      <c r="V74" s="158">
        <f>ROUND(E74*U74,2)</f>
        <v>0</v>
      </c>
      <c r="W74" s="158"/>
      <c r="X74" s="158" t="s">
        <v>117</v>
      </c>
      <c r="Y74" s="158" t="s">
        <v>118</v>
      </c>
      <c r="Z74" s="147"/>
      <c r="AA74" s="147"/>
      <c r="AB74" s="147"/>
      <c r="AC74" s="147"/>
      <c r="AD74" s="147"/>
      <c r="AE74" s="147"/>
      <c r="AF74" s="147"/>
      <c r="AG74" s="147" t="s">
        <v>124</v>
      </c>
      <c r="AH74" s="147"/>
      <c r="AI74" s="147"/>
      <c r="AJ74" s="147"/>
      <c r="AK74" s="147"/>
      <c r="AL74" s="147"/>
      <c r="AM74" s="147"/>
      <c r="AN74" s="147"/>
      <c r="AO74" s="147"/>
      <c r="AP74" s="147"/>
      <c r="AQ74" s="147"/>
      <c r="AR74" s="147"/>
      <c r="AS74" s="147"/>
      <c r="AT74" s="147"/>
      <c r="AU74" s="147"/>
      <c r="AV74" s="147"/>
      <c r="AW74" s="147"/>
      <c r="AX74" s="147"/>
      <c r="AY74" s="147"/>
      <c r="AZ74" s="147"/>
      <c r="BA74" s="147"/>
      <c r="BB74" s="147"/>
      <c r="BC74" s="147"/>
      <c r="BD74" s="147"/>
      <c r="BE74" s="147"/>
      <c r="BF74" s="147"/>
      <c r="BG74" s="147"/>
      <c r="BH74" s="147"/>
    </row>
    <row r="75" spans="1:60" x14ac:dyDescent="0.25">
      <c r="A75" s="164" t="s">
        <v>110</v>
      </c>
      <c r="B75" s="165" t="s">
        <v>66</v>
      </c>
      <c r="C75" s="184" t="s">
        <v>67</v>
      </c>
      <c r="D75" s="166"/>
      <c r="E75" s="167"/>
      <c r="F75" s="168"/>
      <c r="G75" s="169">
        <f>SUMIF(AG76:AG76,"&lt;&gt;NOR",G76:G76)</f>
        <v>0</v>
      </c>
      <c r="H75" s="163"/>
      <c r="I75" s="163">
        <f>SUM(I76:I76)</f>
        <v>0</v>
      </c>
      <c r="J75" s="163"/>
      <c r="K75" s="163">
        <f>SUM(K76:K76)</f>
        <v>0</v>
      </c>
      <c r="L75" s="163"/>
      <c r="M75" s="163">
        <f>SUM(M76:M76)</f>
        <v>0</v>
      </c>
      <c r="N75" s="162"/>
      <c r="O75" s="162">
        <f>SUM(O76:O76)</f>
        <v>0</v>
      </c>
      <c r="P75" s="162"/>
      <c r="Q75" s="162">
        <f>SUM(Q76:Q76)</f>
        <v>0</v>
      </c>
      <c r="R75" s="163"/>
      <c r="S75" s="163"/>
      <c r="T75" s="163"/>
      <c r="U75" s="163"/>
      <c r="V75" s="163">
        <f>SUM(V76:V76)</f>
        <v>68.95</v>
      </c>
      <c r="W75" s="163"/>
      <c r="X75" s="163"/>
      <c r="Y75" s="163"/>
      <c r="AG75" t="s">
        <v>111</v>
      </c>
    </row>
    <row r="76" spans="1:60" outlineLevel="1" x14ac:dyDescent="0.25">
      <c r="A76" s="177">
        <v>33</v>
      </c>
      <c r="B76" s="178" t="s">
        <v>223</v>
      </c>
      <c r="C76" s="185" t="s">
        <v>224</v>
      </c>
      <c r="D76" s="179" t="s">
        <v>225</v>
      </c>
      <c r="E76" s="180">
        <v>224.59177</v>
      </c>
      <c r="F76" s="181"/>
      <c r="G76" s="182">
        <f>ROUND(E76*F76,2)</f>
        <v>0</v>
      </c>
      <c r="H76" s="159"/>
      <c r="I76" s="158">
        <f>ROUND(E76*H76,2)</f>
        <v>0</v>
      </c>
      <c r="J76" s="159"/>
      <c r="K76" s="158">
        <f>ROUND(E76*J76,2)</f>
        <v>0</v>
      </c>
      <c r="L76" s="158">
        <v>21</v>
      </c>
      <c r="M76" s="158">
        <f>G76*(1+L76/100)</f>
        <v>0</v>
      </c>
      <c r="N76" s="157">
        <v>0</v>
      </c>
      <c r="O76" s="157">
        <f>ROUND(E76*N76,2)</f>
        <v>0</v>
      </c>
      <c r="P76" s="157">
        <v>0</v>
      </c>
      <c r="Q76" s="157">
        <f>ROUND(E76*P76,2)</f>
        <v>0</v>
      </c>
      <c r="R76" s="158"/>
      <c r="S76" s="158" t="s">
        <v>128</v>
      </c>
      <c r="T76" s="158" t="s">
        <v>128</v>
      </c>
      <c r="U76" s="158">
        <v>0.307</v>
      </c>
      <c r="V76" s="158">
        <f>ROUND(E76*U76,2)</f>
        <v>68.95</v>
      </c>
      <c r="W76" s="158"/>
      <c r="X76" s="158" t="s">
        <v>226</v>
      </c>
      <c r="Y76" s="158" t="s">
        <v>118</v>
      </c>
      <c r="Z76" s="147"/>
      <c r="AA76" s="147"/>
      <c r="AB76" s="147"/>
      <c r="AC76" s="147"/>
      <c r="AD76" s="147"/>
      <c r="AE76" s="147"/>
      <c r="AF76" s="147"/>
      <c r="AG76" s="147" t="s">
        <v>227</v>
      </c>
      <c r="AH76" s="147"/>
      <c r="AI76" s="147"/>
      <c r="AJ76" s="147"/>
      <c r="AK76" s="147"/>
      <c r="AL76" s="147"/>
      <c r="AM76" s="147"/>
      <c r="AN76" s="147"/>
      <c r="AO76" s="147"/>
      <c r="AP76" s="147"/>
      <c r="AQ76" s="147"/>
      <c r="AR76" s="147"/>
      <c r="AS76" s="147"/>
      <c r="AT76" s="147"/>
      <c r="AU76" s="147"/>
      <c r="AV76" s="147"/>
      <c r="AW76" s="147"/>
      <c r="AX76" s="147"/>
      <c r="AY76" s="147"/>
      <c r="AZ76" s="147"/>
      <c r="BA76" s="147"/>
      <c r="BB76" s="147"/>
      <c r="BC76" s="147"/>
      <c r="BD76" s="147"/>
      <c r="BE76" s="147"/>
      <c r="BF76" s="147"/>
      <c r="BG76" s="147"/>
      <c r="BH76" s="147"/>
    </row>
    <row r="77" spans="1:60" x14ac:dyDescent="0.25">
      <c r="A77" s="164" t="s">
        <v>110</v>
      </c>
      <c r="B77" s="165" t="s">
        <v>68</v>
      </c>
      <c r="C77" s="184" t="s">
        <v>69</v>
      </c>
      <c r="D77" s="166"/>
      <c r="E77" s="167"/>
      <c r="F77" s="168"/>
      <c r="G77" s="169">
        <f>SUMIF(AG78:AG80,"&lt;&gt;NOR",G78:G80)</f>
        <v>0</v>
      </c>
      <c r="H77" s="163"/>
      <c r="I77" s="163">
        <f>SUM(I78:I80)</f>
        <v>0</v>
      </c>
      <c r="J77" s="163"/>
      <c r="K77" s="163">
        <f>SUM(K78:K80)</f>
        <v>0</v>
      </c>
      <c r="L77" s="163"/>
      <c r="M77" s="163">
        <f>SUM(M78:M80)</f>
        <v>0</v>
      </c>
      <c r="N77" s="162"/>
      <c r="O77" s="162">
        <f>SUM(O78:O80)</f>
        <v>0.58000000000000007</v>
      </c>
      <c r="P77" s="162"/>
      <c r="Q77" s="162">
        <f>SUM(Q78:Q80)</f>
        <v>0</v>
      </c>
      <c r="R77" s="163"/>
      <c r="S77" s="163"/>
      <c r="T77" s="163"/>
      <c r="U77" s="163"/>
      <c r="V77" s="163">
        <f>SUM(V78:V80)</f>
        <v>32.47</v>
      </c>
      <c r="W77" s="163"/>
      <c r="X77" s="163"/>
      <c r="Y77" s="163"/>
      <c r="AG77" t="s">
        <v>111</v>
      </c>
    </row>
    <row r="78" spans="1:60" ht="20.399999999999999" outlineLevel="1" x14ac:dyDescent="0.25">
      <c r="A78" s="177">
        <v>34</v>
      </c>
      <c r="B78" s="178" t="s">
        <v>228</v>
      </c>
      <c r="C78" s="185" t="s">
        <v>229</v>
      </c>
      <c r="D78" s="179" t="s">
        <v>127</v>
      </c>
      <c r="E78" s="180">
        <v>900</v>
      </c>
      <c r="F78" s="181"/>
      <c r="G78" s="182">
        <f>ROUND(E78*F78,2)</f>
        <v>0</v>
      </c>
      <c r="H78" s="159"/>
      <c r="I78" s="158">
        <f>ROUND(E78*H78,2)</f>
        <v>0</v>
      </c>
      <c r="J78" s="159"/>
      <c r="K78" s="158">
        <f>ROUND(E78*J78,2)</f>
        <v>0</v>
      </c>
      <c r="L78" s="158">
        <v>21</v>
      </c>
      <c r="M78" s="158">
        <f>G78*(1+L78/100)</f>
        <v>0</v>
      </c>
      <c r="N78" s="157">
        <v>4.0000000000000003E-5</v>
      </c>
      <c r="O78" s="157">
        <f>ROUND(E78*N78,2)</f>
        <v>0.04</v>
      </c>
      <c r="P78" s="157">
        <v>0</v>
      </c>
      <c r="Q78" s="157">
        <f>ROUND(E78*P78,2)</f>
        <v>0</v>
      </c>
      <c r="R78" s="158"/>
      <c r="S78" s="158" t="s">
        <v>128</v>
      </c>
      <c r="T78" s="158" t="s">
        <v>128</v>
      </c>
      <c r="U78" s="158">
        <v>3.5000000000000003E-2</v>
      </c>
      <c r="V78" s="158">
        <f>ROUND(E78*U78,2)</f>
        <v>31.5</v>
      </c>
      <c r="W78" s="158"/>
      <c r="X78" s="158" t="s">
        <v>117</v>
      </c>
      <c r="Y78" s="158" t="s">
        <v>118</v>
      </c>
      <c r="Z78" s="147"/>
      <c r="AA78" s="147"/>
      <c r="AB78" s="147"/>
      <c r="AC78" s="147"/>
      <c r="AD78" s="147"/>
      <c r="AE78" s="147"/>
      <c r="AF78" s="147"/>
      <c r="AG78" s="147" t="s">
        <v>119</v>
      </c>
      <c r="AH78" s="147"/>
      <c r="AI78" s="147"/>
      <c r="AJ78" s="147"/>
      <c r="AK78" s="147"/>
      <c r="AL78" s="147"/>
      <c r="AM78" s="147"/>
      <c r="AN78" s="147"/>
      <c r="AO78" s="147"/>
      <c r="AP78" s="147"/>
      <c r="AQ78" s="147"/>
      <c r="AR78" s="147"/>
      <c r="AS78" s="147"/>
      <c r="AT78" s="147"/>
      <c r="AU78" s="147"/>
      <c r="AV78" s="147"/>
      <c r="AW78" s="147"/>
      <c r="AX78" s="147"/>
      <c r="AY78" s="147"/>
      <c r="AZ78" s="147"/>
      <c r="BA78" s="147"/>
      <c r="BB78" s="147"/>
      <c r="BC78" s="147"/>
      <c r="BD78" s="147"/>
      <c r="BE78" s="147"/>
      <c r="BF78" s="147"/>
      <c r="BG78" s="147"/>
      <c r="BH78" s="147"/>
    </row>
    <row r="79" spans="1:60" outlineLevel="1" x14ac:dyDescent="0.25">
      <c r="A79" s="177">
        <v>35</v>
      </c>
      <c r="B79" s="178" t="s">
        <v>230</v>
      </c>
      <c r="C79" s="185" t="s">
        <v>231</v>
      </c>
      <c r="D79" s="179" t="s">
        <v>127</v>
      </c>
      <c r="E79" s="180">
        <v>900</v>
      </c>
      <c r="F79" s="181"/>
      <c r="G79" s="182">
        <f>ROUND(E79*F79,2)</f>
        <v>0</v>
      </c>
      <c r="H79" s="159"/>
      <c r="I79" s="158">
        <f>ROUND(E79*H79,2)</f>
        <v>0</v>
      </c>
      <c r="J79" s="159"/>
      <c r="K79" s="158">
        <f>ROUND(E79*J79,2)</f>
        <v>0</v>
      </c>
      <c r="L79" s="158">
        <v>21</v>
      </c>
      <c r="M79" s="158">
        <f>G79*(1+L79/100)</f>
        <v>0</v>
      </c>
      <c r="N79" s="157">
        <v>5.9999999999999995E-4</v>
      </c>
      <c r="O79" s="157">
        <f>ROUND(E79*N79,2)</f>
        <v>0.54</v>
      </c>
      <c r="P79" s="157">
        <v>0</v>
      </c>
      <c r="Q79" s="157">
        <f>ROUND(E79*P79,2)</f>
        <v>0</v>
      </c>
      <c r="R79" s="158" t="s">
        <v>232</v>
      </c>
      <c r="S79" s="158" t="s">
        <v>128</v>
      </c>
      <c r="T79" s="158" t="s">
        <v>128</v>
      </c>
      <c r="U79" s="158">
        <v>0</v>
      </c>
      <c r="V79" s="158">
        <f>ROUND(E79*U79,2)</f>
        <v>0</v>
      </c>
      <c r="W79" s="158"/>
      <c r="X79" s="158" t="s">
        <v>233</v>
      </c>
      <c r="Y79" s="158" t="s">
        <v>118</v>
      </c>
      <c r="Z79" s="147"/>
      <c r="AA79" s="147"/>
      <c r="AB79" s="147"/>
      <c r="AC79" s="147"/>
      <c r="AD79" s="147"/>
      <c r="AE79" s="147"/>
      <c r="AF79" s="147"/>
      <c r="AG79" s="147" t="s">
        <v>234</v>
      </c>
      <c r="AH79" s="147"/>
      <c r="AI79" s="147"/>
      <c r="AJ79" s="147"/>
      <c r="AK79" s="147"/>
      <c r="AL79" s="147"/>
      <c r="AM79" s="147"/>
      <c r="AN79" s="147"/>
      <c r="AO79" s="147"/>
      <c r="AP79" s="147"/>
      <c r="AQ79" s="147"/>
      <c r="AR79" s="147"/>
      <c r="AS79" s="147"/>
      <c r="AT79" s="147"/>
      <c r="AU79" s="147"/>
      <c r="AV79" s="147"/>
      <c r="AW79" s="147"/>
      <c r="AX79" s="147"/>
      <c r="AY79" s="147"/>
      <c r="AZ79" s="147"/>
      <c r="BA79" s="147"/>
      <c r="BB79" s="147"/>
      <c r="BC79" s="147"/>
      <c r="BD79" s="147"/>
      <c r="BE79" s="147"/>
      <c r="BF79" s="147"/>
      <c r="BG79" s="147"/>
      <c r="BH79" s="147"/>
    </row>
    <row r="80" spans="1:60" outlineLevel="1" x14ac:dyDescent="0.25">
      <c r="A80" s="177">
        <v>36</v>
      </c>
      <c r="B80" s="178" t="s">
        <v>235</v>
      </c>
      <c r="C80" s="185" t="s">
        <v>236</v>
      </c>
      <c r="D80" s="179" t="s">
        <v>225</v>
      </c>
      <c r="E80" s="180">
        <v>0.57599999999999996</v>
      </c>
      <c r="F80" s="181"/>
      <c r="G80" s="182">
        <f>ROUND(E80*F80,2)</f>
        <v>0</v>
      </c>
      <c r="H80" s="159"/>
      <c r="I80" s="158">
        <f>ROUND(E80*H80,2)</f>
        <v>0</v>
      </c>
      <c r="J80" s="159"/>
      <c r="K80" s="158">
        <f>ROUND(E80*J80,2)</f>
        <v>0</v>
      </c>
      <c r="L80" s="158">
        <v>21</v>
      </c>
      <c r="M80" s="158">
        <f>G80*(1+L80/100)</f>
        <v>0</v>
      </c>
      <c r="N80" s="157">
        <v>0</v>
      </c>
      <c r="O80" s="157">
        <f>ROUND(E80*N80,2)</f>
        <v>0</v>
      </c>
      <c r="P80" s="157">
        <v>0</v>
      </c>
      <c r="Q80" s="157">
        <f>ROUND(E80*P80,2)</f>
        <v>0</v>
      </c>
      <c r="R80" s="158"/>
      <c r="S80" s="158" t="s">
        <v>128</v>
      </c>
      <c r="T80" s="158" t="s">
        <v>128</v>
      </c>
      <c r="U80" s="158">
        <v>1.6850000000000001</v>
      </c>
      <c r="V80" s="158">
        <f>ROUND(E80*U80,2)</f>
        <v>0.97</v>
      </c>
      <c r="W80" s="158"/>
      <c r="X80" s="158" t="s">
        <v>226</v>
      </c>
      <c r="Y80" s="158" t="s">
        <v>118</v>
      </c>
      <c r="Z80" s="147"/>
      <c r="AA80" s="147"/>
      <c r="AB80" s="147"/>
      <c r="AC80" s="147"/>
      <c r="AD80" s="147"/>
      <c r="AE80" s="147"/>
      <c r="AF80" s="147"/>
      <c r="AG80" s="147" t="s">
        <v>227</v>
      </c>
      <c r="AH80" s="147"/>
      <c r="AI80" s="147"/>
      <c r="AJ80" s="147"/>
      <c r="AK80" s="147"/>
      <c r="AL80" s="147"/>
      <c r="AM80" s="147"/>
      <c r="AN80" s="147"/>
      <c r="AO80" s="147"/>
      <c r="AP80" s="147"/>
      <c r="AQ80" s="147"/>
      <c r="AR80" s="147"/>
      <c r="AS80" s="147"/>
      <c r="AT80" s="147"/>
      <c r="AU80" s="147"/>
      <c r="AV80" s="147"/>
      <c r="AW80" s="147"/>
      <c r="AX80" s="147"/>
      <c r="AY80" s="147"/>
      <c r="AZ80" s="147"/>
      <c r="BA80" s="147"/>
      <c r="BB80" s="147"/>
      <c r="BC80" s="147"/>
      <c r="BD80" s="147"/>
      <c r="BE80" s="147"/>
      <c r="BF80" s="147"/>
      <c r="BG80" s="147"/>
      <c r="BH80" s="147"/>
    </row>
    <row r="81" spans="1:60" x14ac:dyDescent="0.25">
      <c r="A81" s="164" t="s">
        <v>110</v>
      </c>
      <c r="B81" s="165" t="s">
        <v>70</v>
      </c>
      <c r="C81" s="184" t="s">
        <v>71</v>
      </c>
      <c r="D81" s="166"/>
      <c r="E81" s="167"/>
      <c r="F81" s="168"/>
      <c r="G81" s="169">
        <f>SUMIF(AG82:AG104,"&lt;&gt;NOR",G82:G104)</f>
        <v>0</v>
      </c>
      <c r="H81" s="163"/>
      <c r="I81" s="163">
        <f>SUM(I82:I104)</f>
        <v>0</v>
      </c>
      <c r="J81" s="163"/>
      <c r="K81" s="163">
        <f>SUM(K82:K104)</f>
        <v>0</v>
      </c>
      <c r="L81" s="163"/>
      <c r="M81" s="163">
        <f>SUM(M82:M104)</f>
        <v>0</v>
      </c>
      <c r="N81" s="162"/>
      <c r="O81" s="162">
        <f>SUM(O82:O104)</f>
        <v>16.66</v>
      </c>
      <c r="P81" s="162"/>
      <c r="Q81" s="162">
        <f>SUM(Q82:Q104)</f>
        <v>0</v>
      </c>
      <c r="R81" s="163"/>
      <c r="S81" s="163"/>
      <c r="T81" s="163"/>
      <c r="U81" s="163"/>
      <c r="V81" s="163">
        <f>SUM(V82:V104)</f>
        <v>590.42000000000007</v>
      </c>
      <c r="W81" s="163"/>
      <c r="X81" s="163"/>
      <c r="Y81" s="163"/>
      <c r="AG81" t="s">
        <v>111</v>
      </c>
    </row>
    <row r="82" spans="1:60" ht="20.399999999999999" outlineLevel="1" x14ac:dyDescent="0.25">
      <c r="A82" s="177">
        <v>37</v>
      </c>
      <c r="B82" s="178" t="s">
        <v>237</v>
      </c>
      <c r="C82" s="185" t="s">
        <v>238</v>
      </c>
      <c r="D82" s="179" t="s">
        <v>114</v>
      </c>
      <c r="E82" s="180">
        <v>1</v>
      </c>
      <c r="F82" s="181"/>
      <c r="G82" s="182">
        <f>ROUND(E82*F82,2)</f>
        <v>0</v>
      </c>
      <c r="H82" s="159"/>
      <c r="I82" s="158">
        <f>ROUND(E82*H82,2)</f>
        <v>0</v>
      </c>
      <c r="J82" s="159"/>
      <c r="K82" s="158">
        <f>ROUND(E82*J82,2)</f>
        <v>0</v>
      </c>
      <c r="L82" s="158">
        <v>21</v>
      </c>
      <c r="M82" s="158">
        <f>G82*(1+L82/100)</f>
        <v>0</v>
      </c>
      <c r="N82" s="157">
        <v>0</v>
      </c>
      <c r="O82" s="157">
        <f>ROUND(E82*N82,2)</f>
        <v>0</v>
      </c>
      <c r="P82" s="157">
        <v>0</v>
      </c>
      <c r="Q82" s="157">
        <f>ROUND(E82*P82,2)</f>
        <v>0</v>
      </c>
      <c r="R82" s="158"/>
      <c r="S82" s="158" t="s">
        <v>115</v>
      </c>
      <c r="T82" s="158" t="s">
        <v>116</v>
      </c>
      <c r="U82" s="158">
        <v>0.315</v>
      </c>
      <c r="V82" s="158">
        <f>ROUND(E82*U82,2)</f>
        <v>0.32</v>
      </c>
      <c r="W82" s="158"/>
      <c r="X82" s="158" t="s">
        <v>117</v>
      </c>
      <c r="Y82" s="158" t="s">
        <v>118</v>
      </c>
      <c r="Z82" s="147"/>
      <c r="AA82" s="147"/>
      <c r="AB82" s="147"/>
      <c r="AC82" s="147"/>
      <c r="AD82" s="147"/>
      <c r="AE82" s="147"/>
      <c r="AF82" s="147"/>
      <c r="AG82" s="147" t="s">
        <v>119</v>
      </c>
      <c r="AH82" s="147"/>
      <c r="AI82" s="147"/>
      <c r="AJ82" s="147"/>
      <c r="AK82" s="147"/>
      <c r="AL82" s="147"/>
      <c r="AM82" s="147"/>
      <c r="AN82" s="147"/>
      <c r="AO82" s="147"/>
      <c r="AP82" s="147"/>
      <c r="AQ82" s="147"/>
      <c r="AR82" s="147"/>
      <c r="AS82" s="147"/>
      <c r="AT82" s="147"/>
      <c r="AU82" s="147"/>
      <c r="AV82" s="147"/>
      <c r="AW82" s="147"/>
      <c r="AX82" s="147"/>
      <c r="AY82" s="147"/>
      <c r="AZ82" s="147"/>
      <c r="BA82" s="147"/>
      <c r="BB82" s="147"/>
      <c r="BC82" s="147"/>
      <c r="BD82" s="147"/>
      <c r="BE82" s="147"/>
      <c r="BF82" s="147"/>
      <c r="BG82" s="147"/>
      <c r="BH82" s="147"/>
    </row>
    <row r="83" spans="1:60" outlineLevel="1" x14ac:dyDescent="0.25">
      <c r="A83" s="171">
        <v>38</v>
      </c>
      <c r="B83" s="172" t="s">
        <v>239</v>
      </c>
      <c r="C83" s="186" t="s">
        <v>240</v>
      </c>
      <c r="D83" s="173" t="s">
        <v>133</v>
      </c>
      <c r="E83" s="174">
        <v>34</v>
      </c>
      <c r="F83" s="175"/>
      <c r="G83" s="176">
        <f>ROUND(E83*F83,2)</f>
        <v>0</v>
      </c>
      <c r="H83" s="159"/>
      <c r="I83" s="158">
        <f>ROUND(E83*H83,2)</f>
        <v>0</v>
      </c>
      <c r="J83" s="159"/>
      <c r="K83" s="158">
        <f>ROUND(E83*J83,2)</f>
        <v>0</v>
      </c>
      <c r="L83" s="158">
        <v>21</v>
      </c>
      <c r="M83" s="158">
        <f>G83*(1+L83/100)</f>
        <v>0</v>
      </c>
      <c r="N83" s="157">
        <v>0</v>
      </c>
      <c r="O83" s="157">
        <f>ROUND(E83*N83,2)</f>
        <v>0</v>
      </c>
      <c r="P83" s="157">
        <v>0</v>
      </c>
      <c r="Q83" s="157">
        <f>ROUND(E83*P83,2)</f>
        <v>0</v>
      </c>
      <c r="R83" s="158"/>
      <c r="S83" s="158" t="s">
        <v>115</v>
      </c>
      <c r="T83" s="158" t="s">
        <v>116</v>
      </c>
      <c r="U83" s="158">
        <v>0.25</v>
      </c>
      <c r="V83" s="158">
        <f>ROUND(E83*U83,2)</f>
        <v>8.5</v>
      </c>
      <c r="W83" s="158"/>
      <c r="X83" s="158" t="s">
        <v>117</v>
      </c>
      <c r="Y83" s="158" t="s">
        <v>118</v>
      </c>
      <c r="Z83" s="147"/>
      <c r="AA83" s="147"/>
      <c r="AB83" s="147"/>
      <c r="AC83" s="147"/>
      <c r="AD83" s="147"/>
      <c r="AE83" s="147"/>
      <c r="AF83" s="147"/>
      <c r="AG83" s="147" t="s">
        <v>119</v>
      </c>
      <c r="AH83" s="147"/>
      <c r="AI83" s="147"/>
      <c r="AJ83" s="147"/>
      <c r="AK83" s="147"/>
      <c r="AL83" s="147"/>
      <c r="AM83" s="147"/>
      <c r="AN83" s="147"/>
      <c r="AO83" s="147"/>
      <c r="AP83" s="147"/>
      <c r="AQ83" s="147"/>
      <c r="AR83" s="147"/>
      <c r="AS83" s="147"/>
      <c r="AT83" s="147"/>
      <c r="AU83" s="147"/>
      <c r="AV83" s="147"/>
      <c r="AW83" s="147"/>
      <c r="AX83" s="147"/>
      <c r="AY83" s="147"/>
      <c r="AZ83" s="147"/>
      <c r="BA83" s="147"/>
      <c r="BB83" s="147"/>
      <c r="BC83" s="147"/>
      <c r="BD83" s="147"/>
      <c r="BE83" s="147"/>
      <c r="BF83" s="147"/>
      <c r="BG83" s="147"/>
      <c r="BH83" s="147"/>
    </row>
    <row r="84" spans="1:60" outlineLevel="2" x14ac:dyDescent="0.25">
      <c r="A84" s="154"/>
      <c r="B84" s="155"/>
      <c r="C84" s="187" t="s">
        <v>163</v>
      </c>
      <c r="D84" s="160"/>
      <c r="E84" s="161">
        <v>1</v>
      </c>
      <c r="F84" s="158"/>
      <c r="G84" s="158"/>
      <c r="H84" s="158"/>
      <c r="I84" s="158"/>
      <c r="J84" s="158"/>
      <c r="K84" s="158"/>
      <c r="L84" s="158"/>
      <c r="M84" s="158"/>
      <c r="N84" s="157"/>
      <c r="O84" s="157"/>
      <c r="P84" s="157"/>
      <c r="Q84" s="157"/>
      <c r="R84" s="158"/>
      <c r="S84" s="158"/>
      <c r="T84" s="158"/>
      <c r="U84" s="158"/>
      <c r="V84" s="158"/>
      <c r="W84" s="158"/>
      <c r="X84" s="158"/>
      <c r="Y84" s="158"/>
      <c r="Z84" s="147"/>
      <c r="AA84" s="147"/>
      <c r="AB84" s="147"/>
      <c r="AC84" s="147"/>
      <c r="AD84" s="147"/>
      <c r="AE84" s="147"/>
      <c r="AF84" s="147"/>
      <c r="AG84" s="147" t="s">
        <v>130</v>
      </c>
      <c r="AH84" s="147">
        <v>0</v>
      </c>
      <c r="AI84" s="147"/>
      <c r="AJ84" s="147"/>
      <c r="AK84" s="147"/>
      <c r="AL84" s="147"/>
      <c r="AM84" s="147"/>
      <c r="AN84" s="147"/>
      <c r="AO84" s="147"/>
      <c r="AP84" s="147"/>
      <c r="AQ84" s="147"/>
      <c r="AR84" s="147"/>
      <c r="AS84" s="147"/>
      <c r="AT84" s="147"/>
      <c r="AU84" s="147"/>
      <c r="AV84" s="147"/>
      <c r="AW84" s="147"/>
      <c r="AX84" s="147"/>
      <c r="AY84" s="147"/>
      <c r="AZ84" s="147"/>
      <c r="BA84" s="147"/>
      <c r="BB84" s="147"/>
      <c r="BC84" s="147"/>
      <c r="BD84" s="147"/>
      <c r="BE84" s="147"/>
      <c r="BF84" s="147"/>
      <c r="BG84" s="147"/>
      <c r="BH84" s="147"/>
    </row>
    <row r="85" spans="1:60" outlineLevel="3" x14ac:dyDescent="0.25">
      <c r="A85" s="154"/>
      <c r="B85" s="155"/>
      <c r="C85" s="187" t="s">
        <v>241</v>
      </c>
      <c r="D85" s="160"/>
      <c r="E85" s="161">
        <v>33</v>
      </c>
      <c r="F85" s="158"/>
      <c r="G85" s="158"/>
      <c r="H85" s="158"/>
      <c r="I85" s="158"/>
      <c r="J85" s="158"/>
      <c r="K85" s="158"/>
      <c r="L85" s="158"/>
      <c r="M85" s="158"/>
      <c r="N85" s="157"/>
      <c r="O85" s="157"/>
      <c r="P85" s="157"/>
      <c r="Q85" s="157"/>
      <c r="R85" s="158"/>
      <c r="S85" s="158"/>
      <c r="T85" s="158"/>
      <c r="U85" s="158"/>
      <c r="V85" s="158"/>
      <c r="W85" s="158"/>
      <c r="X85" s="158"/>
      <c r="Y85" s="158"/>
      <c r="Z85" s="147"/>
      <c r="AA85" s="147"/>
      <c r="AB85" s="147"/>
      <c r="AC85" s="147"/>
      <c r="AD85" s="147"/>
      <c r="AE85" s="147"/>
      <c r="AF85" s="147"/>
      <c r="AG85" s="147" t="s">
        <v>130</v>
      </c>
      <c r="AH85" s="147">
        <v>5</v>
      </c>
      <c r="AI85" s="147"/>
      <c r="AJ85" s="147"/>
      <c r="AK85" s="147"/>
      <c r="AL85" s="147"/>
      <c r="AM85" s="147"/>
      <c r="AN85" s="147"/>
      <c r="AO85" s="147"/>
      <c r="AP85" s="147"/>
      <c r="AQ85" s="147"/>
      <c r="AR85" s="147"/>
      <c r="AS85" s="147"/>
      <c r="AT85" s="147"/>
      <c r="AU85" s="147"/>
      <c r="AV85" s="147"/>
      <c r="AW85" s="147"/>
      <c r="AX85" s="147"/>
      <c r="AY85" s="147"/>
      <c r="AZ85" s="147"/>
      <c r="BA85" s="147"/>
      <c r="BB85" s="147"/>
      <c r="BC85" s="147"/>
      <c r="BD85" s="147"/>
      <c r="BE85" s="147"/>
      <c r="BF85" s="147"/>
      <c r="BG85" s="147"/>
      <c r="BH85" s="147"/>
    </row>
    <row r="86" spans="1:60" ht="20.399999999999999" outlineLevel="1" x14ac:dyDescent="0.25">
      <c r="A86" s="177">
        <v>39</v>
      </c>
      <c r="B86" s="178" t="s">
        <v>242</v>
      </c>
      <c r="C86" s="185" t="s">
        <v>243</v>
      </c>
      <c r="D86" s="179" t="s">
        <v>114</v>
      </c>
      <c r="E86" s="180">
        <v>1</v>
      </c>
      <c r="F86" s="181"/>
      <c r="G86" s="182">
        <f>ROUND(E86*F86,2)</f>
        <v>0</v>
      </c>
      <c r="H86" s="159"/>
      <c r="I86" s="158">
        <f>ROUND(E86*H86,2)</f>
        <v>0</v>
      </c>
      <c r="J86" s="159"/>
      <c r="K86" s="158">
        <f>ROUND(E86*J86,2)</f>
        <v>0</v>
      </c>
      <c r="L86" s="158">
        <v>21</v>
      </c>
      <c r="M86" s="158">
        <f>G86*(1+L86/100)</f>
        <v>0</v>
      </c>
      <c r="N86" s="157">
        <v>1.21E-2</v>
      </c>
      <c r="O86" s="157">
        <f>ROUND(E86*N86,2)</f>
        <v>0.01</v>
      </c>
      <c r="P86" s="157">
        <v>0</v>
      </c>
      <c r="Q86" s="157">
        <f>ROUND(E86*P86,2)</f>
        <v>0</v>
      </c>
      <c r="R86" s="158"/>
      <c r="S86" s="158" t="s">
        <v>115</v>
      </c>
      <c r="T86" s="158" t="s">
        <v>116</v>
      </c>
      <c r="U86" s="158">
        <v>0</v>
      </c>
      <c r="V86" s="158">
        <f>ROUND(E86*U86,2)</f>
        <v>0</v>
      </c>
      <c r="W86" s="158"/>
      <c r="X86" s="158" t="s">
        <v>117</v>
      </c>
      <c r="Y86" s="158" t="s">
        <v>118</v>
      </c>
      <c r="Z86" s="147"/>
      <c r="AA86" s="147"/>
      <c r="AB86" s="147"/>
      <c r="AC86" s="147"/>
      <c r="AD86" s="147"/>
      <c r="AE86" s="147"/>
      <c r="AF86" s="147"/>
      <c r="AG86" s="147" t="s">
        <v>119</v>
      </c>
      <c r="AH86" s="147"/>
      <c r="AI86" s="147"/>
      <c r="AJ86" s="147"/>
      <c r="AK86" s="147"/>
      <c r="AL86" s="147"/>
      <c r="AM86" s="147"/>
      <c r="AN86" s="147"/>
      <c r="AO86" s="147"/>
      <c r="AP86" s="147"/>
      <c r="AQ86" s="147"/>
      <c r="AR86" s="147"/>
      <c r="AS86" s="147"/>
      <c r="AT86" s="147"/>
      <c r="AU86" s="147"/>
      <c r="AV86" s="147"/>
      <c r="AW86" s="147"/>
      <c r="AX86" s="147"/>
      <c r="AY86" s="147"/>
      <c r="AZ86" s="147"/>
      <c r="BA86" s="147"/>
      <c r="BB86" s="147"/>
      <c r="BC86" s="147"/>
      <c r="BD86" s="147"/>
      <c r="BE86" s="147"/>
      <c r="BF86" s="147"/>
      <c r="BG86" s="147"/>
      <c r="BH86" s="147"/>
    </row>
    <row r="87" spans="1:60" ht="20.399999999999999" outlineLevel="1" x14ac:dyDescent="0.25">
      <c r="A87" s="171">
        <v>40</v>
      </c>
      <c r="B87" s="172" t="s">
        <v>244</v>
      </c>
      <c r="C87" s="186" t="s">
        <v>245</v>
      </c>
      <c r="D87" s="173" t="s">
        <v>127</v>
      </c>
      <c r="E87" s="174">
        <v>760</v>
      </c>
      <c r="F87" s="175"/>
      <c r="G87" s="176">
        <f>ROUND(E87*F87,2)</f>
        <v>0</v>
      </c>
      <c r="H87" s="159"/>
      <c r="I87" s="158">
        <f>ROUND(E87*H87,2)</f>
        <v>0</v>
      </c>
      <c r="J87" s="159"/>
      <c r="K87" s="158">
        <f>ROUND(E87*J87,2)</f>
        <v>0</v>
      </c>
      <c r="L87" s="158">
        <v>21</v>
      </c>
      <c r="M87" s="158">
        <f>G87*(1+L87/100)</f>
        <v>0</v>
      </c>
      <c r="N87" s="157">
        <v>4.0299999999999997E-3</v>
      </c>
      <c r="O87" s="157">
        <f>ROUND(E87*N87,2)</f>
        <v>3.06</v>
      </c>
      <c r="P87" s="157">
        <v>0</v>
      </c>
      <c r="Q87" s="157">
        <f>ROUND(E87*P87,2)</f>
        <v>0</v>
      </c>
      <c r="R87" s="158"/>
      <c r="S87" s="158" t="s">
        <v>128</v>
      </c>
      <c r="T87" s="158" t="s">
        <v>128</v>
      </c>
      <c r="U87" s="158">
        <v>0.156</v>
      </c>
      <c r="V87" s="158">
        <f>ROUND(E87*U87,2)</f>
        <v>118.56</v>
      </c>
      <c r="W87" s="158"/>
      <c r="X87" s="158" t="s">
        <v>117</v>
      </c>
      <c r="Y87" s="158" t="s">
        <v>118</v>
      </c>
      <c r="Z87" s="147"/>
      <c r="AA87" s="147"/>
      <c r="AB87" s="147"/>
      <c r="AC87" s="147"/>
      <c r="AD87" s="147"/>
      <c r="AE87" s="147"/>
      <c r="AF87" s="147"/>
      <c r="AG87" s="147" t="s">
        <v>246</v>
      </c>
      <c r="AH87" s="147"/>
      <c r="AI87" s="147"/>
      <c r="AJ87" s="147"/>
      <c r="AK87" s="147"/>
      <c r="AL87" s="147"/>
      <c r="AM87" s="147"/>
      <c r="AN87" s="147"/>
      <c r="AO87" s="147"/>
      <c r="AP87" s="147"/>
      <c r="AQ87" s="147"/>
      <c r="AR87" s="147"/>
      <c r="AS87" s="147"/>
      <c r="AT87" s="147"/>
      <c r="AU87" s="147"/>
      <c r="AV87" s="147"/>
      <c r="AW87" s="147"/>
      <c r="AX87" s="147"/>
      <c r="AY87" s="147"/>
      <c r="AZ87" s="147"/>
      <c r="BA87" s="147"/>
      <c r="BB87" s="147"/>
      <c r="BC87" s="147"/>
      <c r="BD87" s="147"/>
      <c r="BE87" s="147"/>
      <c r="BF87" s="147"/>
      <c r="BG87" s="147"/>
      <c r="BH87" s="147"/>
    </row>
    <row r="88" spans="1:60" outlineLevel="2" x14ac:dyDescent="0.25">
      <c r="A88" s="154"/>
      <c r="B88" s="155"/>
      <c r="C88" s="187" t="s">
        <v>247</v>
      </c>
      <c r="D88" s="160"/>
      <c r="E88" s="161">
        <v>760</v>
      </c>
      <c r="F88" s="158"/>
      <c r="G88" s="158"/>
      <c r="H88" s="158"/>
      <c r="I88" s="158"/>
      <c r="J88" s="158"/>
      <c r="K88" s="158"/>
      <c r="L88" s="158"/>
      <c r="M88" s="158"/>
      <c r="N88" s="157"/>
      <c r="O88" s="157"/>
      <c r="P88" s="157"/>
      <c r="Q88" s="157"/>
      <c r="R88" s="158"/>
      <c r="S88" s="158"/>
      <c r="T88" s="158"/>
      <c r="U88" s="158"/>
      <c r="V88" s="158"/>
      <c r="W88" s="158"/>
      <c r="X88" s="158"/>
      <c r="Y88" s="158"/>
      <c r="Z88" s="147"/>
      <c r="AA88" s="147"/>
      <c r="AB88" s="147"/>
      <c r="AC88" s="147"/>
      <c r="AD88" s="147"/>
      <c r="AE88" s="147"/>
      <c r="AF88" s="147"/>
      <c r="AG88" s="147" t="s">
        <v>130</v>
      </c>
      <c r="AH88" s="147">
        <v>5</v>
      </c>
      <c r="AI88" s="147"/>
      <c r="AJ88" s="147"/>
      <c r="AK88" s="147"/>
      <c r="AL88" s="147"/>
      <c r="AM88" s="147"/>
      <c r="AN88" s="147"/>
      <c r="AO88" s="147"/>
      <c r="AP88" s="147"/>
      <c r="AQ88" s="147"/>
      <c r="AR88" s="147"/>
      <c r="AS88" s="147"/>
      <c r="AT88" s="147"/>
      <c r="AU88" s="147"/>
      <c r="AV88" s="147"/>
      <c r="AW88" s="147"/>
      <c r="AX88" s="147"/>
      <c r="AY88" s="147"/>
      <c r="AZ88" s="147"/>
      <c r="BA88" s="147"/>
      <c r="BB88" s="147"/>
      <c r="BC88" s="147"/>
      <c r="BD88" s="147"/>
      <c r="BE88" s="147"/>
      <c r="BF88" s="147"/>
      <c r="BG88" s="147"/>
      <c r="BH88" s="147"/>
    </row>
    <row r="89" spans="1:60" ht="20.399999999999999" outlineLevel="1" x14ac:dyDescent="0.25">
      <c r="A89" s="171">
        <v>41</v>
      </c>
      <c r="B89" s="172" t="s">
        <v>248</v>
      </c>
      <c r="C89" s="186" t="s">
        <v>249</v>
      </c>
      <c r="D89" s="173" t="s">
        <v>127</v>
      </c>
      <c r="E89" s="174">
        <v>760</v>
      </c>
      <c r="F89" s="175"/>
      <c r="G89" s="176">
        <f>ROUND(E89*F89,2)</f>
        <v>0</v>
      </c>
      <c r="H89" s="159"/>
      <c r="I89" s="158">
        <f>ROUND(E89*H89,2)</f>
        <v>0</v>
      </c>
      <c r="J89" s="159"/>
      <c r="K89" s="158">
        <f>ROUND(E89*J89,2)</f>
        <v>0</v>
      </c>
      <c r="L89" s="158">
        <v>21</v>
      </c>
      <c r="M89" s="158">
        <f>G89*(1+L89/100)</f>
        <v>0</v>
      </c>
      <c r="N89" s="157">
        <v>1.58E-3</v>
      </c>
      <c r="O89" s="157">
        <f>ROUND(E89*N89,2)</f>
        <v>1.2</v>
      </c>
      <c r="P89" s="157">
        <v>0</v>
      </c>
      <c r="Q89" s="157">
        <f>ROUND(E89*P89,2)</f>
        <v>0</v>
      </c>
      <c r="R89" s="158"/>
      <c r="S89" s="158" t="s">
        <v>128</v>
      </c>
      <c r="T89" s="158" t="s">
        <v>128</v>
      </c>
      <c r="U89" s="158">
        <v>9.5000000000000001E-2</v>
      </c>
      <c r="V89" s="158">
        <f>ROUND(E89*U89,2)</f>
        <v>72.2</v>
      </c>
      <c r="W89" s="158"/>
      <c r="X89" s="158" t="s">
        <v>117</v>
      </c>
      <c r="Y89" s="158" t="s">
        <v>118</v>
      </c>
      <c r="Z89" s="147"/>
      <c r="AA89" s="147"/>
      <c r="AB89" s="147"/>
      <c r="AC89" s="147"/>
      <c r="AD89" s="147"/>
      <c r="AE89" s="147"/>
      <c r="AF89" s="147"/>
      <c r="AG89" s="147" t="s">
        <v>246</v>
      </c>
      <c r="AH89" s="147"/>
      <c r="AI89" s="147"/>
      <c r="AJ89" s="147"/>
      <c r="AK89" s="147"/>
      <c r="AL89" s="147"/>
      <c r="AM89" s="147"/>
      <c r="AN89" s="147"/>
      <c r="AO89" s="147"/>
      <c r="AP89" s="147"/>
      <c r="AQ89" s="147"/>
      <c r="AR89" s="147"/>
      <c r="AS89" s="147"/>
      <c r="AT89" s="147"/>
      <c r="AU89" s="147"/>
      <c r="AV89" s="147"/>
      <c r="AW89" s="147"/>
      <c r="AX89" s="147"/>
      <c r="AY89" s="147"/>
      <c r="AZ89" s="147"/>
      <c r="BA89" s="147"/>
      <c r="BB89" s="147"/>
      <c r="BC89" s="147"/>
      <c r="BD89" s="147"/>
      <c r="BE89" s="147"/>
      <c r="BF89" s="147"/>
      <c r="BG89" s="147"/>
      <c r="BH89" s="147"/>
    </row>
    <row r="90" spans="1:60" outlineLevel="2" x14ac:dyDescent="0.25">
      <c r="A90" s="154"/>
      <c r="B90" s="155"/>
      <c r="C90" s="187" t="s">
        <v>250</v>
      </c>
      <c r="D90" s="160"/>
      <c r="E90" s="161">
        <v>760</v>
      </c>
      <c r="F90" s="158"/>
      <c r="G90" s="158"/>
      <c r="H90" s="158"/>
      <c r="I90" s="158"/>
      <c r="J90" s="158"/>
      <c r="K90" s="158"/>
      <c r="L90" s="158"/>
      <c r="M90" s="158"/>
      <c r="N90" s="157"/>
      <c r="O90" s="157"/>
      <c r="P90" s="157"/>
      <c r="Q90" s="157"/>
      <c r="R90" s="158"/>
      <c r="S90" s="158"/>
      <c r="T90" s="158"/>
      <c r="U90" s="158"/>
      <c r="V90" s="158"/>
      <c r="W90" s="158"/>
      <c r="X90" s="158"/>
      <c r="Y90" s="158"/>
      <c r="Z90" s="147"/>
      <c r="AA90" s="147"/>
      <c r="AB90" s="147"/>
      <c r="AC90" s="147"/>
      <c r="AD90" s="147"/>
      <c r="AE90" s="147"/>
      <c r="AF90" s="147"/>
      <c r="AG90" s="147" t="s">
        <v>130</v>
      </c>
      <c r="AH90" s="147">
        <v>5</v>
      </c>
      <c r="AI90" s="147"/>
      <c r="AJ90" s="147"/>
      <c r="AK90" s="147"/>
      <c r="AL90" s="147"/>
      <c r="AM90" s="147"/>
      <c r="AN90" s="147"/>
      <c r="AO90" s="147"/>
      <c r="AP90" s="147"/>
      <c r="AQ90" s="147"/>
      <c r="AR90" s="147"/>
      <c r="AS90" s="147"/>
      <c r="AT90" s="147"/>
      <c r="AU90" s="147"/>
      <c r="AV90" s="147"/>
      <c r="AW90" s="147"/>
      <c r="AX90" s="147"/>
      <c r="AY90" s="147"/>
      <c r="AZ90" s="147"/>
      <c r="BA90" s="147"/>
      <c r="BB90" s="147"/>
      <c r="BC90" s="147"/>
      <c r="BD90" s="147"/>
      <c r="BE90" s="147"/>
      <c r="BF90" s="147"/>
      <c r="BG90" s="147"/>
      <c r="BH90" s="147"/>
    </row>
    <row r="91" spans="1:60" ht="20.399999999999999" outlineLevel="1" x14ac:dyDescent="0.25">
      <c r="A91" s="171">
        <v>42</v>
      </c>
      <c r="B91" s="172" t="s">
        <v>251</v>
      </c>
      <c r="C91" s="186" t="s">
        <v>252</v>
      </c>
      <c r="D91" s="173" t="s">
        <v>127</v>
      </c>
      <c r="E91" s="174">
        <v>760</v>
      </c>
      <c r="F91" s="175"/>
      <c r="G91" s="176">
        <f>ROUND(E91*F91,2)</f>
        <v>0</v>
      </c>
      <c r="H91" s="159"/>
      <c r="I91" s="158">
        <f>ROUND(E91*H91,2)</f>
        <v>0</v>
      </c>
      <c r="J91" s="159"/>
      <c r="K91" s="158">
        <f>ROUND(E91*J91,2)</f>
        <v>0</v>
      </c>
      <c r="L91" s="158">
        <v>21</v>
      </c>
      <c r="M91" s="158">
        <f>G91*(1+L91/100)</f>
        <v>0</v>
      </c>
      <c r="N91" s="157">
        <v>8.0000000000000007E-5</v>
      </c>
      <c r="O91" s="157">
        <f>ROUND(E91*N91,2)</f>
        <v>0.06</v>
      </c>
      <c r="P91" s="157">
        <v>0</v>
      </c>
      <c r="Q91" s="157">
        <f>ROUND(E91*P91,2)</f>
        <v>0</v>
      </c>
      <c r="R91" s="158"/>
      <c r="S91" s="158" t="s">
        <v>128</v>
      </c>
      <c r="T91" s="158" t="s">
        <v>128</v>
      </c>
      <c r="U91" s="158">
        <v>0.25990000000000002</v>
      </c>
      <c r="V91" s="158">
        <f>ROUND(E91*U91,2)</f>
        <v>197.52</v>
      </c>
      <c r="W91" s="158"/>
      <c r="X91" s="158" t="s">
        <v>117</v>
      </c>
      <c r="Y91" s="158" t="s">
        <v>118</v>
      </c>
      <c r="Z91" s="147"/>
      <c r="AA91" s="147"/>
      <c r="AB91" s="147"/>
      <c r="AC91" s="147"/>
      <c r="AD91" s="147"/>
      <c r="AE91" s="147"/>
      <c r="AF91" s="147"/>
      <c r="AG91" s="147" t="s">
        <v>119</v>
      </c>
      <c r="AH91" s="147"/>
      <c r="AI91" s="147"/>
      <c r="AJ91" s="147"/>
      <c r="AK91" s="147"/>
      <c r="AL91" s="147"/>
      <c r="AM91" s="147"/>
      <c r="AN91" s="147"/>
      <c r="AO91" s="147"/>
      <c r="AP91" s="147"/>
      <c r="AQ91" s="147"/>
      <c r="AR91" s="147"/>
      <c r="AS91" s="147"/>
      <c r="AT91" s="147"/>
      <c r="AU91" s="147"/>
      <c r="AV91" s="147"/>
      <c r="AW91" s="147"/>
      <c r="AX91" s="147"/>
      <c r="AY91" s="147"/>
      <c r="AZ91" s="147"/>
      <c r="BA91" s="147"/>
      <c r="BB91" s="147"/>
      <c r="BC91" s="147"/>
      <c r="BD91" s="147"/>
      <c r="BE91" s="147"/>
      <c r="BF91" s="147"/>
      <c r="BG91" s="147"/>
      <c r="BH91" s="147"/>
    </row>
    <row r="92" spans="1:60" outlineLevel="2" x14ac:dyDescent="0.25">
      <c r="A92" s="154"/>
      <c r="B92" s="155"/>
      <c r="C92" s="187" t="s">
        <v>253</v>
      </c>
      <c r="D92" s="160"/>
      <c r="E92" s="161">
        <v>760</v>
      </c>
      <c r="F92" s="158"/>
      <c r="G92" s="158"/>
      <c r="H92" s="158"/>
      <c r="I92" s="158"/>
      <c r="J92" s="158"/>
      <c r="K92" s="158"/>
      <c r="L92" s="158"/>
      <c r="M92" s="158"/>
      <c r="N92" s="157"/>
      <c r="O92" s="157"/>
      <c r="P92" s="157"/>
      <c r="Q92" s="157"/>
      <c r="R92" s="158"/>
      <c r="S92" s="158"/>
      <c r="T92" s="158"/>
      <c r="U92" s="158"/>
      <c r="V92" s="158"/>
      <c r="W92" s="158"/>
      <c r="X92" s="158"/>
      <c r="Y92" s="158"/>
      <c r="Z92" s="147"/>
      <c r="AA92" s="147"/>
      <c r="AB92" s="147"/>
      <c r="AC92" s="147"/>
      <c r="AD92" s="147"/>
      <c r="AE92" s="147"/>
      <c r="AF92" s="147"/>
      <c r="AG92" s="147" t="s">
        <v>130</v>
      </c>
      <c r="AH92" s="147">
        <v>5</v>
      </c>
      <c r="AI92" s="147"/>
      <c r="AJ92" s="147"/>
      <c r="AK92" s="147"/>
      <c r="AL92" s="147"/>
      <c r="AM92" s="147"/>
      <c r="AN92" s="147"/>
      <c r="AO92" s="147"/>
      <c r="AP92" s="147"/>
      <c r="AQ92" s="147"/>
      <c r="AR92" s="147"/>
      <c r="AS92" s="147"/>
      <c r="AT92" s="147"/>
      <c r="AU92" s="147"/>
      <c r="AV92" s="147"/>
      <c r="AW92" s="147"/>
      <c r="AX92" s="147"/>
      <c r="AY92" s="147"/>
      <c r="AZ92" s="147"/>
      <c r="BA92" s="147"/>
      <c r="BB92" s="147"/>
      <c r="BC92" s="147"/>
      <c r="BD92" s="147"/>
      <c r="BE92" s="147"/>
      <c r="BF92" s="147"/>
      <c r="BG92" s="147"/>
      <c r="BH92" s="147"/>
    </row>
    <row r="93" spans="1:60" ht="20.399999999999999" outlineLevel="1" x14ac:dyDescent="0.25">
      <c r="A93" s="171">
        <v>43</v>
      </c>
      <c r="B93" s="172" t="s">
        <v>254</v>
      </c>
      <c r="C93" s="186" t="s">
        <v>255</v>
      </c>
      <c r="D93" s="173" t="s">
        <v>127</v>
      </c>
      <c r="E93" s="174">
        <v>820.8</v>
      </c>
      <c r="F93" s="175"/>
      <c r="G93" s="176">
        <f>ROUND(E93*F93,2)</f>
        <v>0</v>
      </c>
      <c r="H93" s="159"/>
      <c r="I93" s="158">
        <f>ROUND(E93*H93,2)</f>
        <v>0</v>
      </c>
      <c r="J93" s="159"/>
      <c r="K93" s="158">
        <f>ROUND(E93*J93,2)</f>
        <v>0</v>
      </c>
      <c r="L93" s="158">
        <v>21</v>
      </c>
      <c r="M93" s="158">
        <f>G93*(1+L93/100)</f>
        <v>0</v>
      </c>
      <c r="N93" s="157">
        <v>1.2999999999999999E-2</v>
      </c>
      <c r="O93" s="157">
        <f>ROUND(E93*N93,2)</f>
        <v>10.67</v>
      </c>
      <c r="P93" s="157">
        <v>0</v>
      </c>
      <c r="Q93" s="157">
        <f>ROUND(E93*P93,2)</f>
        <v>0</v>
      </c>
      <c r="R93" s="158" t="s">
        <v>232</v>
      </c>
      <c r="S93" s="158" t="s">
        <v>128</v>
      </c>
      <c r="T93" s="158" t="s">
        <v>128</v>
      </c>
      <c r="U93" s="158">
        <v>0</v>
      </c>
      <c r="V93" s="158">
        <f>ROUND(E93*U93,2)</f>
        <v>0</v>
      </c>
      <c r="W93" s="158"/>
      <c r="X93" s="158" t="s">
        <v>233</v>
      </c>
      <c r="Y93" s="158" t="s">
        <v>118</v>
      </c>
      <c r="Z93" s="147"/>
      <c r="AA93" s="147"/>
      <c r="AB93" s="147"/>
      <c r="AC93" s="147"/>
      <c r="AD93" s="147"/>
      <c r="AE93" s="147"/>
      <c r="AF93" s="147"/>
      <c r="AG93" s="147" t="s">
        <v>234</v>
      </c>
      <c r="AH93" s="147"/>
      <c r="AI93" s="147"/>
      <c r="AJ93" s="147"/>
      <c r="AK93" s="147"/>
      <c r="AL93" s="147"/>
      <c r="AM93" s="147"/>
      <c r="AN93" s="147"/>
      <c r="AO93" s="147"/>
      <c r="AP93" s="147"/>
      <c r="AQ93" s="147"/>
      <c r="AR93" s="147"/>
      <c r="AS93" s="147"/>
      <c r="AT93" s="147"/>
      <c r="AU93" s="147"/>
      <c r="AV93" s="147"/>
      <c r="AW93" s="147"/>
      <c r="AX93" s="147"/>
      <c r="AY93" s="147"/>
      <c r="AZ93" s="147"/>
      <c r="BA93" s="147"/>
      <c r="BB93" s="147"/>
      <c r="BC93" s="147"/>
      <c r="BD93" s="147"/>
      <c r="BE93" s="147"/>
      <c r="BF93" s="147"/>
      <c r="BG93" s="147"/>
      <c r="BH93" s="147"/>
    </row>
    <row r="94" spans="1:60" outlineLevel="2" x14ac:dyDescent="0.25">
      <c r="A94" s="154"/>
      <c r="B94" s="155"/>
      <c r="C94" s="187" t="s">
        <v>256</v>
      </c>
      <c r="D94" s="160"/>
      <c r="E94" s="161">
        <v>820.8</v>
      </c>
      <c r="F94" s="158"/>
      <c r="G94" s="158"/>
      <c r="H94" s="158"/>
      <c r="I94" s="158"/>
      <c r="J94" s="158"/>
      <c r="K94" s="158"/>
      <c r="L94" s="158"/>
      <c r="M94" s="158"/>
      <c r="N94" s="157"/>
      <c r="O94" s="157"/>
      <c r="P94" s="157"/>
      <c r="Q94" s="157"/>
      <c r="R94" s="158"/>
      <c r="S94" s="158"/>
      <c r="T94" s="158"/>
      <c r="U94" s="158"/>
      <c r="V94" s="158"/>
      <c r="W94" s="158"/>
      <c r="X94" s="158"/>
      <c r="Y94" s="158"/>
      <c r="Z94" s="147"/>
      <c r="AA94" s="147"/>
      <c r="AB94" s="147"/>
      <c r="AC94" s="147"/>
      <c r="AD94" s="147"/>
      <c r="AE94" s="147"/>
      <c r="AF94" s="147"/>
      <c r="AG94" s="147" t="s">
        <v>130</v>
      </c>
      <c r="AH94" s="147">
        <v>5</v>
      </c>
      <c r="AI94" s="147"/>
      <c r="AJ94" s="147"/>
      <c r="AK94" s="147"/>
      <c r="AL94" s="147"/>
      <c r="AM94" s="147"/>
      <c r="AN94" s="147"/>
      <c r="AO94" s="147"/>
      <c r="AP94" s="147"/>
      <c r="AQ94" s="147"/>
      <c r="AR94" s="147"/>
      <c r="AS94" s="147"/>
      <c r="AT94" s="147"/>
      <c r="AU94" s="147"/>
      <c r="AV94" s="147"/>
      <c r="AW94" s="147"/>
      <c r="AX94" s="147"/>
      <c r="AY94" s="147"/>
      <c r="AZ94" s="147"/>
      <c r="BA94" s="147"/>
      <c r="BB94" s="147"/>
      <c r="BC94" s="147"/>
      <c r="BD94" s="147"/>
      <c r="BE94" s="147"/>
      <c r="BF94" s="147"/>
      <c r="BG94" s="147"/>
      <c r="BH94" s="147"/>
    </row>
    <row r="95" spans="1:60" outlineLevel="1" x14ac:dyDescent="0.25">
      <c r="A95" s="171">
        <v>44</v>
      </c>
      <c r="B95" s="172" t="s">
        <v>257</v>
      </c>
      <c r="C95" s="186" t="s">
        <v>258</v>
      </c>
      <c r="D95" s="173" t="s">
        <v>127</v>
      </c>
      <c r="E95" s="174">
        <v>760</v>
      </c>
      <c r="F95" s="175"/>
      <c r="G95" s="176">
        <f>ROUND(E95*F95,2)</f>
        <v>0</v>
      </c>
      <c r="H95" s="159"/>
      <c r="I95" s="158">
        <f>ROUND(E95*H95,2)</f>
        <v>0</v>
      </c>
      <c r="J95" s="159"/>
      <c r="K95" s="158">
        <f>ROUND(E95*J95,2)</f>
        <v>0</v>
      </c>
      <c r="L95" s="158">
        <v>21</v>
      </c>
      <c r="M95" s="158">
        <f>G95*(1+L95/100)</f>
        <v>0</v>
      </c>
      <c r="N95" s="157">
        <v>0</v>
      </c>
      <c r="O95" s="157">
        <f>ROUND(E95*N95,2)</f>
        <v>0</v>
      </c>
      <c r="P95" s="157">
        <v>0</v>
      </c>
      <c r="Q95" s="157">
        <f>ROUND(E95*P95,2)</f>
        <v>0</v>
      </c>
      <c r="R95" s="158"/>
      <c r="S95" s="158" t="s">
        <v>128</v>
      </c>
      <c r="T95" s="158" t="s">
        <v>128</v>
      </c>
      <c r="U95" s="158">
        <v>5.7000000000000002E-2</v>
      </c>
      <c r="V95" s="158">
        <f>ROUND(E95*U95,2)</f>
        <v>43.32</v>
      </c>
      <c r="W95" s="158"/>
      <c r="X95" s="158" t="s">
        <v>117</v>
      </c>
      <c r="Y95" s="158" t="s">
        <v>118</v>
      </c>
      <c r="Z95" s="147"/>
      <c r="AA95" s="147"/>
      <c r="AB95" s="147"/>
      <c r="AC95" s="147"/>
      <c r="AD95" s="147"/>
      <c r="AE95" s="147"/>
      <c r="AF95" s="147"/>
      <c r="AG95" s="147" t="s">
        <v>119</v>
      </c>
      <c r="AH95" s="147"/>
      <c r="AI95" s="147"/>
      <c r="AJ95" s="147"/>
      <c r="AK95" s="147"/>
      <c r="AL95" s="147"/>
      <c r="AM95" s="147"/>
      <c r="AN95" s="147"/>
      <c r="AO95" s="147"/>
      <c r="AP95" s="147"/>
      <c r="AQ95" s="147"/>
      <c r="AR95" s="147"/>
      <c r="AS95" s="147"/>
      <c r="AT95" s="147"/>
      <c r="AU95" s="147"/>
      <c r="AV95" s="147"/>
      <c r="AW95" s="147"/>
      <c r="AX95" s="147"/>
      <c r="AY95" s="147"/>
      <c r="AZ95" s="147"/>
      <c r="BA95" s="147"/>
      <c r="BB95" s="147"/>
      <c r="BC95" s="147"/>
      <c r="BD95" s="147"/>
      <c r="BE95" s="147"/>
      <c r="BF95" s="147"/>
      <c r="BG95" s="147"/>
      <c r="BH95" s="147"/>
    </row>
    <row r="96" spans="1:60" outlineLevel="2" x14ac:dyDescent="0.25">
      <c r="A96" s="154"/>
      <c r="B96" s="155"/>
      <c r="C96" s="187" t="s">
        <v>259</v>
      </c>
      <c r="D96" s="160"/>
      <c r="E96" s="161">
        <v>760</v>
      </c>
      <c r="F96" s="158"/>
      <c r="G96" s="158"/>
      <c r="H96" s="158"/>
      <c r="I96" s="158"/>
      <c r="J96" s="158"/>
      <c r="K96" s="158"/>
      <c r="L96" s="158"/>
      <c r="M96" s="158"/>
      <c r="N96" s="157"/>
      <c r="O96" s="157"/>
      <c r="P96" s="157"/>
      <c r="Q96" s="157"/>
      <c r="R96" s="158"/>
      <c r="S96" s="158"/>
      <c r="T96" s="158"/>
      <c r="U96" s="158"/>
      <c r="V96" s="158"/>
      <c r="W96" s="158"/>
      <c r="X96" s="158"/>
      <c r="Y96" s="158"/>
      <c r="Z96" s="147"/>
      <c r="AA96" s="147"/>
      <c r="AB96" s="147"/>
      <c r="AC96" s="147"/>
      <c r="AD96" s="147"/>
      <c r="AE96" s="147"/>
      <c r="AF96" s="147"/>
      <c r="AG96" s="147" t="s">
        <v>130</v>
      </c>
      <c r="AH96" s="147">
        <v>5</v>
      </c>
      <c r="AI96" s="147"/>
      <c r="AJ96" s="147"/>
      <c r="AK96" s="147"/>
      <c r="AL96" s="147"/>
      <c r="AM96" s="147"/>
      <c r="AN96" s="147"/>
      <c r="AO96" s="147"/>
      <c r="AP96" s="147"/>
      <c r="AQ96" s="147"/>
      <c r="AR96" s="147"/>
      <c r="AS96" s="147"/>
      <c r="AT96" s="147"/>
      <c r="AU96" s="147"/>
      <c r="AV96" s="147"/>
      <c r="AW96" s="147"/>
      <c r="AX96" s="147"/>
      <c r="AY96" s="147"/>
      <c r="AZ96" s="147"/>
      <c r="BA96" s="147"/>
      <c r="BB96" s="147"/>
      <c r="BC96" s="147"/>
      <c r="BD96" s="147"/>
      <c r="BE96" s="147"/>
      <c r="BF96" s="147"/>
      <c r="BG96" s="147"/>
      <c r="BH96" s="147"/>
    </row>
    <row r="97" spans="1:60" ht="20.399999999999999" outlineLevel="1" x14ac:dyDescent="0.25">
      <c r="A97" s="171">
        <v>45</v>
      </c>
      <c r="B97" s="172" t="s">
        <v>260</v>
      </c>
      <c r="C97" s="186" t="s">
        <v>261</v>
      </c>
      <c r="D97" s="173" t="s">
        <v>262</v>
      </c>
      <c r="E97" s="174">
        <v>22.379000000000001</v>
      </c>
      <c r="F97" s="175"/>
      <c r="G97" s="176">
        <f>ROUND(E97*F97,2)</f>
        <v>0</v>
      </c>
      <c r="H97" s="159"/>
      <c r="I97" s="158">
        <f>ROUND(E97*H97,2)</f>
        <v>0</v>
      </c>
      <c r="J97" s="159"/>
      <c r="K97" s="158">
        <f>ROUND(E97*J97,2)</f>
        <v>0</v>
      </c>
      <c r="L97" s="158">
        <v>21</v>
      </c>
      <c r="M97" s="158">
        <f>G97*(1+L97/100)</f>
        <v>0</v>
      </c>
      <c r="N97" s="157">
        <v>1.21E-2</v>
      </c>
      <c r="O97" s="157">
        <f>ROUND(E97*N97,2)</f>
        <v>0.27</v>
      </c>
      <c r="P97" s="157">
        <v>0</v>
      </c>
      <c r="Q97" s="157">
        <f>ROUND(E97*P97,2)</f>
        <v>0</v>
      </c>
      <c r="R97" s="158"/>
      <c r="S97" s="158" t="s">
        <v>128</v>
      </c>
      <c r="T97" s="158" t="s">
        <v>128</v>
      </c>
      <c r="U97" s="158">
        <v>0</v>
      </c>
      <c r="V97" s="158">
        <f>ROUND(E97*U97,2)</f>
        <v>0</v>
      </c>
      <c r="W97" s="158"/>
      <c r="X97" s="158" t="s">
        <v>117</v>
      </c>
      <c r="Y97" s="158" t="s">
        <v>118</v>
      </c>
      <c r="Z97" s="147"/>
      <c r="AA97" s="147"/>
      <c r="AB97" s="147"/>
      <c r="AC97" s="147"/>
      <c r="AD97" s="147"/>
      <c r="AE97" s="147"/>
      <c r="AF97" s="147"/>
      <c r="AG97" s="147" t="s">
        <v>119</v>
      </c>
      <c r="AH97" s="147"/>
      <c r="AI97" s="147"/>
      <c r="AJ97" s="147"/>
      <c r="AK97" s="147"/>
      <c r="AL97" s="147"/>
      <c r="AM97" s="147"/>
      <c r="AN97" s="147"/>
      <c r="AO97" s="147"/>
      <c r="AP97" s="147"/>
      <c r="AQ97" s="147"/>
      <c r="AR97" s="147"/>
      <c r="AS97" s="147"/>
      <c r="AT97" s="147"/>
      <c r="AU97" s="147"/>
      <c r="AV97" s="147"/>
      <c r="AW97" s="147"/>
      <c r="AX97" s="147"/>
      <c r="AY97" s="147"/>
      <c r="AZ97" s="147"/>
      <c r="BA97" s="147"/>
      <c r="BB97" s="147"/>
      <c r="BC97" s="147"/>
      <c r="BD97" s="147"/>
      <c r="BE97" s="147"/>
      <c r="BF97" s="147"/>
      <c r="BG97" s="147"/>
      <c r="BH97" s="147"/>
    </row>
    <row r="98" spans="1:60" outlineLevel="2" x14ac:dyDescent="0.25">
      <c r="A98" s="154"/>
      <c r="B98" s="155"/>
      <c r="C98" s="187" t="s">
        <v>263</v>
      </c>
      <c r="D98" s="160"/>
      <c r="E98" s="161">
        <v>6.9790000000000001</v>
      </c>
      <c r="F98" s="158"/>
      <c r="G98" s="158"/>
      <c r="H98" s="158"/>
      <c r="I98" s="158"/>
      <c r="J98" s="158"/>
      <c r="K98" s="158"/>
      <c r="L98" s="158"/>
      <c r="M98" s="158"/>
      <c r="N98" s="157"/>
      <c r="O98" s="157"/>
      <c r="P98" s="157"/>
      <c r="Q98" s="157"/>
      <c r="R98" s="158"/>
      <c r="S98" s="158"/>
      <c r="T98" s="158"/>
      <c r="U98" s="158"/>
      <c r="V98" s="158"/>
      <c r="W98" s="158"/>
      <c r="X98" s="158"/>
      <c r="Y98" s="158"/>
      <c r="Z98" s="147"/>
      <c r="AA98" s="147"/>
      <c r="AB98" s="147"/>
      <c r="AC98" s="147"/>
      <c r="AD98" s="147"/>
      <c r="AE98" s="147"/>
      <c r="AF98" s="147"/>
      <c r="AG98" s="147" t="s">
        <v>130</v>
      </c>
      <c r="AH98" s="147">
        <v>0</v>
      </c>
      <c r="AI98" s="147"/>
      <c r="AJ98" s="147"/>
      <c r="AK98" s="147"/>
      <c r="AL98" s="147"/>
      <c r="AM98" s="147"/>
      <c r="AN98" s="147"/>
      <c r="AO98" s="147"/>
      <c r="AP98" s="147"/>
      <c r="AQ98" s="147"/>
      <c r="AR98" s="147"/>
      <c r="AS98" s="147"/>
      <c r="AT98" s="147"/>
      <c r="AU98" s="147"/>
      <c r="AV98" s="147"/>
      <c r="AW98" s="147"/>
      <c r="AX98" s="147"/>
      <c r="AY98" s="147"/>
      <c r="AZ98" s="147"/>
      <c r="BA98" s="147"/>
      <c r="BB98" s="147"/>
      <c r="BC98" s="147"/>
      <c r="BD98" s="147"/>
      <c r="BE98" s="147"/>
      <c r="BF98" s="147"/>
      <c r="BG98" s="147"/>
      <c r="BH98" s="147"/>
    </row>
    <row r="99" spans="1:60" outlineLevel="3" x14ac:dyDescent="0.25">
      <c r="A99" s="154"/>
      <c r="B99" s="155"/>
      <c r="C99" s="187" t="s">
        <v>264</v>
      </c>
      <c r="D99" s="160"/>
      <c r="E99" s="161">
        <v>15.4</v>
      </c>
      <c r="F99" s="158"/>
      <c r="G99" s="158"/>
      <c r="H99" s="158"/>
      <c r="I99" s="158"/>
      <c r="J99" s="158"/>
      <c r="K99" s="158"/>
      <c r="L99" s="158"/>
      <c r="M99" s="158"/>
      <c r="N99" s="157"/>
      <c r="O99" s="157"/>
      <c r="P99" s="157"/>
      <c r="Q99" s="157"/>
      <c r="R99" s="158"/>
      <c r="S99" s="158"/>
      <c r="T99" s="158"/>
      <c r="U99" s="158"/>
      <c r="V99" s="158"/>
      <c r="W99" s="158"/>
      <c r="X99" s="158"/>
      <c r="Y99" s="158"/>
      <c r="Z99" s="147"/>
      <c r="AA99" s="147"/>
      <c r="AB99" s="147"/>
      <c r="AC99" s="147"/>
      <c r="AD99" s="147"/>
      <c r="AE99" s="147"/>
      <c r="AF99" s="147"/>
      <c r="AG99" s="147" t="s">
        <v>130</v>
      </c>
      <c r="AH99" s="147">
        <v>0</v>
      </c>
      <c r="AI99" s="147"/>
      <c r="AJ99" s="147"/>
      <c r="AK99" s="147"/>
      <c r="AL99" s="147"/>
      <c r="AM99" s="147"/>
      <c r="AN99" s="147"/>
      <c r="AO99" s="147"/>
      <c r="AP99" s="147"/>
      <c r="AQ99" s="147"/>
      <c r="AR99" s="147"/>
      <c r="AS99" s="147"/>
      <c r="AT99" s="147"/>
      <c r="AU99" s="147"/>
      <c r="AV99" s="147"/>
      <c r="AW99" s="147"/>
      <c r="AX99" s="147"/>
      <c r="AY99" s="147"/>
      <c r="AZ99" s="147"/>
      <c r="BA99" s="147"/>
      <c r="BB99" s="147"/>
      <c r="BC99" s="147"/>
      <c r="BD99" s="147"/>
      <c r="BE99" s="147"/>
      <c r="BF99" s="147"/>
      <c r="BG99" s="147"/>
      <c r="BH99" s="147"/>
    </row>
    <row r="100" spans="1:60" outlineLevel="1" x14ac:dyDescent="0.25">
      <c r="A100" s="171">
        <v>46</v>
      </c>
      <c r="B100" s="172" t="s">
        <v>265</v>
      </c>
      <c r="C100" s="186" t="s">
        <v>266</v>
      </c>
      <c r="D100" s="173" t="s">
        <v>262</v>
      </c>
      <c r="E100" s="174">
        <v>23.478359999999999</v>
      </c>
      <c r="F100" s="175"/>
      <c r="G100" s="176">
        <f>ROUND(E100*F100,2)</f>
        <v>0</v>
      </c>
      <c r="H100" s="159"/>
      <c r="I100" s="158">
        <f>ROUND(E100*H100,2)</f>
        <v>0</v>
      </c>
      <c r="J100" s="159"/>
      <c r="K100" s="158">
        <f>ROUND(E100*J100,2)</f>
        <v>0</v>
      </c>
      <c r="L100" s="158">
        <v>21</v>
      </c>
      <c r="M100" s="158">
        <f>G100*(1+L100/100)</f>
        <v>0</v>
      </c>
      <c r="N100" s="157">
        <v>2.2970000000000001E-2</v>
      </c>
      <c r="O100" s="157">
        <f>ROUND(E100*N100,2)</f>
        <v>0.54</v>
      </c>
      <c r="P100" s="157">
        <v>0</v>
      </c>
      <c r="Q100" s="157">
        <f>ROUND(E100*P100,2)</f>
        <v>0</v>
      </c>
      <c r="R100" s="158"/>
      <c r="S100" s="158" t="s">
        <v>128</v>
      </c>
      <c r="T100" s="158" t="s">
        <v>128</v>
      </c>
      <c r="U100" s="158">
        <v>0</v>
      </c>
      <c r="V100" s="158">
        <f>ROUND(E100*U100,2)</f>
        <v>0</v>
      </c>
      <c r="W100" s="158"/>
      <c r="X100" s="158" t="s">
        <v>117</v>
      </c>
      <c r="Y100" s="158" t="s">
        <v>118</v>
      </c>
      <c r="Z100" s="147"/>
      <c r="AA100" s="147"/>
      <c r="AB100" s="147"/>
      <c r="AC100" s="147"/>
      <c r="AD100" s="147"/>
      <c r="AE100" s="147"/>
      <c r="AF100" s="147"/>
      <c r="AG100" s="147" t="s">
        <v>119</v>
      </c>
      <c r="AH100" s="147"/>
      <c r="AI100" s="147"/>
      <c r="AJ100" s="147"/>
      <c r="AK100" s="147"/>
      <c r="AL100" s="147"/>
      <c r="AM100" s="147"/>
      <c r="AN100" s="147"/>
      <c r="AO100" s="147"/>
      <c r="AP100" s="147"/>
      <c r="AQ100" s="147"/>
      <c r="AR100" s="147"/>
      <c r="AS100" s="147"/>
      <c r="AT100" s="147"/>
      <c r="AU100" s="147"/>
      <c r="AV100" s="147"/>
      <c r="AW100" s="147"/>
      <c r="AX100" s="147"/>
      <c r="AY100" s="147"/>
      <c r="AZ100" s="147"/>
      <c r="BA100" s="147"/>
      <c r="BB100" s="147"/>
      <c r="BC100" s="147"/>
      <c r="BD100" s="147"/>
      <c r="BE100" s="147"/>
      <c r="BF100" s="147"/>
      <c r="BG100" s="147"/>
      <c r="BH100" s="147"/>
    </row>
    <row r="101" spans="1:60" outlineLevel="2" x14ac:dyDescent="0.25">
      <c r="A101" s="154"/>
      <c r="B101" s="155"/>
      <c r="C101" s="187" t="s">
        <v>267</v>
      </c>
      <c r="D101" s="160"/>
      <c r="E101" s="161">
        <v>6.7583599999999997</v>
      </c>
      <c r="F101" s="158"/>
      <c r="G101" s="158"/>
      <c r="H101" s="158"/>
      <c r="I101" s="158"/>
      <c r="J101" s="158"/>
      <c r="K101" s="158"/>
      <c r="L101" s="158"/>
      <c r="M101" s="158"/>
      <c r="N101" s="157"/>
      <c r="O101" s="157"/>
      <c r="P101" s="157"/>
      <c r="Q101" s="157"/>
      <c r="R101" s="158"/>
      <c r="S101" s="158"/>
      <c r="T101" s="158"/>
      <c r="U101" s="158"/>
      <c r="V101" s="158"/>
      <c r="W101" s="158"/>
      <c r="X101" s="158"/>
      <c r="Y101" s="158"/>
      <c r="Z101" s="147"/>
      <c r="AA101" s="147"/>
      <c r="AB101" s="147"/>
      <c r="AC101" s="147"/>
      <c r="AD101" s="147"/>
      <c r="AE101" s="147"/>
      <c r="AF101" s="147"/>
      <c r="AG101" s="147" t="s">
        <v>130</v>
      </c>
      <c r="AH101" s="147">
        <v>0</v>
      </c>
      <c r="AI101" s="147"/>
      <c r="AJ101" s="147"/>
      <c r="AK101" s="147"/>
      <c r="AL101" s="147"/>
      <c r="AM101" s="147"/>
      <c r="AN101" s="147"/>
      <c r="AO101" s="147"/>
      <c r="AP101" s="147"/>
      <c r="AQ101" s="147"/>
      <c r="AR101" s="147"/>
      <c r="AS101" s="147"/>
      <c r="AT101" s="147"/>
      <c r="AU101" s="147"/>
      <c r="AV101" s="147"/>
      <c r="AW101" s="147"/>
      <c r="AX101" s="147"/>
      <c r="AY101" s="147"/>
      <c r="AZ101" s="147"/>
      <c r="BA101" s="147"/>
      <c r="BB101" s="147"/>
      <c r="BC101" s="147"/>
      <c r="BD101" s="147"/>
      <c r="BE101" s="147"/>
      <c r="BF101" s="147"/>
      <c r="BG101" s="147"/>
      <c r="BH101" s="147"/>
    </row>
    <row r="102" spans="1:60" outlineLevel="3" x14ac:dyDescent="0.25">
      <c r="A102" s="154"/>
      <c r="B102" s="155"/>
      <c r="C102" s="187" t="s">
        <v>268</v>
      </c>
      <c r="D102" s="160"/>
      <c r="E102" s="161">
        <v>16.72</v>
      </c>
      <c r="F102" s="158"/>
      <c r="G102" s="158"/>
      <c r="H102" s="158"/>
      <c r="I102" s="158"/>
      <c r="J102" s="158"/>
      <c r="K102" s="158"/>
      <c r="L102" s="158"/>
      <c r="M102" s="158"/>
      <c r="N102" s="157"/>
      <c r="O102" s="157"/>
      <c r="P102" s="157"/>
      <c r="Q102" s="157"/>
      <c r="R102" s="158"/>
      <c r="S102" s="158"/>
      <c r="T102" s="158"/>
      <c r="U102" s="158"/>
      <c r="V102" s="158"/>
      <c r="W102" s="158"/>
      <c r="X102" s="158"/>
      <c r="Y102" s="158"/>
      <c r="Z102" s="147"/>
      <c r="AA102" s="147"/>
      <c r="AB102" s="147"/>
      <c r="AC102" s="147"/>
      <c r="AD102" s="147"/>
      <c r="AE102" s="147"/>
      <c r="AF102" s="147"/>
      <c r="AG102" s="147" t="s">
        <v>130</v>
      </c>
      <c r="AH102" s="147">
        <v>5</v>
      </c>
      <c r="AI102" s="147"/>
      <c r="AJ102" s="147"/>
      <c r="AK102" s="147"/>
      <c r="AL102" s="147"/>
      <c r="AM102" s="147"/>
      <c r="AN102" s="147"/>
      <c r="AO102" s="147"/>
      <c r="AP102" s="147"/>
      <c r="AQ102" s="147"/>
      <c r="AR102" s="147"/>
      <c r="AS102" s="147"/>
      <c r="AT102" s="147"/>
      <c r="AU102" s="147"/>
      <c r="AV102" s="147"/>
      <c r="AW102" s="147"/>
      <c r="AX102" s="147"/>
      <c r="AY102" s="147"/>
      <c r="AZ102" s="147"/>
      <c r="BA102" s="147"/>
      <c r="BB102" s="147"/>
      <c r="BC102" s="147"/>
      <c r="BD102" s="147"/>
      <c r="BE102" s="147"/>
      <c r="BF102" s="147"/>
      <c r="BG102" s="147"/>
      <c r="BH102" s="147"/>
    </row>
    <row r="103" spans="1:60" ht="20.399999999999999" outlineLevel="1" x14ac:dyDescent="0.25">
      <c r="A103" s="171">
        <v>47</v>
      </c>
      <c r="B103" s="172" t="s">
        <v>269</v>
      </c>
      <c r="C103" s="186" t="s">
        <v>270</v>
      </c>
      <c r="D103" s="173" t="s">
        <v>141</v>
      </c>
      <c r="E103" s="174">
        <v>5</v>
      </c>
      <c r="F103" s="175"/>
      <c r="G103" s="176">
        <f>ROUND(E103*F103,2)</f>
        <v>0</v>
      </c>
      <c r="H103" s="159"/>
      <c r="I103" s="158">
        <f>ROUND(E103*H103,2)</f>
        <v>0</v>
      </c>
      <c r="J103" s="159"/>
      <c r="K103" s="158">
        <f>ROUND(E103*J103,2)</f>
        <v>0</v>
      </c>
      <c r="L103" s="158">
        <v>21</v>
      </c>
      <c r="M103" s="158">
        <f>G103*(1+L103/100)</f>
        <v>0</v>
      </c>
      <c r="N103" s="157">
        <v>0.17008999999999999</v>
      </c>
      <c r="O103" s="157">
        <f>ROUND(E103*N103,2)</f>
        <v>0.85</v>
      </c>
      <c r="P103" s="157">
        <v>0</v>
      </c>
      <c r="Q103" s="157">
        <f>ROUND(E103*P103,2)</f>
        <v>0</v>
      </c>
      <c r="R103" s="158"/>
      <c r="S103" s="158" t="s">
        <v>128</v>
      </c>
      <c r="T103" s="158" t="s">
        <v>128</v>
      </c>
      <c r="U103" s="158">
        <v>30</v>
      </c>
      <c r="V103" s="158">
        <f>ROUND(E103*U103,2)</f>
        <v>150</v>
      </c>
      <c r="W103" s="158"/>
      <c r="X103" s="158" t="s">
        <v>117</v>
      </c>
      <c r="Y103" s="158" t="s">
        <v>118</v>
      </c>
      <c r="Z103" s="147"/>
      <c r="AA103" s="147"/>
      <c r="AB103" s="147"/>
      <c r="AC103" s="147"/>
      <c r="AD103" s="147"/>
      <c r="AE103" s="147"/>
      <c r="AF103" s="147"/>
      <c r="AG103" s="147" t="s">
        <v>119</v>
      </c>
      <c r="AH103" s="147"/>
      <c r="AI103" s="147"/>
      <c r="AJ103" s="147"/>
      <c r="AK103" s="147"/>
      <c r="AL103" s="147"/>
      <c r="AM103" s="147"/>
      <c r="AN103" s="147"/>
      <c r="AO103" s="147"/>
      <c r="AP103" s="147"/>
      <c r="AQ103" s="147"/>
      <c r="AR103" s="147"/>
      <c r="AS103" s="147"/>
      <c r="AT103" s="147"/>
      <c r="AU103" s="147"/>
      <c r="AV103" s="147"/>
      <c r="AW103" s="147"/>
      <c r="AX103" s="147"/>
      <c r="AY103" s="147"/>
      <c r="AZ103" s="147"/>
      <c r="BA103" s="147"/>
      <c r="BB103" s="147"/>
      <c r="BC103" s="147"/>
      <c r="BD103" s="147"/>
      <c r="BE103" s="147"/>
      <c r="BF103" s="147"/>
      <c r="BG103" s="147"/>
      <c r="BH103" s="147"/>
    </row>
    <row r="104" spans="1:60" outlineLevel="1" x14ac:dyDescent="0.25">
      <c r="A104" s="154">
        <v>48</v>
      </c>
      <c r="B104" s="155" t="s">
        <v>271</v>
      </c>
      <c r="C104" s="188" t="s">
        <v>272</v>
      </c>
      <c r="D104" s="156" t="s">
        <v>0</v>
      </c>
      <c r="E104" s="183"/>
      <c r="F104" s="159"/>
      <c r="G104" s="158">
        <f>ROUND(E104*F104,2)</f>
        <v>0</v>
      </c>
      <c r="H104" s="159"/>
      <c r="I104" s="158">
        <f>ROUND(E104*H104,2)</f>
        <v>0</v>
      </c>
      <c r="J104" s="159"/>
      <c r="K104" s="158">
        <f>ROUND(E104*J104,2)</f>
        <v>0</v>
      </c>
      <c r="L104" s="158">
        <v>21</v>
      </c>
      <c r="M104" s="158">
        <f>G104*(1+L104/100)</f>
        <v>0</v>
      </c>
      <c r="N104" s="157">
        <v>0</v>
      </c>
      <c r="O104" s="157">
        <f>ROUND(E104*N104,2)</f>
        <v>0</v>
      </c>
      <c r="P104" s="157">
        <v>0</v>
      </c>
      <c r="Q104" s="157">
        <f>ROUND(E104*P104,2)</f>
        <v>0</v>
      </c>
      <c r="R104" s="158"/>
      <c r="S104" s="158" t="s">
        <v>128</v>
      </c>
      <c r="T104" s="158" t="s">
        <v>128</v>
      </c>
      <c r="U104" s="158">
        <v>0</v>
      </c>
      <c r="V104" s="158">
        <f>ROUND(E104*U104,2)</f>
        <v>0</v>
      </c>
      <c r="W104" s="158"/>
      <c r="X104" s="158" t="s">
        <v>226</v>
      </c>
      <c r="Y104" s="158" t="s">
        <v>118</v>
      </c>
      <c r="Z104" s="147"/>
      <c r="AA104" s="147"/>
      <c r="AB104" s="147"/>
      <c r="AC104" s="147"/>
      <c r="AD104" s="147"/>
      <c r="AE104" s="147"/>
      <c r="AF104" s="147"/>
      <c r="AG104" s="147" t="s">
        <v>227</v>
      </c>
      <c r="AH104" s="147"/>
      <c r="AI104" s="147"/>
      <c r="AJ104" s="147"/>
      <c r="AK104" s="147"/>
      <c r="AL104" s="147"/>
      <c r="AM104" s="147"/>
      <c r="AN104" s="147"/>
      <c r="AO104" s="147"/>
      <c r="AP104" s="147"/>
      <c r="AQ104" s="147"/>
      <c r="AR104" s="147"/>
      <c r="AS104" s="147"/>
      <c r="AT104" s="147"/>
      <c r="AU104" s="147"/>
      <c r="AV104" s="147"/>
      <c r="AW104" s="147"/>
      <c r="AX104" s="147"/>
      <c r="AY104" s="147"/>
      <c r="AZ104" s="147"/>
      <c r="BA104" s="147"/>
      <c r="BB104" s="147"/>
      <c r="BC104" s="147"/>
      <c r="BD104" s="147"/>
      <c r="BE104" s="147"/>
      <c r="BF104" s="147"/>
      <c r="BG104" s="147"/>
      <c r="BH104" s="147"/>
    </row>
    <row r="105" spans="1:60" x14ac:dyDescent="0.25">
      <c r="A105" s="164" t="s">
        <v>110</v>
      </c>
      <c r="B105" s="165" t="s">
        <v>72</v>
      </c>
      <c r="C105" s="184" t="s">
        <v>73</v>
      </c>
      <c r="D105" s="166"/>
      <c r="E105" s="167"/>
      <c r="F105" s="168"/>
      <c r="G105" s="169">
        <f>SUMIF(AG106:AG125,"&lt;&gt;NOR",G106:G125)</f>
        <v>0</v>
      </c>
      <c r="H105" s="163"/>
      <c r="I105" s="163">
        <f>SUM(I106:I125)</f>
        <v>0</v>
      </c>
      <c r="J105" s="163"/>
      <c r="K105" s="163">
        <f>SUM(K106:K125)</f>
        <v>0</v>
      </c>
      <c r="L105" s="163"/>
      <c r="M105" s="163">
        <f>SUM(M106:M125)</f>
        <v>0</v>
      </c>
      <c r="N105" s="162"/>
      <c r="O105" s="162">
        <f>SUM(O106:O125)</f>
        <v>1.6700000000000002</v>
      </c>
      <c r="P105" s="162"/>
      <c r="Q105" s="162">
        <f>SUM(Q106:Q125)</f>
        <v>0</v>
      </c>
      <c r="R105" s="163"/>
      <c r="S105" s="163"/>
      <c r="T105" s="163"/>
      <c r="U105" s="163"/>
      <c r="V105" s="163">
        <f>SUM(V106:V125)</f>
        <v>143.44999999999999</v>
      </c>
      <c r="W105" s="163"/>
      <c r="X105" s="163"/>
      <c r="Y105" s="163"/>
      <c r="AG105" t="s">
        <v>111</v>
      </c>
    </row>
    <row r="106" spans="1:60" outlineLevel="1" x14ac:dyDescent="0.25">
      <c r="A106" s="171">
        <v>49</v>
      </c>
      <c r="B106" s="172" t="s">
        <v>273</v>
      </c>
      <c r="C106" s="186" t="s">
        <v>274</v>
      </c>
      <c r="D106" s="173" t="s">
        <v>133</v>
      </c>
      <c r="E106" s="174">
        <v>100.21</v>
      </c>
      <c r="F106" s="175"/>
      <c r="G106" s="176">
        <f>ROUND(E106*F106,2)</f>
        <v>0</v>
      </c>
      <c r="H106" s="159"/>
      <c r="I106" s="158">
        <f>ROUND(E106*H106,2)</f>
        <v>0</v>
      </c>
      <c r="J106" s="159"/>
      <c r="K106" s="158">
        <f>ROUND(E106*J106,2)</f>
        <v>0</v>
      </c>
      <c r="L106" s="158">
        <v>21</v>
      </c>
      <c r="M106" s="158">
        <f>G106*(1+L106/100)</f>
        <v>0</v>
      </c>
      <c r="N106" s="157">
        <v>3.2599999999999999E-3</v>
      </c>
      <c r="O106" s="157">
        <f>ROUND(E106*N106,2)</f>
        <v>0.33</v>
      </c>
      <c r="P106" s="157">
        <v>0</v>
      </c>
      <c r="Q106" s="157">
        <f>ROUND(E106*P106,2)</f>
        <v>0</v>
      </c>
      <c r="R106" s="158"/>
      <c r="S106" s="158" t="s">
        <v>128</v>
      </c>
      <c r="T106" s="158" t="s">
        <v>128</v>
      </c>
      <c r="U106" s="158">
        <v>0.29127999999999998</v>
      </c>
      <c r="V106" s="158">
        <f>ROUND(E106*U106,2)</f>
        <v>29.19</v>
      </c>
      <c r="W106" s="158"/>
      <c r="X106" s="158" t="s">
        <v>117</v>
      </c>
      <c r="Y106" s="158" t="s">
        <v>118</v>
      </c>
      <c r="Z106" s="147"/>
      <c r="AA106" s="147"/>
      <c r="AB106" s="147"/>
      <c r="AC106" s="147"/>
      <c r="AD106" s="147"/>
      <c r="AE106" s="147"/>
      <c r="AF106" s="147"/>
      <c r="AG106" s="147" t="s">
        <v>246</v>
      </c>
      <c r="AH106" s="147"/>
      <c r="AI106" s="147"/>
      <c r="AJ106" s="147"/>
      <c r="AK106" s="147"/>
      <c r="AL106" s="147"/>
      <c r="AM106" s="147"/>
      <c r="AN106" s="147"/>
      <c r="AO106" s="147"/>
      <c r="AP106" s="147"/>
      <c r="AQ106" s="147"/>
      <c r="AR106" s="147"/>
      <c r="AS106" s="147"/>
      <c r="AT106" s="147"/>
      <c r="AU106" s="147"/>
      <c r="AV106" s="147"/>
      <c r="AW106" s="147"/>
      <c r="AX106" s="147"/>
      <c r="AY106" s="147"/>
      <c r="AZ106" s="147"/>
      <c r="BA106" s="147"/>
      <c r="BB106" s="147"/>
      <c r="BC106" s="147"/>
      <c r="BD106" s="147"/>
      <c r="BE106" s="147"/>
      <c r="BF106" s="147"/>
      <c r="BG106" s="147"/>
      <c r="BH106" s="147"/>
    </row>
    <row r="107" spans="1:60" outlineLevel="2" x14ac:dyDescent="0.25">
      <c r="A107" s="154"/>
      <c r="B107" s="155"/>
      <c r="C107" s="187" t="s">
        <v>275</v>
      </c>
      <c r="D107" s="160"/>
      <c r="E107" s="161">
        <v>100.21</v>
      </c>
      <c r="F107" s="158"/>
      <c r="G107" s="158"/>
      <c r="H107" s="158"/>
      <c r="I107" s="158"/>
      <c r="J107" s="158"/>
      <c r="K107" s="158"/>
      <c r="L107" s="158"/>
      <c r="M107" s="158"/>
      <c r="N107" s="157"/>
      <c r="O107" s="157"/>
      <c r="P107" s="157"/>
      <c r="Q107" s="157"/>
      <c r="R107" s="158"/>
      <c r="S107" s="158"/>
      <c r="T107" s="158"/>
      <c r="U107" s="158"/>
      <c r="V107" s="158"/>
      <c r="W107" s="158"/>
      <c r="X107" s="158"/>
      <c r="Y107" s="158"/>
      <c r="Z107" s="147"/>
      <c r="AA107" s="147"/>
      <c r="AB107" s="147"/>
      <c r="AC107" s="147"/>
      <c r="AD107" s="147"/>
      <c r="AE107" s="147"/>
      <c r="AF107" s="147"/>
      <c r="AG107" s="147" t="s">
        <v>130</v>
      </c>
      <c r="AH107" s="147">
        <v>5</v>
      </c>
      <c r="AI107" s="147"/>
      <c r="AJ107" s="147"/>
      <c r="AK107" s="147"/>
      <c r="AL107" s="147"/>
      <c r="AM107" s="147"/>
      <c r="AN107" s="147"/>
      <c r="AO107" s="147"/>
      <c r="AP107" s="147"/>
      <c r="AQ107" s="147"/>
      <c r="AR107" s="147"/>
      <c r="AS107" s="147"/>
      <c r="AT107" s="147"/>
      <c r="AU107" s="147"/>
      <c r="AV107" s="147"/>
      <c r="AW107" s="147"/>
      <c r="AX107" s="147"/>
      <c r="AY107" s="147"/>
      <c r="AZ107" s="147"/>
      <c r="BA107" s="147"/>
      <c r="BB107" s="147"/>
      <c r="BC107" s="147"/>
      <c r="BD107" s="147"/>
      <c r="BE107" s="147"/>
      <c r="BF107" s="147"/>
      <c r="BG107" s="147"/>
      <c r="BH107" s="147"/>
    </row>
    <row r="108" spans="1:60" outlineLevel="1" x14ac:dyDescent="0.25">
      <c r="A108" s="171">
        <v>50</v>
      </c>
      <c r="B108" s="172" t="s">
        <v>276</v>
      </c>
      <c r="C108" s="186" t="s">
        <v>277</v>
      </c>
      <c r="D108" s="173" t="s">
        <v>141</v>
      </c>
      <c r="E108" s="174">
        <v>224.42</v>
      </c>
      <c r="F108" s="175"/>
      <c r="G108" s="176">
        <f>ROUND(E108*F108,2)</f>
        <v>0</v>
      </c>
      <c r="H108" s="159"/>
      <c r="I108" s="158">
        <f>ROUND(E108*H108,2)</f>
        <v>0</v>
      </c>
      <c r="J108" s="159"/>
      <c r="K108" s="158">
        <f>ROUND(E108*J108,2)</f>
        <v>0</v>
      </c>
      <c r="L108" s="158">
        <v>21</v>
      </c>
      <c r="M108" s="158">
        <f>G108*(1+L108/100)</f>
        <v>0</v>
      </c>
      <c r="N108" s="157">
        <v>0</v>
      </c>
      <c r="O108" s="157">
        <f>ROUND(E108*N108,2)</f>
        <v>0</v>
      </c>
      <c r="P108" s="157">
        <v>0</v>
      </c>
      <c r="Q108" s="157">
        <f>ROUND(E108*P108,2)</f>
        <v>0</v>
      </c>
      <c r="R108" s="158"/>
      <c r="S108" s="158" t="s">
        <v>128</v>
      </c>
      <c r="T108" s="158" t="s">
        <v>128</v>
      </c>
      <c r="U108" s="158">
        <v>7.4999999999999997E-2</v>
      </c>
      <c r="V108" s="158">
        <f>ROUND(E108*U108,2)</f>
        <v>16.829999999999998</v>
      </c>
      <c r="W108" s="158"/>
      <c r="X108" s="158" t="s">
        <v>117</v>
      </c>
      <c r="Y108" s="158" t="s">
        <v>118</v>
      </c>
      <c r="Z108" s="147"/>
      <c r="AA108" s="147"/>
      <c r="AB108" s="147"/>
      <c r="AC108" s="147"/>
      <c r="AD108" s="147"/>
      <c r="AE108" s="147"/>
      <c r="AF108" s="147"/>
      <c r="AG108" s="147" t="s">
        <v>119</v>
      </c>
      <c r="AH108" s="147"/>
      <c r="AI108" s="147"/>
      <c r="AJ108" s="147"/>
      <c r="AK108" s="147"/>
      <c r="AL108" s="147"/>
      <c r="AM108" s="147"/>
      <c r="AN108" s="147"/>
      <c r="AO108" s="147"/>
      <c r="AP108" s="147"/>
      <c r="AQ108" s="147"/>
      <c r="AR108" s="147"/>
      <c r="AS108" s="147"/>
      <c r="AT108" s="147"/>
      <c r="AU108" s="147"/>
      <c r="AV108" s="147"/>
      <c r="AW108" s="147"/>
      <c r="AX108" s="147"/>
      <c r="AY108" s="147"/>
      <c r="AZ108" s="147"/>
      <c r="BA108" s="147"/>
      <c r="BB108" s="147"/>
      <c r="BC108" s="147"/>
      <c r="BD108" s="147"/>
      <c r="BE108" s="147"/>
      <c r="BF108" s="147"/>
      <c r="BG108" s="147"/>
      <c r="BH108" s="147"/>
    </row>
    <row r="109" spans="1:60" outlineLevel="2" x14ac:dyDescent="0.25">
      <c r="A109" s="154"/>
      <c r="B109" s="155"/>
      <c r="C109" s="187" t="s">
        <v>278</v>
      </c>
      <c r="D109" s="160"/>
      <c r="E109" s="161">
        <v>224.42</v>
      </c>
      <c r="F109" s="158"/>
      <c r="G109" s="158"/>
      <c r="H109" s="158"/>
      <c r="I109" s="158"/>
      <c r="J109" s="158"/>
      <c r="K109" s="158"/>
      <c r="L109" s="158"/>
      <c r="M109" s="158"/>
      <c r="N109" s="157"/>
      <c r="O109" s="157"/>
      <c r="P109" s="157"/>
      <c r="Q109" s="157"/>
      <c r="R109" s="158"/>
      <c r="S109" s="158"/>
      <c r="T109" s="158"/>
      <c r="U109" s="158"/>
      <c r="V109" s="158"/>
      <c r="W109" s="158"/>
      <c r="X109" s="158"/>
      <c r="Y109" s="158"/>
      <c r="Z109" s="147"/>
      <c r="AA109" s="147"/>
      <c r="AB109" s="147"/>
      <c r="AC109" s="147"/>
      <c r="AD109" s="147"/>
      <c r="AE109" s="147"/>
      <c r="AF109" s="147"/>
      <c r="AG109" s="147" t="s">
        <v>130</v>
      </c>
      <c r="AH109" s="147">
        <v>5</v>
      </c>
      <c r="AI109" s="147"/>
      <c r="AJ109" s="147"/>
      <c r="AK109" s="147"/>
      <c r="AL109" s="147"/>
      <c r="AM109" s="147"/>
      <c r="AN109" s="147"/>
      <c r="AO109" s="147"/>
      <c r="AP109" s="147"/>
      <c r="AQ109" s="147"/>
      <c r="AR109" s="147"/>
      <c r="AS109" s="147"/>
      <c r="AT109" s="147"/>
      <c r="AU109" s="147"/>
      <c r="AV109" s="147"/>
      <c r="AW109" s="147"/>
      <c r="AX109" s="147"/>
      <c r="AY109" s="147"/>
      <c r="AZ109" s="147"/>
      <c r="BA109" s="147"/>
      <c r="BB109" s="147"/>
      <c r="BC109" s="147"/>
      <c r="BD109" s="147"/>
      <c r="BE109" s="147"/>
      <c r="BF109" s="147"/>
      <c r="BG109" s="147"/>
      <c r="BH109" s="147"/>
    </row>
    <row r="110" spans="1:60" outlineLevel="1" x14ac:dyDescent="0.25">
      <c r="A110" s="171">
        <v>51</v>
      </c>
      <c r="B110" s="172" t="s">
        <v>279</v>
      </c>
      <c r="C110" s="186" t="s">
        <v>280</v>
      </c>
      <c r="D110" s="173" t="s">
        <v>141</v>
      </c>
      <c r="E110" s="174">
        <v>224.42</v>
      </c>
      <c r="F110" s="175"/>
      <c r="G110" s="176">
        <f>ROUND(E110*F110,2)</f>
        <v>0</v>
      </c>
      <c r="H110" s="159"/>
      <c r="I110" s="158">
        <f>ROUND(E110*H110,2)</f>
        <v>0</v>
      </c>
      <c r="J110" s="159"/>
      <c r="K110" s="158">
        <f>ROUND(E110*J110,2)</f>
        <v>0</v>
      </c>
      <c r="L110" s="158">
        <v>21</v>
      </c>
      <c r="M110" s="158">
        <f>G110*(1+L110/100)</f>
        <v>0</v>
      </c>
      <c r="N110" s="157">
        <v>1.1199999999999999E-3</v>
      </c>
      <c r="O110" s="157">
        <f>ROUND(E110*N110,2)</f>
        <v>0.25</v>
      </c>
      <c r="P110" s="157">
        <v>0</v>
      </c>
      <c r="Q110" s="157">
        <f>ROUND(E110*P110,2)</f>
        <v>0</v>
      </c>
      <c r="R110" s="158" t="s">
        <v>232</v>
      </c>
      <c r="S110" s="158" t="s">
        <v>128</v>
      </c>
      <c r="T110" s="158" t="s">
        <v>128</v>
      </c>
      <c r="U110" s="158">
        <v>0</v>
      </c>
      <c r="V110" s="158">
        <f>ROUND(E110*U110,2)</f>
        <v>0</v>
      </c>
      <c r="W110" s="158"/>
      <c r="X110" s="158" t="s">
        <v>233</v>
      </c>
      <c r="Y110" s="158" t="s">
        <v>118</v>
      </c>
      <c r="Z110" s="147"/>
      <c r="AA110" s="147"/>
      <c r="AB110" s="147"/>
      <c r="AC110" s="147"/>
      <c r="AD110" s="147"/>
      <c r="AE110" s="147"/>
      <c r="AF110" s="147"/>
      <c r="AG110" s="147" t="s">
        <v>234</v>
      </c>
      <c r="AH110" s="147"/>
      <c r="AI110" s="147"/>
      <c r="AJ110" s="147"/>
      <c r="AK110" s="147"/>
      <c r="AL110" s="147"/>
      <c r="AM110" s="147"/>
      <c r="AN110" s="147"/>
      <c r="AO110" s="147"/>
      <c r="AP110" s="147"/>
      <c r="AQ110" s="147"/>
      <c r="AR110" s="147"/>
      <c r="AS110" s="147"/>
      <c r="AT110" s="147"/>
      <c r="AU110" s="147"/>
      <c r="AV110" s="147"/>
      <c r="AW110" s="147"/>
      <c r="AX110" s="147"/>
      <c r="AY110" s="147"/>
      <c r="AZ110" s="147"/>
      <c r="BA110" s="147"/>
      <c r="BB110" s="147"/>
      <c r="BC110" s="147"/>
      <c r="BD110" s="147"/>
      <c r="BE110" s="147"/>
      <c r="BF110" s="147"/>
      <c r="BG110" s="147"/>
      <c r="BH110" s="147"/>
    </row>
    <row r="111" spans="1:60" outlineLevel="2" x14ac:dyDescent="0.25">
      <c r="A111" s="154"/>
      <c r="B111" s="155"/>
      <c r="C111" s="187" t="s">
        <v>281</v>
      </c>
      <c r="D111" s="160"/>
      <c r="E111" s="161">
        <v>224.42</v>
      </c>
      <c r="F111" s="158"/>
      <c r="G111" s="158"/>
      <c r="H111" s="158"/>
      <c r="I111" s="158"/>
      <c r="J111" s="158"/>
      <c r="K111" s="158"/>
      <c r="L111" s="158"/>
      <c r="M111" s="158"/>
      <c r="N111" s="157"/>
      <c r="O111" s="157"/>
      <c r="P111" s="157"/>
      <c r="Q111" s="157"/>
      <c r="R111" s="158"/>
      <c r="S111" s="158"/>
      <c r="T111" s="158"/>
      <c r="U111" s="158"/>
      <c r="V111" s="158"/>
      <c r="W111" s="158"/>
      <c r="X111" s="158"/>
      <c r="Y111" s="158"/>
      <c r="Z111" s="147"/>
      <c r="AA111" s="147"/>
      <c r="AB111" s="147"/>
      <c r="AC111" s="147"/>
      <c r="AD111" s="147"/>
      <c r="AE111" s="147"/>
      <c r="AF111" s="147"/>
      <c r="AG111" s="147" t="s">
        <v>130</v>
      </c>
      <c r="AH111" s="147">
        <v>5</v>
      </c>
      <c r="AI111" s="147"/>
      <c r="AJ111" s="147"/>
      <c r="AK111" s="147"/>
      <c r="AL111" s="147"/>
      <c r="AM111" s="147"/>
      <c r="AN111" s="147"/>
      <c r="AO111" s="147"/>
      <c r="AP111" s="147"/>
      <c r="AQ111" s="147"/>
      <c r="AR111" s="147"/>
      <c r="AS111" s="147"/>
      <c r="AT111" s="147"/>
      <c r="AU111" s="147"/>
      <c r="AV111" s="147"/>
      <c r="AW111" s="147"/>
      <c r="AX111" s="147"/>
      <c r="AY111" s="147"/>
      <c r="AZ111" s="147"/>
      <c r="BA111" s="147"/>
      <c r="BB111" s="147"/>
      <c r="BC111" s="147"/>
      <c r="BD111" s="147"/>
      <c r="BE111" s="147"/>
      <c r="BF111" s="147"/>
      <c r="BG111" s="147"/>
      <c r="BH111" s="147"/>
    </row>
    <row r="112" spans="1:60" outlineLevel="1" x14ac:dyDescent="0.25">
      <c r="A112" s="171">
        <v>52</v>
      </c>
      <c r="B112" s="172" t="s">
        <v>282</v>
      </c>
      <c r="C112" s="186" t="s">
        <v>283</v>
      </c>
      <c r="D112" s="173" t="s">
        <v>133</v>
      </c>
      <c r="E112" s="174">
        <v>100.21</v>
      </c>
      <c r="F112" s="175"/>
      <c r="G112" s="176">
        <f>ROUND(E112*F112,2)</f>
        <v>0</v>
      </c>
      <c r="H112" s="159"/>
      <c r="I112" s="158">
        <f>ROUND(E112*H112,2)</f>
        <v>0</v>
      </c>
      <c r="J112" s="159"/>
      <c r="K112" s="158">
        <f>ROUND(E112*J112,2)</f>
        <v>0</v>
      </c>
      <c r="L112" s="158">
        <v>21</v>
      </c>
      <c r="M112" s="158">
        <f>G112*(1+L112/100)</f>
        <v>0</v>
      </c>
      <c r="N112" s="157">
        <v>8.7500000000000008E-3</v>
      </c>
      <c r="O112" s="157">
        <f>ROUND(E112*N112,2)</f>
        <v>0.88</v>
      </c>
      <c r="P112" s="157">
        <v>0</v>
      </c>
      <c r="Q112" s="157">
        <f>ROUND(E112*P112,2)</f>
        <v>0</v>
      </c>
      <c r="R112" s="158"/>
      <c r="S112" s="158" t="s">
        <v>128</v>
      </c>
      <c r="T112" s="158" t="s">
        <v>116</v>
      </c>
      <c r="U112" s="158">
        <v>0.59799999999999998</v>
      </c>
      <c r="V112" s="158">
        <f>ROUND(E112*U112,2)</f>
        <v>59.93</v>
      </c>
      <c r="W112" s="158"/>
      <c r="X112" s="158" t="s">
        <v>117</v>
      </c>
      <c r="Y112" s="158" t="s">
        <v>118</v>
      </c>
      <c r="Z112" s="147"/>
      <c r="AA112" s="147"/>
      <c r="AB112" s="147"/>
      <c r="AC112" s="147"/>
      <c r="AD112" s="147"/>
      <c r="AE112" s="147"/>
      <c r="AF112" s="147"/>
      <c r="AG112" s="147" t="s">
        <v>119</v>
      </c>
      <c r="AH112" s="147"/>
      <c r="AI112" s="147"/>
      <c r="AJ112" s="147"/>
      <c r="AK112" s="147"/>
      <c r="AL112" s="147"/>
      <c r="AM112" s="147"/>
      <c r="AN112" s="147"/>
      <c r="AO112" s="147"/>
      <c r="AP112" s="147"/>
      <c r="AQ112" s="147"/>
      <c r="AR112" s="147"/>
      <c r="AS112" s="147"/>
      <c r="AT112" s="147"/>
      <c r="AU112" s="147"/>
      <c r="AV112" s="147"/>
      <c r="AW112" s="147"/>
      <c r="AX112" s="147"/>
      <c r="AY112" s="147"/>
      <c r="AZ112" s="147"/>
      <c r="BA112" s="147"/>
      <c r="BB112" s="147"/>
      <c r="BC112" s="147"/>
      <c r="BD112" s="147"/>
      <c r="BE112" s="147"/>
      <c r="BF112" s="147"/>
      <c r="BG112" s="147"/>
      <c r="BH112" s="147"/>
    </row>
    <row r="113" spans="1:60" outlineLevel="2" x14ac:dyDescent="0.25">
      <c r="A113" s="154"/>
      <c r="B113" s="155"/>
      <c r="C113" s="187" t="s">
        <v>284</v>
      </c>
      <c r="D113" s="160"/>
      <c r="E113" s="161">
        <v>100.21</v>
      </c>
      <c r="F113" s="158"/>
      <c r="G113" s="158"/>
      <c r="H113" s="158"/>
      <c r="I113" s="158"/>
      <c r="J113" s="158"/>
      <c r="K113" s="158"/>
      <c r="L113" s="158"/>
      <c r="M113" s="158"/>
      <c r="N113" s="157"/>
      <c r="O113" s="157"/>
      <c r="P113" s="157"/>
      <c r="Q113" s="157"/>
      <c r="R113" s="158"/>
      <c r="S113" s="158"/>
      <c r="T113" s="158"/>
      <c r="U113" s="158"/>
      <c r="V113" s="158"/>
      <c r="W113" s="158"/>
      <c r="X113" s="158"/>
      <c r="Y113" s="158"/>
      <c r="Z113" s="147"/>
      <c r="AA113" s="147"/>
      <c r="AB113" s="147"/>
      <c r="AC113" s="147"/>
      <c r="AD113" s="147"/>
      <c r="AE113" s="147"/>
      <c r="AF113" s="147"/>
      <c r="AG113" s="147" t="s">
        <v>130</v>
      </c>
      <c r="AH113" s="147">
        <v>5</v>
      </c>
      <c r="AI113" s="147"/>
      <c r="AJ113" s="147"/>
      <c r="AK113" s="147"/>
      <c r="AL113" s="147"/>
      <c r="AM113" s="147"/>
      <c r="AN113" s="147"/>
      <c r="AO113" s="147"/>
      <c r="AP113" s="147"/>
      <c r="AQ113" s="147"/>
      <c r="AR113" s="147"/>
      <c r="AS113" s="147"/>
      <c r="AT113" s="147"/>
      <c r="AU113" s="147"/>
      <c r="AV113" s="147"/>
      <c r="AW113" s="147"/>
      <c r="AX113" s="147"/>
      <c r="AY113" s="147"/>
      <c r="AZ113" s="147"/>
      <c r="BA113" s="147"/>
      <c r="BB113" s="147"/>
      <c r="BC113" s="147"/>
      <c r="BD113" s="147"/>
      <c r="BE113" s="147"/>
      <c r="BF113" s="147"/>
      <c r="BG113" s="147"/>
      <c r="BH113" s="147"/>
    </row>
    <row r="114" spans="1:60" outlineLevel="1" x14ac:dyDescent="0.25">
      <c r="A114" s="177">
        <v>53</v>
      </c>
      <c r="B114" s="178" t="s">
        <v>285</v>
      </c>
      <c r="C114" s="185" t="s">
        <v>286</v>
      </c>
      <c r="D114" s="179" t="s">
        <v>141</v>
      </c>
      <c r="E114" s="180">
        <v>6</v>
      </c>
      <c r="F114" s="181"/>
      <c r="G114" s="182">
        <f>ROUND(E114*F114,2)</f>
        <v>0</v>
      </c>
      <c r="H114" s="159"/>
      <c r="I114" s="158">
        <f>ROUND(E114*H114,2)</f>
        <v>0</v>
      </c>
      <c r="J114" s="159"/>
      <c r="K114" s="158">
        <f>ROUND(E114*J114,2)</f>
        <v>0</v>
      </c>
      <c r="L114" s="158">
        <v>21</v>
      </c>
      <c r="M114" s="158">
        <f>G114*(1+L114/100)</f>
        <v>0</v>
      </c>
      <c r="N114" s="157">
        <v>6.0000000000000002E-5</v>
      </c>
      <c r="O114" s="157">
        <f>ROUND(E114*N114,2)</f>
        <v>0</v>
      </c>
      <c r="P114" s="157">
        <v>0</v>
      </c>
      <c r="Q114" s="157">
        <f>ROUND(E114*P114,2)</f>
        <v>0</v>
      </c>
      <c r="R114" s="158"/>
      <c r="S114" s="158" t="s">
        <v>128</v>
      </c>
      <c r="T114" s="158" t="s">
        <v>116</v>
      </c>
      <c r="U114" s="158">
        <v>0.73599999999999999</v>
      </c>
      <c r="V114" s="158">
        <f>ROUND(E114*U114,2)</f>
        <v>4.42</v>
      </c>
      <c r="W114" s="158"/>
      <c r="X114" s="158" t="s">
        <v>117</v>
      </c>
      <c r="Y114" s="158" t="s">
        <v>118</v>
      </c>
      <c r="Z114" s="147"/>
      <c r="AA114" s="147"/>
      <c r="AB114" s="147"/>
      <c r="AC114" s="147"/>
      <c r="AD114" s="147"/>
      <c r="AE114" s="147"/>
      <c r="AF114" s="147"/>
      <c r="AG114" s="147" t="s">
        <v>119</v>
      </c>
      <c r="AH114" s="147"/>
      <c r="AI114" s="147"/>
      <c r="AJ114" s="147"/>
      <c r="AK114" s="147"/>
      <c r="AL114" s="147"/>
      <c r="AM114" s="147"/>
      <c r="AN114" s="147"/>
      <c r="AO114" s="147"/>
      <c r="AP114" s="147"/>
      <c r="AQ114" s="147"/>
      <c r="AR114" s="147"/>
      <c r="AS114" s="147"/>
      <c r="AT114" s="147"/>
      <c r="AU114" s="147"/>
      <c r="AV114" s="147"/>
      <c r="AW114" s="147"/>
      <c r="AX114" s="147"/>
      <c r="AY114" s="147"/>
      <c r="AZ114" s="147"/>
      <c r="BA114" s="147"/>
      <c r="BB114" s="147"/>
      <c r="BC114" s="147"/>
      <c r="BD114" s="147"/>
      <c r="BE114" s="147"/>
      <c r="BF114" s="147"/>
      <c r="BG114" s="147"/>
      <c r="BH114" s="147"/>
    </row>
    <row r="115" spans="1:60" outlineLevel="1" x14ac:dyDescent="0.25">
      <c r="A115" s="171">
        <v>54</v>
      </c>
      <c r="B115" s="172" t="s">
        <v>287</v>
      </c>
      <c r="C115" s="186" t="s">
        <v>288</v>
      </c>
      <c r="D115" s="173" t="s">
        <v>141</v>
      </c>
      <c r="E115" s="174">
        <v>6</v>
      </c>
      <c r="F115" s="175"/>
      <c r="G115" s="176">
        <f>ROUND(E115*F115,2)</f>
        <v>0</v>
      </c>
      <c r="H115" s="159"/>
      <c r="I115" s="158">
        <f>ROUND(E115*H115,2)</f>
        <v>0</v>
      </c>
      <c r="J115" s="159"/>
      <c r="K115" s="158">
        <f>ROUND(E115*J115,2)</f>
        <v>0</v>
      </c>
      <c r="L115" s="158">
        <v>21</v>
      </c>
      <c r="M115" s="158">
        <f>G115*(1+L115/100)</f>
        <v>0</v>
      </c>
      <c r="N115" s="157">
        <v>8.0000000000000007E-5</v>
      </c>
      <c r="O115" s="157">
        <f>ROUND(E115*N115,2)</f>
        <v>0</v>
      </c>
      <c r="P115" s="157">
        <v>0</v>
      </c>
      <c r="Q115" s="157">
        <f>ROUND(E115*P115,2)</f>
        <v>0</v>
      </c>
      <c r="R115" s="158"/>
      <c r="S115" s="158" t="s">
        <v>128</v>
      </c>
      <c r="T115" s="158" t="s">
        <v>128</v>
      </c>
      <c r="U115" s="158">
        <v>0.66286</v>
      </c>
      <c r="V115" s="158">
        <f>ROUND(E115*U115,2)</f>
        <v>3.98</v>
      </c>
      <c r="W115" s="158"/>
      <c r="X115" s="158" t="s">
        <v>117</v>
      </c>
      <c r="Y115" s="158" t="s">
        <v>118</v>
      </c>
      <c r="Z115" s="147"/>
      <c r="AA115" s="147"/>
      <c r="AB115" s="147"/>
      <c r="AC115" s="147"/>
      <c r="AD115" s="147"/>
      <c r="AE115" s="147"/>
      <c r="AF115" s="147"/>
      <c r="AG115" s="147" t="s">
        <v>119</v>
      </c>
      <c r="AH115" s="147"/>
      <c r="AI115" s="147"/>
      <c r="AJ115" s="147"/>
      <c r="AK115" s="147"/>
      <c r="AL115" s="147"/>
      <c r="AM115" s="147"/>
      <c r="AN115" s="147"/>
      <c r="AO115" s="147"/>
      <c r="AP115" s="147"/>
      <c r="AQ115" s="147"/>
      <c r="AR115" s="147"/>
      <c r="AS115" s="147"/>
      <c r="AT115" s="147"/>
      <c r="AU115" s="147"/>
      <c r="AV115" s="147"/>
      <c r="AW115" s="147"/>
      <c r="AX115" s="147"/>
      <c r="AY115" s="147"/>
      <c r="AZ115" s="147"/>
      <c r="BA115" s="147"/>
      <c r="BB115" s="147"/>
      <c r="BC115" s="147"/>
      <c r="BD115" s="147"/>
      <c r="BE115" s="147"/>
      <c r="BF115" s="147"/>
      <c r="BG115" s="147"/>
      <c r="BH115" s="147"/>
    </row>
    <row r="116" spans="1:60" outlineLevel="2" x14ac:dyDescent="0.25">
      <c r="A116" s="154"/>
      <c r="B116" s="155"/>
      <c r="C116" s="187" t="s">
        <v>289</v>
      </c>
      <c r="D116" s="160"/>
      <c r="E116" s="161">
        <v>6</v>
      </c>
      <c r="F116" s="158"/>
      <c r="G116" s="158"/>
      <c r="H116" s="158"/>
      <c r="I116" s="158"/>
      <c r="J116" s="158"/>
      <c r="K116" s="158"/>
      <c r="L116" s="158"/>
      <c r="M116" s="158"/>
      <c r="N116" s="157"/>
      <c r="O116" s="157"/>
      <c r="P116" s="157"/>
      <c r="Q116" s="157"/>
      <c r="R116" s="158"/>
      <c r="S116" s="158"/>
      <c r="T116" s="158"/>
      <c r="U116" s="158"/>
      <c r="V116" s="158"/>
      <c r="W116" s="158"/>
      <c r="X116" s="158"/>
      <c r="Y116" s="158"/>
      <c r="Z116" s="147"/>
      <c r="AA116" s="147"/>
      <c r="AB116" s="147"/>
      <c r="AC116" s="147"/>
      <c r="AD116" s="147"/>
      <c r="AE116" s="147"/>
      <c r="AF116" s="147"/>
      <c r="AG116" s="147" t="s">
        <v>130</v>
      </c>
      <c r="AH116" s="147">
        <v>0</v>
      </c>
      <c r="AI116" s="147"/>
      <c r="AJ116" s="147"/>
      <c r="AK116" s="147"/>
      <c r="AL116" s="147"/>
      <c r="AM116" s="147"/>
      <c r="AN116" s="147"/>
      <c r="AO116" s="147"/>
      <c r="AP116" s="147"/>
      <c r="AQ116" s="147"/>
      <c r="AR116" s="147"/>
      <c r="AS116" s="147"/>
      <c r="AT116" s="147"/>
      <c r="AU116" s="147"/>
      <c r="AV116" s="147"/>
      <c r="AW116" s="147"/>
      <c r="AX116" s="147"/>
      <c r="AY116" s="147"/>
      <c r="AZ116" s="147"/>
      <c r="BA116" s="147"/>
      <c r="BB116" s="147"/>
      <c r="BC116" s="147"/>
      <c r="BD116" s="147"/>
      <c r="BE116" s="147"/>
      <c r="BF116" s="147"/>
      <c r="BG116" s="147"/>
      <c r="BH116" s="147"/>
    </row>
    <row r="117" spans="1:60" outlineLevel="1" x14ac:dyDescent="0.25">
      <c r="A117" s="171">
        <v>55</v>
      </c>
      <c r="B117" s="172" t="s">
        <v>290</v>
      </c>
      <c r="C117" s="186" t="s">
        <v>291</v>
      </c>
      <c r="D117" s="173" t="s">
        <v>141</v>
      </c>
      <c r="E117" s="174">
        <v>6</v>
      </c>
      <c r="F117" s="175"/>
      <c r="G117" s="176">
        <f>ROUND(E117*F117,2)</f>
        <v>0</v>
      </c>
      <c r="H117" s="159"/>
      <c r="I117" s="158">
        <f>ROUND(E117*H117,2)</f>
        <v>0</v>
      </c>
      <c r="J117" s="159"/>
      <c r="K117" s="158">
        <f>ROUND(E117*J117,2)</f>
        <v>0</v>
      </c>
      <c r="L117" s="158">
        <v>21</v>
      </c>
      <c r="M117" s="158">
        <f>G117*(1+L117/100)</f>
        <v>0</v>
      </c>
      <c r="N117" s="157">
        <v>1.494E-2</v>
      </c>
      <c r="O117" s="157">
        <f>ROUND(E117*N117,2)</f>
        <v>0.09</v>
      </c>
      <c r="P117" s="157">
        <v>0</v>
      </c>
      <c r="Q117" s="157">
        <f>ROUND(E117*P117,2)</f>
        <v>0</v>
      </c>
      <c r="R117" s="158"/>
      <c r="S117" s="158" t="s">
        <v>128</v>
      </c>
      <c r="T117" s="158" t="s">
        <v>116</v>
      </c>
      <c r="U117" s="158">
        <v>2.1274999999999999</v>
      </c>
      <c r="V117" s="158">
        <f>ROUND(E117*U117,2)</f>
        <v>12.77</v>
      </c>
      <c r="W117" s="158"/>
      <c r="X117" s="158" t="s">
        <v>117</v>
      </c>
      <c r="Y117" s="158" t="s">
        <v>118</v>
      </c>
      <c r="Z117" s="147"/>
      <c r="AA117" s="147"/>
      <c r="AB117" s="147"/>
      <c r="AC117" s="147"/>
      <c r="AD117" s="147"/>
      <c r="AE117" s="147"/>
      <c r="AF117" s="147"/>
      <c r="AG117" s="147" t="s">
        <v>119</v>
      </c>
      <c r="AH117" s="147"/>
      <c r="AI117" s="147"/>
      <c r="AJ117" s="147"/>
      <c r="AK117" s="147"/>
      <c r="AL117" s="147"/>
      <c r="AM117" s="147"/>
      <c r="AN117" s="147"/>
      <c r="AO117" s="147"/>
      <c r="AP117" s="147"/>
      <c r="AQ117" s="147"/>
      <c r="AR117" s="147"/>
      <c r="AS117" s="147"/>
      <c r="AT117" s="147"/>
      <c r="AU117" s="147"/>
      <c r="AV117" s="147"/>
      <c r="AW117" s="147"/>
      <c r="AX117" s="147"/>
      <c r="AY117" s="147"/>
      <c r="AZ117" s="147"/>
      <c r="BA117" s="147"/>
      <c r="BB117" s="147"/>
      <c r="BC117" s="147"/>
      <c r="BD117" s="147"/>
      <c r="BE117" s="147"/>
      <c r="BF117" s="147"/>
      <c r="BG117" s="147"/>
      <c r="BH117" s="147"/>
    </row>
    <row r="118" spans="1:60" outlineLevel="2" x14ac:dyDescent="0.25">
      <c r="A118" s="154"/>
      <c r="B118" s="155"/>
      <c r="C118" s="187" t="s">
        <v>292</v>
      </c>
      <c r="D118" s="160"/>
      <c r="E118" s="161">
        <v>6</v>
      </c>
      <c r="F118" s="158"/>
      <c r="G118" s="158"/>
      <c r="H118" s="158"/>
      <c r="I118" s="158"/>
      <c r="J118" s="158"/>
      <c r="K118" s="158"/>
      <c r="L118" s="158"/>
      <c r="M118" s="158"/>
      <c r="N118" s="157"/>
      <c r="O118" s="157"/>
      <c r="P118" s="157"/>
      <c r="Q118" s="157"/>
      <c r="R118" s="158"/>
      <c r="S118" s="158"/>
      <c r="T118" s="158"/>
      <c r="U118" s="158"/>
      <c r="V118" s="158"/>
      <c r="W118" s="158"/>
      <c r="X118" s="158"/>
      <c r="Y118" s="158"/>
      <c r="Z118" s="147"/>
      <c r="AA118" s="147"/>
      <c r="AB118" s="147"/>
      <c r="AC118" s="147"/>
      <c r="AD118" s="147"/>
      <c r="AE118" s="147"/>
      <c r="AF118" s="147"/>
      <c r="AG118" s="147" t="s">
        <v>130</v>
      </c>
      <c r="AH118" s="147">
        <v>5</v>
      </c>
      <c r="AI118" s="147"/>
      <c r="AJ118" s="147"/>
      <c r="AK118" s="147"/>
      <c r="AL118" s="147"/>
      <c r="AM118" s="147"/>
      <c r="AN118" s="147"/>
      <c r="AO118" s="147"/>
      <c r="AP118" s="147"/>
      <c r="AQ118" s="147"/>
      <c r="AR118" s="147"/>
      <c r="AS118" s="147"/>
      <c r="AT118" s="147"/>
      <c r="AU118" s="147"/>
      <c r="AV118" s="147"/>
      <c r="AW118" s="147"/>
      <c r="AX118" s="147"/>
      <c r="AY118" s="147"/>
      <c r="AZ118" s="147"/>
      <c r="BA118" s="147"/>
      <c r="BB118" s="147"/>
      <c r="BC118" s="147"/>
      <c r="BD118" s="147"/>
      <c r="BE118" s="147"/>
      <c r="BF118" s="147"/>
      <c r="BG118" s="147"/>
      <c r="BH118" s="147"/>
    </row>
    <row r="119" spans="1:60" outlineLevel="1" x14ac:dyDescent="0.25">
      <c r="A119" s="171">
        <v>56</v>
      </c>
      <c r="B119" s="172" t="s">
        <v>293</v>
      </c>
      <c r="C119" s="186" t="s">
        <v>294</v>
      </c>
      <c r="D119" s="173" t="s">
        <v>133</v>
      </c>
      <c r="E119" s="174">
        <v>15.827999999999999</v>
      </c>
      <c r="F119" s="175"/>
      <c r="G119" s="176">
        <f>ROUND(E119*F119,2)</f>
        <v>0</v>
      </c>
      <c r="H119" s="159"/>
      <c r="I119" s="158">
        <f>ROUND(E119*H119,2)</f>
        <v>0</v>
      </c>
      <c r="J119" s="159"/>
      <c r="K119" s="158">
        <f>ROUND(E119*J119,2)</f>
        <v>0</v>
      </c>
      <c r="L119" s="158">
        <v>21</v>
      </c>
      <c r="M119" s="158">
        <f>G119*(1+L119/100)</f>
        <v>0</v>
      </c>
      <c r="N119" s="157">
        <v>4.1099999999999999E-3</v>
      </c>
      <c r="O119" s="157">
        <f>ROUND(E119*N119,2)</f>
        <v>7.0000000000000007E-2</v>
      </c>
      <c r="P119" s="157">
        <v>0</v>
      </c>
      <c r="Q119" s="157">
        <f>ROUND(E119*P119,2)</f>
        <v>0</v>
      </c>
      <c r="R119" s="158"/>
      <c r="S119" s="158" t="s">
        <v>128</v>
      </c>
      <c r="T119" s="158" t="s">
        <v>128</v>
      </c>
      <c r="U119" s="158">
        <v>0.31509999999999999</v>
      </c>
      <c r="V119" s="158">
        <f>ROUND(E119*U119,2)</f>
        <v>4.99</v>
      </c>
      <c r="W119" s="158"/>
      <c r="X119" s="158" t="s">
        <v>117</v>
      </c>
      <c r="Y119" s="158" t="s">
        <v>118</v>
      </c>
      <c r="Z119" s="147"/>
      <c r="AA119" s="147"/>
      <c r="AB119" s="147"/>
      <c r="AC119" s="147"/>
      <c r="AD119" s="147"/>
      <c r="AE119" s="147"/>
      <c r="AF119" s="147"/>
      <c r="AG119" s="147" t="s">
        <v>119</v>
      </c>
      <c r="AH119" s="147"/>
      <c r="AI119" s="147"/>
      <c r="AJ119" s="147"/>
      <c r="AK119" s="147"/>
      <c r="AL119" s="147"/>
      <c r="AM119" s="147"/>
      <c r="AN119" s="147"/>
      <c r="AO119" s="147"/>
      <c r="AP119" s="147"/>
      <c r="AQ119" s="147"/>
      <c r="AR119" s="147"/>
      <c r="AS119" s="147"/>
      <c r="AT119" s="147"/>
      <c r="AU119" s="147"/>
      <c r="AV119" s="147"/>
      <c r="AW119" s="147"/>
      <c r="AX119" s="147"/>
      <c r="AY119" s="147"/>
      <c r="AZ119" s="147"/>
      <c r="BA119" s="147"/>
      <c r="BB119" s="147"/>
      <c r="BC119" s="147"/>
      <c r="BD119" s="147"/>
      <c r="BE119" s="147"/>
      <c r="BF119" s="147"/>
      <c r="BG119" s="147"/>
      <c r="BH119" s="147"/>
    </row>
    <row r="120" spans="1:60" outlineLevel="2" x14ac:dyDescent="0.25">
      <c r="A120" s="154"/>
      <c r="B120" s="155"/>
      <c r="C120" s="187" t="s">
        <v>295</v>
      </c>
      <c r="D120" s="160"/>
      <c r="E120" s="161">
        <v>15.827999999999999</v>
      </c>
      <c r="F120" s="158"/>
      <c r="G120" s="158"/>
      <c r="H120" s="158"/>
      <c r="I120" s="158"/>
      <c r="J120" s="158"/>
      <c r="K120" s="158"/>
      <c r="L120" s="158"/>
      <c r="M120" s="158"/>
      <c r="N120" s="157"/>
      <c r="O120" s="157"/>
      <c r="P120" s="157"/>
      <c r="Q120" s="157"/>
      <c r="R120" s="158"/>
      <c r="S120" s="158"/>
      <c r="T120" s="158"/>
      <c r="U120" s="158"/>
      <c r="V120" s="158"/>
      <c r="W120" s="158"/>
      <c r="X120" s="158"/>
      <c r="Y120" s="158"/>
      <c r="Z120" s="147"/>
      <c r="AA120" s="147"/>
      <c r="AB120" s="147"/>
      <c r="AC120" s="147"/>
      <c r="AD120" s="147"/>
      <c r="AE120" s="147"/>
      <c r="AF120" s="147"/>
      <c r="AG120" s="147" t="s">
        <v>130</v>
      </c>
      <c r="AH120" s="147">
        <v>5</v>
      </c>
      <c r="AI120" s="147"/>
      <c r="AJ120" s="147"/>
      <c r="AK120" s="147"/>
      <c r="AL120" s="147"/>
      <c r="AM120" s="147"/>
      <c r="AN120" s="147"/>
      <c r="AO120" s="147"/>
      <c r="AP120" s="147"/>
      <c r="AQ120" s="147"/>
      <c r="AR120" s="147"/>
      <c r="AS120" s="147"/>
      <c r="AT120" s="147"/>
      <c r="AU120" s="147"/>
      <c r="AV120" s="147"/>
      <c r="AW120" s="147"/>
      <c r="AX120" s="147"/>
      <c r="AY120" s="147"/>
      <c r="AZ120" s="147"/>
      <c r="BA120" s="147"/>
      <c r="BB120" s="147"/>
      <c r="BC120" s="147"/>
      <c r="BD120" s="147"/>
      <c r="BE120" s="147"/>
      <c r="BF120" s="147"/>
      <c r="BG120" s="147"/>
      <c r="BH120" s="147"/>
    </row>
    <row r="121" spans="1:60" outlineLevel="1" x14ac:dyDescent="0.25">
      <c r="A121" s="171">
        <v>57</v>
      </c>
      <c r="B121" s="172" t="s">
        <v>296</v>
      </c>
      <c r="C121" s="186" t="s">
        <v>297</v>
      </c>
      <c r="D121" s="173" t="s">
        <v>133</v>
      </c>
      <c r="E121" s="174">
        <v>12</v>
      </c>
      <c r="F121" s="175"/>
      <c r="G121" s="176">
        <f>ROUND(E121*F121,2)</f>
        <v>0</v>
      </c>
      <c r="H121" s="159"/>
      <c r="I121" s="158">
        <f>ROUND(E121*H121,2)</f>
        <v>0</v>
      </c>
      <c r="J121" s="159"/>
      <c r="K121" s="158">
        <f>ROUND(E121*J121,2)</f>
        <v>0</v>
      </c>
      <c r="L121" s="158">
        <v>21</v>
      </c>
      <c r="M121" s="158">
        <f>G121*(1+L121/100)</f>
        <v>0</v>
      </c>
      <c r="N121" s="157">
        <v>1.3699999999999999E-3</v>
      </c>
      <c r="O121" s="157">
        <f>ROUND(E121*N121,2)</f>
        <v>0.02</v>
      </c>
      <c r="P121" s="157">
        <v>0</v>
      </c>
      <c r="Q121" s="157">
        <f>ROUND(E121*P121,2)</f>
        <v>0</v>
      </c>
      <c r="R121" s="158"/>
      <c r="S121" s="158" t="s">
        <v>128</v>
      </c>
      <c r="T121" s="158" t="s">
        <v>128</v>
      </c>
      <c r="U121" s="158">
        <v>0.24</v>
      </c>
      <c r="V121" s="158">
        <f>ROUND(E121*U121,2)</f>
        <v>2.88</v>
      </c>
      <c r="W121" s="158"/>
      <c r="X121" s="158" t="s">
        <v>117</v>
      </c>
      <c r="Y121" s="158" t="s">
        <v>118</v>
      </c>
      <c r="Z121" s="147"/>
      <c r="AA121" s="147"/>
      <c r="AB121" s="147"/>
      <c r="AC121" s="147"/>
      <c r="AD121" s="147"/>
      <c r="AE121" s="147"/>
      <c r="AF121" s="147"/>
      <c r="AG121" s="147" t="s">
        <v>119</v>
      </c>
      <c r="AH121" s="147"/>
      <c r="AI121" s="147"/>
      <c r="AJ121" s="147"/>
      <c r="AK121" s="147"/>
      <c r="AL121" s="147"/>
      <c r="AM121" s="147"/>
      <c r="AN121" s="147"/>
      <c r="AO121" s="147"/>
      <c r="AP121" s="147"/>
      <c r="AQ121" s="147"/>
      <c r="AR121" s="147"/>
      <c r="AS121" s="147"/>
      <c r="AT121" s="147"/>
      <c r="AU121" s="147"/>
      <c r="AV121" s="147"/>
      <c r="AW121" s="147"/>
      <c r="AX121" s="147"/>
      <c r="AY121" s="147"/>
      <c r="AZ121" s="147"/>
      <c r="BA121" s="147"/>
      <c r="BB121" s="147"/>
      <c r="BC121" s="147"/>
      <c r="BD121" s="147"/>
      <c r="BE121" s="147"/>
      <c r="BF121" s="147"/>
      <c r="BG121" s="147"/>
      <c r="BH121" s="147"/>
    </row>
    <row r="122" spans="1:60" outlineLevel="2" x14ac:dyDescent="0.25">
      <c r="A122" s="154"/>
      <c r="B122" s="155"/>
      <c r="C122" s="187" t="s">
        <v>298</v>
      </c>
      <c r="D122" s="160"/>
      <c r="E122" s="161">
        <v>12</v>
      </c>
      <c r="F122" s="158"/>
      <c r="G122" s="158"/>
      <c r="H122" s="158"/>
      <c r="I122" s="158"/>
      <c r="J122" s="158"/>
      <c r="K122" s="158"/>
      <c r="L122" s="158"/>
      <c r="M122" s="158"/>
      <c r="N122" s="157"/>
      <c r="O122" s="157"/>
      <c r="P122" s="157"/>
      <c r="Q122" s="157"/>
      <c r="R122" s="158"/>
      <c r="S122" s="158"/>
      <c r="T122" s="158"/>
      <c r="U122" s="158"/>
      <c r="V122" s="158"/>
      <c r="W122" s="158"/>
      <c r="X122" s="158"/>
      <c r="Y122" s="158"/>
      <c r="Z122" s="147"/>
      <c r="AA122" s="147"/>
      <c r="AB122" s="147"/>
      <c r="AC122" s="147"/>
      <c r="AD122" s="147"/>
      <c r="AE122" s="147"/>
      <c r="AF122" s="147"/>
      <c r="AG122" s="147" t="s">
        <v>130</v>
      </c>
      <c r="AH122" s="147">
        <v>5</v>
      </c>
      <c r="AI122" s="147"/>
      <c r="AJ122" s="147"/>
      <c r="AK122" s="147"/>
      <c r="AL122" s="147"/>
      <c r="AM122" s="147"/>
      <c r="AN122" s="147"/>
      <c r="AO122" s="147"/>
      <c r="AP122" s="147"/>
      <c r="AQ122" s="147"/>
      <c r="AR122" s="147"/>
      <c r="AS122" s="147"/>
      <c r="AT122" s="147"/>
      <c r="AU122" s="147"/>
      <c r="AV122" s="147"/>
      <c r="AW122" s="147"/>
      <c r="AX122" s="147"/>
      <c r="AY122" s="147"/>
      <c r="AZ122" s="147"/>
      <c r="BA122" s="147"/>
      <c r="BB122" s="147"/>
      <c r="BC122" s="147"/>
      <c r="BD122" s="147"/>
      <c r="BE122" s="147"/>
      <c r="BF122" s="147"/>
      <c r="BG122" s="147"/>
      <c r="BH122" s="147"/>
    </row>
    <row r="123" spans="1:60" outlineLevel="1" x14ac:dyDescent="0.25">
      <c r="A123" s="171">
        <v>58</v>
      </c>
      <c r="B123" s="172" t="s">
        <v>299</v>
      </c>
      <c r="C123" s="186" t="s">
        <v>300</v>
      </c>
      <c r="D123" s="173" t="s">
        <v>127</v>
      </c>
      <c r="E123" s="174">
        <v>3.71</v>
      </c>
      <c r="F123" s="175"/>
      <c r="G123" s="176">
        <f>ROUND(E123*F123,2)</f>
        <v>0</v>
      </c>
      <c r="H123" s="159"/>
      <c r="I123" s="158">
        <f>ROUND(E123*H123,2)</f>
        <v>0</v>
      </c>
      <c r="J123" s="159"/>
      <c r="K123" s="158">
        <f>ROUND(E123*J123,2)</f>
        <v>0</v>
      </c>
      <c r="L123" s="158">
        <v>21</v>
      </c>
      <c r="M123" s="158">
        <f>G123*(1+L123/100)</f>
        <v>0</v>
      </c>
      <c r="N123" s="157">
        <v>8.3000000000000001E-3</v>
      </c>
      <c r="O123" s="157">
        <f>ROUND(E123*N123,2)</f>
        <v>0.03</v>
      </c>
      <c r="P123" s="157">
        <v>0</v>
      </c>
      <c r="Q123" s="157">
        <f>ROUND(E123*P123,2)</f>
        <v>0</v>
      </c>
      <c r="R123" s="158"/>
      <c r="S123" s="158" t="s">
        <v>128</v>
      </c>
      <c r="T123" s="158" t="s">
        <v>128</v>
      </c>
      <c r="U123" s="158">
        <v>2.2796500000000002</v>
      </c>
      <c r="V123" s="158">
        <f>ROUND(E123*U123,2)</f>
        <v>8.4600000000000009</v>
      </c>
      <c r="W123" s="158"/>
      <c r="X123" s="158" t="s">
        <v>117</v>
      </c>
      <c r="Y123" s="158" t="s">
        <v>118</v>
      </c>
      <c r="Z123" s="147"/>
      <c r="AA123" s="147"/>
      <c r="AB123" s="147"/>
      <c r="AC123" s="147"/>
      <c r="AD123" s="147"/>
      <c r="AE123" s="147"/>
      <c r="AF123" s="147"/>
      <c r="AG123" s="147" t="s">
        <v>119</v>
      </c>
      <c r="AH123" s="147"/>
      <c r="AI123" s="147"/>
      <c r="AJ123" s="147"/>
      <c r="AK123" s="147"/>
      <c r="AL123" s="147"/>
      <c r="AM123" s="147"/>
      <c r="AN123" s="147"/>
      <c r="AO123" s="147"/>
      <c r="AP123" s="147"/>
      <c r="AQ123" s="147"/>
      <c r="AR123" s="147"/>
      <c r="AS123" s="147"/>
      <c r="AT123" s="147"/>
      <c r="AU123" s="147"/>
      <c r="AV123" s="147"/>
      <c r="AW123" s="147"/>
      <c r="AX123" s="147"/>
      <c r="AY123" s="147"/>
      <c r="AZ123" s="147"/>
      <c r="BA123" s="147"/>
      <c r="BB123" s="147"/>
      <c r="BC123" s="147"/>
      <c r="BD123" s="147"/>
      <c r="BE123" s="147"/>
      <c r="BF123" s="147"/>
      <c r="BG123" s="147"/>
      <c r="BH123" s="147"/>
    </row>
    <row r="124" spans="1:60" outlineLevel="2" x14ac:dyDescent="0.25">
      <c r="A124" s="154"/>
      <c r="B124" s="155"/>
      <c r="C124" s="187" t="s">
        <v>301</v>
      </c>
      <c r="D124" s="160"/>
      <c r="E124" s="161">
        <v>3.71</v>
      </c>
      <c r="F124" s="158"/>
      <c r="G124" s="158"/>
      <c r="H124" s="158"/>
      <c r="I124" s="158"/>
      <c r="J124" s="158"/>
      <c r="K124" s="158"/>
      <c r="L124" s="158"/>
      <c r="M124" s="158"/>
      <c r="N124" s="157"/>
      <c r="O124" s="157"/>
      <c r="P124" s="157"/>
      <c r="Q124" s="157"/>
      <c r="R124" s="158"/>
      <c r="S124" s="158"/>
      <c r="T124" s="158"/>
      <c r="U124" s="158"/>
      <c r="V124" s="158"/>
      <c r="W124" s="158"/>
      <c r="X124" s="158"/>
      <c r="Y124" s="158"/>
      <c r="Z124" s="147"/>
      <c r="AA124" s="147"/>
      <c r="AB124" s="147"/>
      <c r="AC124" s="147"/>
      <c r="AD124" s="147"/>
      <c r="AE124" s="147"/>
      <c r="AF124" s="147"/>
      <c r="AG124" s="147" t="s">
        <v>130</v>
      </c>
      <c r="AH124" s="147">
        <v>5</v>
      </c>
      <c r="AI124" s="147"/>
      <c r="AJ124" s="147"/>
      <c r="AK124" s="147"/>
      <c r="AL124" s="147"/>
      <c r="AM124" s="147"/>
      <c r="AN124" s="147"/>
      <c r="AO124" s="147"/>
      <c r="AP124" s="147"/>
      <c r="AQ124" s="147"/>
      <c r="AR124" s="147"/>
      <c r="AS124" s="147"/>
      <c r="AT124" s="147"/>
      <c r="AU124" s="147"/>
      <c r="AV124" s="147"/>
      <c r="AW124" s="147"/>
      <c r="AX124" s="147"/>
      <c r="AY124" s="147"/>
      <c r="AZ124" s="147"/>
      <c r="BA124" s="147"/>
      <c r="BB124" s="147"/>
      <c r="BC124" s="147"/>
      <c r="BD124" s="147"/>
      <c r="BE124" s="147"/>
      <c r="BF124" s="147"/>
      <c r="BG124" s="147"/>
      <c r="BH124" s="147"/>
    </row>
    <row r="125" spans="1:60" outlineLevel="1" x14ac:dyDescent="0.25">
      <c r="A125" s="154">
        <v>59</v>
      </c>
      <c r="B125" s="155" t="s">
        <v>302</v>
      </c>
      <c r="C125" s="188" t="s">
        <v>303</v>
      </c>
      <c r="D125" s="156" t="s">
        <v>0</v>
      </c>
      <c r="E125" s="183"/>
      <c r="F125" s="159"/>
      <c r="G125" s="158">
        <f>ROUND(E125*F125,2)</f>
        <v>0</v>
      </c>
      <c r="H125" s="159"/>
      <c r="I125" s="158">
        <f>ROUND(E125*H125,2)</f>
        <v>0</v>
      </c>
      <c r="J125" s="159"/>
      <c r="K125" s="158">
        <f>ROUND(E125*J125,2)</f>
        <v>0</v>
      </c>
      <c r="L125" s="158">
        <v>21</v>
      </c>
      <c r="M125" s="158">
        <f>G125*(1+L125/100)</f>
        <v>0</v>
      </c>
      <c r="N125" s="157">
        <v>0</v>
      </c>
      <c r="O125" s="157">
        <f>ROUND(E125*N125,2)</f>
        <v>0</v>
      </c>
      <c r="P125" s="157">
        <v>0</v>
      </c>
      <c r="Q125" s="157">
        <f>ROUND(E125*P125,2)</f>
        <v>0</v>
      </c>
      <c r="R125" s="158"/>
      <c r="S125" s="158" t="s">
        <v>128</v>
      </c>
      <c r="T125" s="158" t="s">
        <v>128</v>
      </c>
      <c r="U125" s="158">
        <v>0</v>
      </c>
      <c r="V125" s="158">
        <f>ROUND(E125*U125,2)</f>
        <v>0</v>
      </c>
      <c r="W125" s="158"/>
      <c r="X125" s="158" t="s">
        <v>226</v>
      </c>
      <c r="Y125" s="158" t="s">
        <v>118</v>
      </c>
      <c r="Z125" s="147"/>
      <c r="AA125" s="147"/>
      <c r="AB125" s="147"/>
      <c r="AC125" s="147"/>
      <c r="AD125" s="147"/>
      <c r="AE125" s="147"/>
      <c r="AF125" s="147"/>
      <c r="AG125" s="147" t="s">
        <v>227</v>
      </c>
      <c r="AH125" s="147"/>
      <c r="AI125" s="147"/>
      <c r="AJ125" s="147"/>
      <c r="AK125" s="147"/>
      <c r="AL125" s="147"/>
      <c r="AM125" s="147"/>
      <c r="AN125" s="147"/>
      <c r="AO125" s="147"/>
      <c r="AP125" s="147"/>
      <c r="AQ125" s="147"/>
      <c r="AR125" s="147"/>
      <c r="AS125" s="147"/>
      <c r="AT125" s="147"/>
      <c r="AU125" s="147"/>
      <c r="AV125" s="147"/>
      <c r="AW125" s="147"/>
      <c r="AX125" s="147"/>
      <c r="AY125" s="147"/>
      <c r="AZ125" s="147"/>
      <c r="BA125" s="147"/>
      <c r="BB125" s="147"/>
      <c r="BC125" s="147"/>
      <c r="BD125" s="147"/>
      <c r="BE125" s="147"/>
      <c r="BF125" s="147"/>
      <c r="BG125" s="147"/>
      <c r="BH125" s="147"/>
    </row>
    <row r="126" spans="1:60" x14ac:dyDescent="0.25">
      <c r="A126" s="164" t="s">
        <v>110</v>
      </c>
      <c r="B126" s="165" t="s">
        <v>74</v>
      </c>
      <c r="C126" s="184" t="s">
        <v>75</v>
      </c>
      <c r="D126" s="166"/>
      <c r="E126" s="167"/>
      <c r="F126" s="168"/>
      <c r="G126" s="169">
        <f>SUMIF(AG127:AG145,"&lt;&gt;NOR",G127:G145)</f>
        <v>0</v>
      </c>
      <c r="H126" s="163"/>
      <c r="I126" s="163">
        <f>SUM(I127:I145)</f>
        <v>0</v>
      </c>
      <c r="J126" s="163"/>
      <c r="K126" s="163">
        <f>SUM(K127:K145)</f>
        <v>0</v>
      </c>
      <c r="L126" s="163"/>
      <c r="M126" s="163">
        <f>SUM(M127:M145)</f>
        <v>0</v>
      </c>
      <c r="N126" s="162"/>
      <c r="O126" s="162">
        <f>SUM(O127:O145)</f>
        <v>10.47</v>
      </c>
      <c r="P126" s="162"/>
      <c r="Q126" s="162">
        <f>SUM(Q127:Q145)</f>
        <v>0</v>
      </c>
      <c r="R126" s="163"/>
      <c r="S126" s="163"/>
      <c r="T126" s="163"/>
      <c r="U126" s="163"/>
      <c r="V126" s="163">
        <f>SUM(V127:V145)</f>
        <v>632.68999999999994</v>
      </c>
      <c r="W126" s="163"/>
      <c r="X126" s="163"/>
      <c r="Y126" s="163"/>
      <c r="AG126" t="s">
        <v>111</v>
      </c>
    </row>
    <row r="127" spans="1:60" ht="20.399999999999999" outlineLevel="1" x14ac:dyDescent="0.25">
      <c r="A127" s="171">
        <v>60</v>
      </c>
      <c r="B127" s="172" t="s">
        <v>304</v>
      </c>
      <c r="C127" s="186" t="s">
        <v>305</v>
      </c>
      <c r="D127" s="173" t="s">
        <v>127</v>
      </c>
      <c r="E127" s="174">
        <v>760</v>
      </c>
      <c r="F127" s="175"/>
      <c r="G127" s="176">
        <f>ROUND(E127*F127,2)</f>
        <v>0</v>
      </c>
      <c r="H127" s="159"/>
      <c r="I127" s="158">
        <f>ROUND(E127*H127,2)</f>
        <v>0</v>
      </c>
      <c r="J127" s="159"/>
      <c r="K127" s="158">
        <f>ROUND(E127*J127,2)</f>
        <v>0</v>
      </c>
      <c r="L127" s="158">
        <v>21</v>
      </c>
      <c r="M127" s="158">
        <f>G127*(1+L127/100)</f>
        <v>0</v>
      </c>
      <c r="N127" s="157">
        <v>1.9000000000000001E-4</v>
      </c>
      <c r="O127" s="157">
        <f>ROUND(E127*N127,2)</f>
        <v>0.14000000000000001</v>
      </c>
      <c r="P127" s="157">
        <v>0</v>
      </c>
      <c r="Q127" s="157">
        <f>ROUND(E127*P127,2)</f>
        <v>0</v>
      </c>
      <c r="R127" s="158"/>
      <c r="S127" s="158" t="s">
        <v>128</v>
      </c>
      <c r="T127" s="158" t="s">
        <v>128</v>
      </c>
      <c r="U127" s="158">
        <v>0.09</v>
      </c>
      <c r="V127" s="158">
        <f>ROUND(E127*U127,2)</f>
        <v>68.400000000000006</v>
      </c>
      <c r="W127" s="158"/>
      <c r="X127" s="158" t="s">
        <v>117</v>
      </c>
      <c r="Y127" s="158" t="s">
        <v>118</v>
      </c>
      <c r="Z127" s="147"/>
      <c r="AA127" s="147"/>
      <c r="AB127" s="147"/>
      <c r="AC127" s="147"/>
      <c r="AD127" s="147"/>
      <c r="AE127" s="147"/>
      <c r="AF127" s="147"/>
      <c r="AG127" s="147" t="s">
        <v>119</v>
      </c>
      <c r="AH127" s="147"/>
      <c r="AI127" s="147"/>
      <c r="AJ127" s="147"/>
      <c r="AK127" s="147"/>
      <c r="AL127" s="147"/>
      <c r="AM127" s="147"/>
      <c r="AN127" s="147"/>
      <c r="AO127" s="147"/>
      <c r="AP127" s="147"/>
      <c r="AQ127" s="147"/>
      <c r="AR127" s="147"/>
      <c r="AS127" s="147"/>
      <c r="AT127" s="147"/>
      <c r="AU127" s="147"/>
      <c r="AV127" s="147"/>
      <c r="AW127" s="147"/>
      <c r="AX127" s="147"/>
      <c r="AY127" s="147"/>
      <c r="AZ127" s="147"/>
      <c r="BA127" s="147"/>
      <c r="BB127" s="147"/>
      <c r="BC127" s="147"/>
      <c r="BD127" s="147"/>
      <c r="BE127" s="147"/>
      <c r="BF127" s="147"/>
      <c r="BG127" s="147"/>
      <c r="BH127" s="147"/>
    </row>
    <row r="128" spans="1:60" outlineLevel="2" x14ac:dyDescent="0.25">
      <c r="A128" s="154"/>
      <c r="B128" s="155"/>
      <c r="C128" s="187" t="s">
        <v>250</v>
      </c>
      <c r="D128" s="160"/>
      <c r="E128" s="161">
        <v>760</v>
      </c>
      <c r="F128" s="158"/>
      <c r="G128" s="158"/>
      <c r="H128" s="158"/>
      <c r="I128" s="158"/>
      <c r="J128" s="158"/>
      <c r="K128" s="158"/>
      <c r="L128" s="158"/>
      <c r="M128" s="158"/>
      <c r="N128" s="157"/>
      <c r="O128" s="157"/>
      <c r="P128" s="157"/>
      <c r="Q128" s="157"/>
      <c r="R128" s="158"/>
      <c r="S128" s="158"/>
      <c r="T128" s="158"/>
      <c r="U128" s="158"/>
      <c r="V128" s="158"/>
      <c r="W128" s="158"/>
      <c r="X128" s="158"/>
      <c r="Y128" s="158"/>
      <c r="Z128" s="147"/>
      <c r="AA128" s="147"/>
      <c r="AB128" s="147"/>
      <c r="AC128" s="147"/>
      <c r="AD128" s="147"/>
      <c r="AE128" s="147"/>
      <c r="AF128" s="147"/>
      <c r="AG128" s="147" t="s">
        <v>130</v>
      </c>
      <c r="AH128" s="147">
        <v>5</v>
      </c>
      <c r="AI128" s="147"/>
      <c r="AJ128" s="147"/>
      <c r="AK128" s="147"/>
      <c r="AL128" s="147"/>
      <c r="AM128" s="147"/>
      <c r="AN128" s="147"/>
      <c r="AO128" s="147"/>
      <c r="AP128" s="147"/>
      <c r="AQ128" s="147"/>
      <c r="AR128" s="147"/>
      <c r="AS128" s="147"/>
      <c r="AT128" s="147"/>
      <c r="AU128" s="147"/>
      <c r="AV128" s="147"/>
      <c r="AW128" s="147"/>
      <c r="AX128" s="147"/>
      <c r="AY128" s="147"/>
      <c r="AZ128" s="147"/>
      <c r="BA128" s="147"/>
      <c r="BB128" s="147"/>
      <c r="BC128" s="147"/>
      <c r="BD128" s="147"/>
      <c r="BE128" s="147"/>
      <c r="BF128" s="147"/>
      <c r="BG128" s="147"/>
      <c r="BH128" s="147"/>
    </row>
    <row r="129" spans="1:60" ht="20.399999999999999" outlineLevel="1" x14ac:dyDescent="0.25">
      <c r="A129" s="171">
        <v>61</v>
      </c>
      <c r="B129" s="172" t="s">
        <v>306</v>
      </c>
      <c r="C129" s="186" t="s">
        <v>307</v>
      </c>
      <c r="D129" s="173" t="s">
        <v>127</v>
      </c>
      <c r="E129" s="174">
        <v>748</v>
      </c>
      <c r="F129" s="175"/>
      <c r="G129" s="176">
        <f>ROUND(E129*F129,2)</f>
        <v>0</v>
      </c>
      <c r="H129" s="159"/>
      <c r="I129" s="158">
        <f>ROUND(E129*H129,2)</f>
        <v>0</v>
      </c>
      <c r="J129" s="159"/>
      <c r="K129" s="158">
        <f>ROUND(E129*J129,2)</f>
        <v>0</v>
      </c>
      <c r="L129" s="158">
        <v>21</v>
      </c>
      <c r="M129" s="158">
        <f>G129*(1+L129/100)</f>
        <v>0</v>
      </c>
      <c r="N129" s="157">
        <v>1.3610000000000001E-2</v>
      </c>
      <c r="O129" s="157">
        <f>ROUND(E129*N129,2)</f>
        <v>10.18</v>
      </c>
      <c r="P129" s="157">
        <v>0</v>
      </c>
      <c r="Q129" s="157">
        <f>ROUND(E129*P129,2)</f>
        <v>0</v>
      </c>
      <c r="R129" s="158"/>
      <c r="S129" s="158" t="s">
        <v>128</v>
      </c>
      <c r="T129" s="158" t="s">
        <v>116</v>
      </c>
      <c r="U129" s="158">
        <v>0.64</v>
      </c>
      <c r="V129" s="158">
        <f>ROUND(E129*U129,2)</f>
        <v>478.72</v>
      </c>
      <c r="W129" s="158"/>
      <c r="X129" s="158" t="s">
        <v>117</v>
      </c>
      <c r="Y129" s="158" t="s">
        <v>118</v>
      </c>
      <c r="Z129" s="147"/>
      <c r="AA129" s="147"/>
      <c r="AB129" s="147"/>
      <c r="AC129" s="147"/>
      <c r="AD129" s="147"/>
      <c r="AE129" s="147"/>
      <c r="AF129" s="147"/>
      <c r="AG129" s="147" t="s">
        <v>119</v>
      </c>
      <c r="AH129" s="147"/>
      <c r="AI129" s="147"/>
      <c r="AJ129" s="147"/>
      <c r="AK129" s="147"/>
      <c r="AL129" s="147"/>
      <c r="AM129" s="147"/>
      <c r="AN129" s="147"/>
      <c r="AO129" s="147"/>
      <c r="AP129" s="147"/>
      <c r="AQ129" s="147"/>
      <c r="AR129" s="147"/>
      <c r="AS129" s="147"/>
      <c r="AT129" s="147"/>
      <c r="AU129" s="147"/>
      <c r="AV129" s="147"/>
      <c r="AW129" s="147"/>
      <c r="AX129" s="147"/>
      <c r="AY129" s="147"/>
      <c r="AZ129" s="147"/>
      <c r="BA129" s="147"/>
      <c r="BB129" s="147"/>
      <c r="BC129" s="147"/>
      <c r="BD129" s="147"/>
      <c r="BE129" s="147"/>
      <c r="BF129" s="147"/>
      <c r="BG129" s="147"/>
      <c r="BH129" s="147"/>
    </row>
    <row r="130" spans="1:60" outlineLevel="2" x14ac:dyDescent="0.25">
      <c r="A130" s="154"/>
      <c r="B130" s="155"/>
      <c r="C130" s="187" t="s">
        <v>308</v>
      </c>
      <c r="D130" s="160"/>
      <c r="E130" s="161">
        <v>760</v>
      </c>
      <c r="F130" s="158"/>
      <c r="G130" s="158"/>
      <c r="H130" s="158"/>
      <c r="I130" s="158"/>
      <c r="J130" s="158"/>
      <c r="K130" s="158"/>
      <c r="L130" s="158"/>
      <c r="M130" s="158"/>
      <c r="N130" s="157"/>
      <c r="O130" s="157"/>
      <c r="P130" s="157"/>
      <c r="Q130" s="157"/>
      <c r="R130" s="158"/>
      <c r="S130" s="158"/>
      <c r="T130" s="158"/>
      <c r="U130" s="158"/>
      <c r="V130" s="158"/>
      <c r="W130" s="158"/>
      <c r="X130" s="158"/>
      <c r="Y130" s="158"/>
      <c r="Z130" s="147"/>
      <c r="AA130" s="147"/>
      <c r="AB130" s="147"/>
      <c r="AC130" s="147"/>
      <c r="AD130" s="147"/>
      <c r="AE130" s="147"/>
      <c r="AF130" s="147"/>
      <c r="AG130" s="147" t="s">
        <v>130</v>
      </c>
      <c r="AH130" s="147">
        <v>5</v>
      </c>
      <c r="AI130" s="147"/>
      <c r="AJ130" s="147"/>
      <c r="AK130" s="147"/>
      <c r="AL130" s="147"/>
      <c r="AM130" s="147"/>
      <c r="AN130" s="147"/>
      <c r="AO130" s="147"/>
      <c r="AP130" s="147"/>
      <c r="AQ130" s="147"/>
      <c r="AR130" s="147"/>
      <c r="AS130" s="147"/>
      <c r="AT130" s="147"/>
      <c r="AU130" s="147"/>
      <c r="AV130" s="147"/>
      <c r="AW130" s="147"/>
      <c r="AX130" s="147"/>
      <c r="AY130" s="147"/>
      <c r="AZ130" s="147"/>
      <c r="BA130" s="147"/>
      <c r="BB130" s="147"/>
      <c r="BC130" s="147"/>
      <c r="BD130" s="147"/>
      <c r="BE130" s="147"/>
      <c r="BF130" s="147"/>
      <c r="BG130" s="147"/>
      <c r="BH130" s="147"/>
    </row>
    <row r="131" spans="1:60" outlineLevel="3" x14ac:dyDescent="0.25">
      <c r="A131" s="154"/>
      <c r="B131" s="155"/>
      <c r="C131" s="187" t="s">
        <v>309</v>
      </c>
      <c r="D131" s="160"/>
      <c r="E131" s="161">
        <v>-12</v>
      </c>
      <c r="F131" s="158"/>
      <c r="G131" s="158"/>
      <c r="H131" s="158"/>
      <c r="I131" s="158"/>
      <c r="J131" s="158"/>
      <c r="K131" s="158"/>
      <c r="L131" s="158"/>
      <c r="M131" s="158"/>
      <c r="N131" s="157"/>
      <c r="O131" s="157"/>
      <c r="P131" s="157"/>
      <c r="Q131" s="157"/>
      <c r="R131" s="158"/>
      <c r="S131" s="158"/>
      <c r="T131" s="158"/>
      <c r="U131" s="158"/>
      <c r="V131" s="158"/>
      <c r="W131" s="158"/>
      <c r="X131" s="158"/>
      <c r="Y131" s="158"/>
      <c r="Z131" s="147"/>
      <c r="AA131" s="147"/>
      <c r="AB131" s="147"/>
      <c r="AC131" s="147"/>
      <c r="AD131" s="147"/>
      <c r="AE131" s="147"/>
      <c r="AF131" s="147"/>
      <c r="AG131" s="147" t="s">
        <v>130</v>
      </c>
      <c r="AH131" s="147">
        <v>0</v>
      </c>
      <c r="AI131" s="147"/>
      <c r="AJ131" s="147"/>
      <c r="AK131" s="147"/>
      <c r="AL131" s="147"/>
      <c r="AM131" s="147"/>
      <c r="AN131" s="147"/>
      <c r="AO131" s="147"/>
      <c r="AP131" s="147"/>
      <c r="AQ131" s="147"/>
      <c r="AR131" s="147"/>
      <c r="AS131" s="147"/>
      <c r="AT131" s="147"/>
      <c r="AU131" s="147"/>
      <c r="AV131" s="147"/>
      <c r="AW131" s="147"/>
      <c r="AX131" s="147"/>
      <c r="AY131" s="147"/>
      <c r="AZ131" s="147"/>
      <c r="BA131" s="147"/>
      <c r="BB131" s="147"/>
      <c r="BC131" s="147"/>
      <c r="BD131" s="147"/>
      <c r="BE131" s="147"/>
      <c r="BF131" s="147"/>
      <c r="BG131" s="147"/>
      <c r="BH131" s="147"/>
    </row>
    <row r="132" spans="1:60" ht="20.399999999999999" outlineLevel="1" x14ac:dyDescent="0.25">
      <c r="A132" s="177">
        <v>62</v>
      </c>
      <c r="B132" s="178" t="s">
        <v>310</v>
      </c>
      <c r="C132" s="185" t="s">
        <v>311</v>
      </c>
      <c r="D132" s="179" t="s">
        <v>141</v>
      </c>
      <c r="E132" s="180">
        <v>75</v>
      </c>
      <c r="F132" s="181"/>
      <c r="G132" s="182">
        <f>ROUND(E132*F132,2)</f>
        <v>0</v>
      </c>
      <c r="H132" s="159"/>
      <c r="I132" s="158">
        <f>ROUND(E132*H132,2)</f>
        <v>0</v>
      </c>
      <c r="J132" s="159"/>
      <c r="K132" s="158">
        <f>ROUND(E132*J132,2)</f>
        <v>0</v>
      </c>
      <c r="L132" s="158">
        <v>21</v>
      </c>
      <c r="M132" s="158">
        <f>G132*(1+L132/100)</f>
        <v>0</v>
      </c>
      <c r="N132" s="157">
        <v>1.33E-3</v>
      </c>
      <c r="O132" s="157">
        <f>ROUND(E132*N132,2)</f>
        <v>0.1</v>
      </c>
      <c r="P132" s="157">
        <v>0</v>
      </c>
      <c r="Q132" s="157">
        <f>ROUND(E132*P132,2)</f>
        <v>0</v>
      </c>
      <c r="R132" s="158" t="s">
        <v>232</v>
      </c>
      <c r="S132" s="158" t="s">
        <v>128</v>
      </c>
      <c r="T132" s="158" t="s">
        <v>116</v>
      </c>
      <c r="U132" s="158">
        <v>0</v>
      </c>
      <c r="V132" s="158">
        <f>ROUND(E132*U132,2)</f>
        <v>0</v>
      </c>
      <c r="W132" s="158"/>
      <c r="X132" s="158" t="s">
        <v>233</v>
      </c>
      <c r="Y132" s="158" t="s">
        <v>118</v>
      </c>
      <c r="Z132" s="147"/>
      <c r="AA132" s="147"/>
      <c r="AB132" s="147"/>
      <c r="AC132" s="147"/>
      <c r="AD132" s="147"/>
      <c r="AE132" s="147"/>
      <c r="AF132" s="147"/>
      <c r="AG132" s="147" t="s">
        <v>234</v>
      </c>
      <c r="AH132" s="147"/>
      <c r="AI132" s="147"/>
      <c r="AJ132" s="147"/>
      <c r="AK132" s="147"/>
      <c r="AL132" s="147"/>
      <c r="AM132" s="147"/>
      <c r="AN132" s="147"/>
      <c r="AO132" s="147"/>
      <c r="AP132" s="147"/>
      <c r="AQ132" s="147"/>
      <c r="AR132" s="147"/>
      <c r="AS132" s="147"/>
      <c r="AT132" s="147"/>
      <c r="AU132" s="147"/>
      <c r="AV132" s="147"/>
      <c r="AW132" s="147"/>
      <c r="AX132" s="147"/>
      <c r="AY132" s="147"/>
      <c r="AZ132" s="147"/>
      <c r="BA132" s="147"/>
      <c r="BB132" s="147"/>
      <c r="BC132" s="147"/>
      <c r="BD132" s="147"/>
      <c r="BE132" s="147"/>
      <c r="BF132" s="147"/>
      <c r="BG132" s="147"/>
      <c r="BH132" s="147"/>
    </row>
    <row r="133" spans="1:60" outlineLevel="1" x14ac:dyDescent="0.25">
      <c r="A133" s="171">
        <v>63</v>
      </c>
      <c r="B133" s="172" t="s">
        <v>312</v>
      </c>
      <c r="C133" s="186" t="s">
        <v>313</v>
      </c>
      <c r="D133" s="173" t="s">
        <v>141</v>
      </c>
      <c r="E133" s="174">
        <v>75</v>
      </c>
      <c r="F133" s="175"/>
      <c r="G133" s="176">
        <f>ROUND(E133*F133,2)</f>
        <v>0</v>
      </c>
      <c r="H133" s="159"/>
      <c r="I133" s="158">
        <f>ROUND(E133*H133,2)</f>
        <v>0</v>
      </c>
      <c r="J133" s="159"/>
      <c r="K133" s="158">
        <f>ROUND(E133*J133,2)</f>
        <v>0</v>
      </c>
      <c r="L133" s="158">
        <v>21</v>
      </c>
      <c r="M133" s="158">
        <f>G133*(1+L133/100)</f>
        <v>0</v>
      </c>
      <c r="N133" s="157">
        <v>7.1000000000000002E-4</v>
      </c>
      <c r="O133" s="157">
        <f>ROUND(E133*N133,2)</f>
        <v>0.05</v>
      </c>
      <c r="P133" s="157">
        <v>0</v>
      </c>
      <c r="Q133" s="157">
        <f>ROUND(E133*P133,2)</f>
        <v>0</v>
      </c>
      <c r="R133" s="158"/>
      <c r="S133" s="158" t="s">
        <v>115</v>
      </c>
      <c r="T133" s="158" t="s">
        <v>116</v>
      </c>
      <c r="U133" s="158">
        <v>2.9000000000000001E-2</v>
      </c>
      <c r="V133" s="158">
        <f>ROUND(E133*U133,2)</f>
        <v>2.1800000000000002</v>
      </c>
      <c r="W133" s="158"/>
      <c r="X133" s="158" t="s">
        <v>117</v>
      </c>
      <c r="Y133" s="158" t="s">
        <v>118</v>
      </c>
      <c r="Z133" s="147"/>
      <c r="AA133" s="147"/>
      <c r="AB133" s="147"/>
      <c r="AC133" s="147"/>
      <c r="AD133" s="147"/>
      <c r="AE133" s="147"/>
      <c r="AF133" s="147"/>
      <c r="AG133" s="147" t="s">
        <v>119</v>
      </c>
      <c r="AH133" s="147"/>
      <c r="AI133" s="147"/>
      <c r="AJ133" s="147"/>
      <c r="AK133" s="147"/>
      <c r="AL133" s="147"/>
      <c r="AM133" s="147"/>
      <c r="AN133" s="147"/>
      <c r="AO133" s="147"/>
      <c r="AP133" s="147"/>
      <c r="AQ133" s="147"/>
      <c r="AR133" s="147"/>
      <c r="AS133" s="147"/>
      <c r="AT133" s="147"/>
      <c r="AU133" s="147"/>
      <c r="AV133" s="147"/>
      <c r="AW133" s="147"/>
      <c r="AX133" s="147"/>
      <c r="AY133" s="147"/>
      <c r="AZ133" s="147"/>
      <c r="BA133" s="147"/>
      <c r="BB133" s="147"/>
      <c r="BC133" s="147"/>
      <c r="BD133" s="147"/>
      <c r="BE133" s="147"/>
      <c r="BF133" s="147"/>
      <c r="BG133" s="147"/>
      <c r="BH133" s="147"/>
    </row>
    <row r="134" spans="1:60" outlineLevel="2" x14ac:dyDescent="0.25">
      <c r="A134" s="154"/>
      <c r="B134" s="155"/>
      <c r="C134" s="187" t="s">
        <v>314</v>
      </c>
      <c r="D134" s="160"/>
      <c r="E134" s="161">
        <v>75</v>
      </c>
      <c r="F134" s="158"/>
      <c r="G134" s="158"/>
      <c r="H134" s="158"/>
      <c r="I134" s="158"/>
      <c r="J134" s="158"/>
      <c r="K134" s="158"/>
      <c r="L134" s="158"/>
      <c r="M134" s="158"/>
      <c r="N134" s="157"/>
      <c r="O134" s="157"/>
      <c r="P134" s="157"/>
      <c r="Q134" s="157"/>
      <c r="R134" s="158"/>
      <c r="S134" s="158"/>
      <c r="T134" s="158"/>
      <c r="U134" s="158"/>
      <c r="V134" s="158"/>
      <c r="W134" s="158"/>
      <c r="X134" s="158"/>
      <c r="Y134" s="158"/>
      <c r="Z134" s="147"/>
      <c r="AA134" s="147"/>
      <c r="AB134" s="147"/>
      <c r="AC134" s="147"/>
      <c r="AD134" s="147"/>
      <c r="AE134" s="147"/>
      <c r="AF134" s="147"/>
      <c r="AG134" s="147" t="s">
        <v>130</v>
      </c>
      <c r="AH134" s="147">
        <v>5</v>
      </c>
      <c r="AI134" s="147"/>
      <c r="AJ134" s="147"/>
      <c r="AK134" s="147"/>
      <c r="AL134" s="147"/>
      <c r="AM134" s="147"/>
      <c r="AN134" s="147"/>
      <c r="AO134" s="147"/>
      <c r="AP134" s="147"/>
      <c r="AQ134" s="147"/>
      <c r="AR134" s="147"/>
      <c r="AS134" s="147"/>
      <c r="AT134" s="147"/>
      <c r="AU134" s="147"/>
      <c r="AV134" s="147"/>
      <c r="AW134" s="147"/>
      <c r="AX134" s="147"/>
      <c r="AY134" s="147"/>
      <c r="AZ134" s="147"/>
      <c r="BA134" s="147"/>
      <c r="BB134" s="147"/>
      <c r="BC134" s="147"/>
      <c r="BD134" s="147"/>
      <c r="BE134" s="147"/>
      <c r="BF134" s="147"/>
      <c r="BG134" s="147"/>
      <c r="BH134" s="147"/>
    </row>
    <row r="135" spans="1:60" ht="20.399999999999999" outlineLevel="1" x14ac:dyDescent="0.25">
      <c r="A135" s="171">
        <v>64</v>
      </c>
      <c r="B135" s="172" t="s">
        <v>315</v>
      </c>
      <c r="C135" s="186" t="s">
        <v>316</v>
      </c>
      <c r="D135" s="173" t="s">
        <v>133</v>
      </c>
      <c r="E135" s="174">
        <v>76.123999999999995</v>
      </c>
      <c r="F135" s="175"/>
      <c r="G135" s="176">
        <f>ROUND(E135*F135,2)</f>
        <v>0</v>
      </c>
      <c r="H135" s="159"/>
      <c r="I135" s="158">
        <f>ROUND(E135*H135,2)</f>
        <v>0</v>
      </c>
      <c r="J135" s="159"/>
      <c r="K135" s="158">
        <f>ROUND(E135*J135,2)</f>
        <v>0</v>
      </c>
      <c r="L135" s="158">
        <v>21</v>
      </c>
      <c r="M135" s="158">
        <f>G135*(1+L135/100)</f>
        <v>0</v>
      </c>
      <c r="N135" s="157">
        <v>0</v>
      </c>
      <c r="O135" s="157">
        <f>ROUND(E135*N135,2)</f>
        <v>0</v>
      </c>
      <c r="P135" s="157">
        <v>0</v>
      </c>
      <c r="Q135" s="157">
        <f>ROUND(E135*P135,2)</f>
        <v>0</v>
      </c>
      <c r="R135" s="158"/>
      <c r="S135" s="158" t="s">
        <v>128</v>
      </c>
      <c r="T135" s="158" t="s">
        <v>116</v>
      </c>
      <c r="U135" s="158">
        <v>0.49</v>
      </c>
      <c r="V135" s="158">
        <f>ROUND(E135*U135,2)</f>
        <v>37.299999999999997</v>
      </c>
      <c r="W135" s="158"/>
      <c r="X135" s="158" t="s">
        <v>117</v>
      </c>
      <c r="Y135" s="158" t="s">
        <v>118</v>
      </c>
      <c r="Z135" s="147"/>
      <c r="AA135" s="147"/>
      <c r="AB135" s="147"/>
      <c r="AC135" s="147"/>
      <c r="AD135" s="147"/>
      <c r="AE135" s="147"/>
      <c r="AF135" s="147"/>
      <c r="AG135" s="147" t="s">
        <v>119</v>
      </c>
      <c r="AH135" s="147"/>
      <c r="AI135" s="147"/>
      <c r="AJ135" s="147"/>
      <c r="AK135" s="147"/>
      <c r="AL135" s="147"/>
      <c r="AM135" s="147"/>
      <c r="AN135" s="147"/>
      <c r="AO135" s="147"/>
      <c r="AP135" s="147"/>
      <c r="AQ135" s="147"/>
      <c r="AR135" s="147"/>
      <c r="AS135" s="147"/>
      <c r="AT135" s="147"/>
      <c r="AU135" s="147"/>
      <c r="AV135" s="147"/>
      <c r="AW135" s="147"/>
      <c r="AX135" s="147"/>
      <c r="AY135" s="147"/>
      <c r="AZ135" s="147"/>
      <c r="BA135" s="147"/>
      <c r="BB135" s="147"/>
      <c r="BC135" s="147"/>
      <c r="BD135" s="147"/>
      <c r="BE135" s="147"/>
      <c r="BF135" s="147"/>
      <c r="BG135" s="147"/>
      <c r="BH135" s="147"/>
    </row>
    <row r="136" spans="1:60" outlineLevel="2" x14ac:dyDescent="0.25">
      <c r="A136" s="154"/>
      <c r="B136" s="155"/>
      <c r="C136" s="187" t="s">
        <v>134</v>
      </c>
      <c r="D136" s="160"/>
      <c r="E136" s="161">
        <v>27.82</v>
      </c>
      <c r="F136" s="158"/>
      <c r="G136" s="158"/>
      <c r="H136" s="158"/>
      <c r="I136" s="158"/>
      <c r="J136" s="158"/>
      <c r="K136" s="158"/>
      <c r="L136" s="158"/>
      <c r="M136" s="158"/>
      <c r="N136" s="157"/>
      <c r="O136" s="157"/>
      <c r="P136" s="157"/>
      <c r="Q136" s="157"/>
      <c r="R136" s="158"/>
      <c r="S136" s="158"/>
      <c r="T136" s="158"/>
      <c r="U136" s="158"/>
      <c r="V136" s="158"/>
      <c r="W136" s="158"/>
      <c r="X136" s="158"/>
      <c r="Y136" s="158"/>
      <c r="Z136" s="147"/>
      <c r="AA136" s="147"/>
      <c r="AB136" s="147"/>
      <c r="AC136" s="147"/>
      <c r="AD136" s="147"/>
      <c r="AE136" s="147"/>
      <c r="AF136" s="147"/>
      <c r="AG136" s="147" t="s">
        <v>130</v>
      </c>
      <c r="AH136" s="147">
        <v>0</v>
      </c>
      <c r="AI136" s="147"/>
      <c r="AJ136" s="147"/>
      <c r="AK136" s="147"/>
      <c r="AL136" s="147"/>
      <c r="AM136" s="147"/>
      <c r="AN136" s="147"/>
      <c r="AO136" s="147"/>
      <c r="AP136" s="147"/>
      <c r="AQ136" s="147"/>
      <c r="AR136" s="147"/>
      <c r="AS136" s="147"/>
      <c r="AT136" s="147"/>
      <c r="AU136" s="147"/>
      <c r="AV136" s="147"/>
      <c r="AW136" s="147"/>
      <c r="AX136" s="147"/>
      <c r="AY136" s="147"/>
      <c r="AZ136" s="147"/>
      <c r="BA136" s="147"/>
      <c r="BB136" s="147"/>
      <c r="BC136" s="147"/>
      <c r="BD136" s="147"/>
      <c r="BE136" s="147"/>
      <c r="BF136" s="147"/>
      <c r="BG136" s="147"/>
      <c r="BH136" s="147"/>
    </row>
    <row r="137" spans="1:60" outlineLevel="3" x14ac:dyDescent="0.25">
      <c r="A137" s="154"/>
      <c r="B137" s="155"/>
      <c r="C137" s="187" t="s">
        <v>135</v>
      </c>
      <c r="D137" s="160"/>
      <c r="E137" s="161">
        <v>48.304000000000002</v>
      </c>
      <c r="F137" s="158"/>
      <c r="G137" s="158"/>
      <c r="H137" s="158"/>
      <c r="I137" s="158"/>
      <c r="J137" s="158"/>
      <c r="K137" s="158"/>
      <c r="L137" s="158"/>
      <c r="M137" s="158"/>
      <c r="N137" s="157"/>
      <c r="O137" s="157"/>
      <c r="P137" s="157"/>
      <c r="Q137" s="157"/>
      <c r="R137" s="158"/>
      <c r="S137" s="158"/>
      <c r="T137" s="158"/>
      <c r="U137" s="158"/>
      <c r="V137" s="158"/>
      <c r="W137" s="158"/>
      <c r="X137" s="158"/>
      <c r="Y137" s="158"/>
      <c r="Z137" s="147"/>
      <c r="AA137" s="147"/>
      <c r="AB137" s="147"/>
      <c r="AC137" s="147"/>
      <c r="AD137" s="147"/>
      <c r="AE137" s="147"/>
      <c r="AF137" s="147"/>
      <c r="AG137" s="147" t="s">
        <v>130</v>
      </c>
      <c r="AH137" s="147">
        <v>0</v>
      </c>
      <c r="AI137" s="147"/>
      <c r="AJ137" s="147"/>
      <c r="AK137" s="147"/>
      <c r="AL137" s="147"/>
      <c r="AM137" s="147"/>
      <c r="AN137" s="147"/>
      <c r="AO137" s="147"/>
      <c r="AP137" s="147"/>
      <c r="AQ137" s="147"/>
      <c r="AR137" s="147"/>
      <c r="AS137" s="147"/>
      <c r="AT137" s="147"/>
      <c r="AU137" s="147"/>
      <c r="AV137" s="147"/>
      <c r="AW137" s="147"/>
      <c r="AX137" s="147"/>
      <c r="AY137" s="147"/>
      <c r="AZ137" s="147"/>
      <c r="BA137" s="147"/>
      <c r="BB137" s="147"/>
      <c r="BC137" s="147"/>
      <c r="BD137" s="147"/>
      <c r="BE137" s="147"/>
      <c r="BF137" s="147"/>
      <c r="BG137" s="147"/>
      <c r="BH137" s="147"/>
    </row>
    <row r="138" spans="1:60" outlineLevel="1" x14ac:dyDescent="0.25">
      <c r="A138" s="171">
        <v>65</v>
      </c>
      <c r="B138" s="172" t="s">
        <v>317</v>
      </c>
      <c r="C138" s="186" t="s">
        <v>318</v>
      </c>
      <c r="D138" s="173" t="s">
        <v>133</v>
      </c>
      <c r="E138" s="174">
        <v>288.084</v>
      </c>
      <c r="F138" s="175"/>
      <c r="G138" s="176">
        <f>ROUND(E138*F138,2)</f>
        <v>0</v>
      </c>
      <c r="H138" s="159"/>
      <c r="I138" s="158">
        <f>ROUND(E138*H138,2)</f>
        <v>0</v>
      </c>
      <c r="J138" s="159"/>
      <c r="K138" s="158">
        <f>ROUND(E138*J138,2)</f>
        <v>0</v>
      </c>
      <c r="L138" s="158">
        <v>21</v>
      </c>
      <c r="M138" s="158">
        <f>G138*(1+L138/100)</f>
        <v>0</v>
      </c>
      <c r="N138" s="157">
        <v>0</v>
      </c>
      <c r="O138" s="157">
        <f>ROUND(E138*N138,2)</f>
        <v>0</v>
      </c>
      <c r="P138" s="157">
        <v>0</v>
      </c>
      <c r="Q138" s="157">
        <f>ROUND(E138*P138,2)</f>
        <v>0</v>
      </c>
      <c r="R138" s="158"/>
      <c r="S138" s="158" t="s">
        <v>128</v>
      </c>
      <c r="T138" s="158" t="s">
        <v>116</v>
      </c>
      <c r="U138" s="158">
        <v>0.16</v>
      </c>
      <c r="V138" s="158">
        <f>ROUND(E138*U138,2)</f>
        <v>46.09</v>
      </c>
      <c r="W138" s="158"/>
      <c r="X138" s="158" t="s">
        <v>117</v>
      </c>
      <c r="Y138" s="158" t="s">
        <v>118</v>
      </c>
      <c r="Z138" s="147"/>
      <c r="AA138" s="147"/>
      <c r="AB138" s="147"/>
      <c r="AC138" s="147"/>
      <c r="AD138" s="147"/>
      <c r="AE138" s="147"/>
      <c r="AF138" s="147"/>
      <c r="AG138" s="147" t="s">
        <v>119</v>
      </c>
      <c r="AH138" s="147"/>
      <c r="AI138" s="147"/>
      <c r="AJ138" s="147"/>
      <c r="AK138" s="147"/>
      <c r="AL138" s="147"/>
      <c r="AM138" s="147"/>
      <c r="AN138" s="147"/>
      <c r="AO138" s="147"/>
      <c r="AP138" s="147"/>
      <c r="AQ138" s="147"/>
      <c r="AR138" s="147"/>
      <c r="AS138" s="147"/>
      <c r="AT138" s="147"/>
      <c r="AU138" s="147"/>
      <c r="AV138" s="147"/>
      <c r="AW138" s="147"/>
      <c r="AX138" s="147"/>
      <c r="AY138" s="147"/>
      <c r="AZ138" s="147"/>
      <c r="BA138" s="147"/>
      <c r="BB138" s="147"/>
      <c r="BC138" s="147"/>
      <c r="BD138" s="147"/>
      <c r="BE138" s="147"/>
      <c r="BF138" s="147"/>
      <c r="BG138" s="147"/>
      <c r="BH138" s="147"/>
    </row>
    <row r="139" spans="1:60" outlineLevel="2" x14ac:dyDescent="0.25">
      <c r="A139" s="154"/>
      <c r="B139" s="155"/>
      <c r="C139" s="187" t="s">
        <v>319</v>
      </c>
      <c r="D139" s="160"/>
      <c r="E139" s="161">
        <v>31.655999999999999</v>
      </c>
      <c r="F139" s="158"/>
      <c r="G139" s="158"/>
      <c r="H139" s="158"/>
      <c r="I139" s="158"/>
      <c r="J139" s="158"/>
      <c r="K139" s="158"/>
      <c r="L139" s="158"/>
      <c r="M139" s="158"/>
      <c r="N139" s="157"/>
      <c r="O139" s="157"/>
      <c r="P139" s="157"/>
      <c r="Q139" s="157"/>
      <c r="R139" s="158"/>
      <c r="S139" s="158"/>
      <c r="T139" s="158"/>
      <c r="U139" s="158"/>
      <c r="V139" s="158"/>
      <c r="W139" s="158"/>
      <c r="X139" s="158"/>
      <c r="Y139" s="158"/>
      <c r="Z139" s="147"/>
      <c r="AA139" s="147"/>
      <c r="AB139" s="147"/>
      <c r="AC139" s="147"/>
      <c r="AD139" s="147"/>
      <c r="AE139" s="147"/>
      <c r="AF139" s="147"/>
      <c r="AG139" s="147" t="s">
        <v>130</v>
      </c>
      <c r="AH139" s="147">
        <v>5</v>
      </c>
      <c r="AI139" s="147"/>
      <c r="AJ139" s="147"/>
      <c r="AK139" s="147"/>
      <c r="AL139" s="147"/>
      <c r="AM139" s="147"/>
      <c r="AN139" s="147"/>
      <c r="AO139" s="147"/>
      <c r="AP139" s="147"/>
      <c r="AQ139" s="147"/>
      <c r="AR139" s="147"/>
      <c r="AS139" s="147"/>
      <c r="AT139" s="147"/>
      <c r="AU139" s="147"/>
      <c r="AV139" s="147"/>
      <c r="AW139" s="147"/>
      <c r="AX139" s="147"/>
      <c r="AY139" s="147"/>
      <c r="AZ139" s="147"/>
      <c r="BA139" s="147"/>
      <c r="BB139" s="147"/>
      <c r="BC139" s="147"/>
      <c r="BD139" s="147"/>
      <c r="BE139" s="147"/>
      <c r="BF139" s="147"/>
      <c r="BG139" s="147"/>
      <c r="BH139" s="147"/>
    </row>
    <row r="140" spans="1:60" outlineLevel="3" x14ac:dyDescent="0.25">
      <c r="A140" s="154"/>
      <c r="B140" s="155"/>
      <c r="C140" s="187" t="s">
        <v>320</v>
      </c>
      <c r="D140" s="160"/>
      <c r="E140" s="161">
        <v>27.82</v>
      </c>
      <c r="F140" s="158"/>
      <c r="G140" s="158"/>
      <c r="H140" s="158"/>
      <c r="I140" s="158"/>
      <c r="J140" s="158"/>
      <c r="K140" s="158"/>
      <c r="L140" s="158"/>
      <c r="M140" s="158"/>
      <c r="N140" s="157"/>
      <c r="O140" s="157"/>
      <c r="P140" s="157"/>
      <c r="Q140" s="157"/>
      <c r="R140" s="158"/>
      <c r="S140" s="158"/>
      <c r="T140" s="158"/>
      <c r="U140" s="158"/>
      <c r="V140" s="158"/>
      <c r="W140" s="158"/>
      <c r="X140" s="158"/>
      <c r="Y140" s="158"/>
      <c r="Z140" s="147"/>
      <c r="AA140" s="147"/>
      <c r="AB140" s="147"/>
      <c r="AC140" s="147"/>
      <c r="AD140" s="147"/>
      <c r="AE140" s="147"/>
      <c r="AF140" s="147"/>
      <c r="AG140" s="147" t="s">
        <v>130</v>
      </c>
      <c r="AH140" s="147">
        <v>0</v>
      </c>
      <c r="AI140" s="147"/>
      <c r="AJ140" s="147"/>
      <c r="AK140" s="147"/>
      <c r="AL140" s="147"/>
      <c r="AM140" s="147"/>
      <c r="AN140" s="147"/>
      <c r="AO140" s="147"/>
      <c r="AP140" s="147"/>
      <c r="AQ140" s="147"/>
      <c r="AR140" s="147"/>
      <c r="AS140" s="147"/>
      <c r="AT140" s="147"/>
      <c r="AU140" s="147"/>
      <c r="AV140" s="147"/>
      <c r="AW140" s="147"/>
      <c r="AX140" s="147"/>
      <c r="AY140" s="147"/>
      <c r="AZ140" s="147"/>
      <c r="BA140" s="147"/>
      <c r="BB140" s="147"/>
      <c r="BC140" s="147"/>
      <c r="BD140" s="147"/>
      <c r="BE140" s="147"/>
      <c r="BF140" s="147"/>
      <c r="BG140" s="147"/>
      <c r="BH140" s="147"/>
    </row>
    <row r="141" spans="1:60" outlineLevel="3" x14ac:dyDescent="0.25">
      <c r="A141" s="154"/>
      <c r="B141" s="155"/>
      <c r="C141" s="187" t="s">
        <v>321</v>
      </c>
      <c r="D141" s="160"/>
      <c r="E141" s="161">
        <v>96.608000000000004</v>
      </c>
      <c r="F141" s="158"/>
      <c r="G141" s="158"/>
      <c r="H141" s="158"/>
      <c r="I141" s="158"/>
      <c r="J141" s="158"/>
      <c r="K141" s="158"/>
      <c r="L141" s="158"/>
      <c r="M141" s="158"/>
      <c r="N141" s="157"/>
      <c r="O141" s="157"/>
      <c r="P141" s="157"/>
      <c r="Q141" s="157"/>
      <c r="R141" s="158"/>
      <c r="S141" s="158"/>
      <c r="T141" s="158"/>
      <c r="U141" s="158"/>
      <c r="V141" s="158"/>
      <c r="W141" s="158"/>
      <c r="X141" s="158"/>
      <c r="Y141" s="158"/>
      <c r="Z141" s="147"/>
      <c r="AA141" s="147"/>
      <c r="AB141" s="147"/>
      <c r="AC141" s="147"/>
      <c r="AD141" s="147"/>
      <c r="AE141" s="147"/>
      <c r="AF141" s="147"/>
      <c r="AG141" s="147" t="s">
        <v>130</v>
      </c>
      <c r="AH141" s="147">
        <v>0</v>
      </c>
      <c r="AI141" s="147"/>
      <c r="AJ141" s="147"/>
      <c r="AK141" s="147"/>
      <c r="AL141" s="147"/>
      <c r="AM141" s="147"/>
      <c r="AN141" s="147"/>
      <c r="AO141" s="147"/>
      <c r="AP141" s="147"/>
      <c r="AQ141" s="147"/>
      <c r="AR141" s="147"/>
      <c r="AS141" s="147"/>
      <c r="AT141" s="147"/>
      <c r="AU141" s="147"/>
      <c r="AV141" s="147"/>
      <c r="AW141" s="147"/>
      <c r="AX141" s="147"/>
      <c r="AY141" s="147"/>
      <c r="AZ141" s="147"/>
      <c r="BA141" s="147"/>
      <c r="BB141" s="147"/>
      <c r="BC141" s="147"/>
      <c r="BD141" s="147"/>
      <c r="BE141" s="147"/>
      <c r="BF141" s="147"/>
      <c r="BG141" s="147"/>
      <c r="BH141" s="147"/>
    </row>
    <row r="142" spans="1:60" outlineLevel="3" x14ac:dyDescent="0.25">
      <c r="A142" s="154"/>
      <c r="B142" s="155"/>
      <c r="C142" s="187" t="s">
        <v>322</v>
      </c>
      <c r="D142" s="160"/>
      <c r="E142" s="161">
        <v>2.8</v>
      </c>
      <c r="F142" s="158"/>
      <c r="G142" s="158"/>
      <c r="H142" s="158"/>
      <c r="I142" s="158"/>
      <c r="J142" s="158"/>
      <c r="K142" s="158"/>
      <c r="L142" s="158"/>
      <c r="M142" s="158"/>
      <c r="N142" s="157"/>
      <c r="O142" s="157"/>
      <c r="P142" s="157"/>
      <c r="Q142" s="157"/>
      <c r="R142" s="158"/>
      <c r="S142" s="158"/>
      <c r="T142" s="158"/>
      <c r="U142" s="158"/>
      <c r="V142" s="158"/>
      <c r="W142" s="158"/>
      <c r="X142" s="158"/>
      <c r="Y142" s="158"/>
      <c r="Z142" s="147"/>
      <c r="AA142" s="147"/>
      <c r="AB142" s="147"/>
      <c r="AC142" s="147"/>
      <c r="AD142" s="147"/>
      <c r="AE142" s="147"/>
      <c r="AF142" s="147"/>
      <c r="AG142" s="147" t="s">
        <v>130</v>
      </c>
      <c r="AH142" s="147">
        <v>0</v>
      </c>
      <c r="AI142" s="147"/>
      <c r="AJ142" s="147"/>
      <c r="AK142" s="147"/>
      <c r="AL142" s="147"/>
      <c r="AM142" s="147"/>
      <c r="AN142" s="147"/>
      <c r="AO142" s="147"/>
      <c r="AP142" s="147"/>
      <c r="AQ142" s="147"/>
      <c r="AR142" s="147"/>
      <c r="AS142" s="147"/>
      <c r="AT142" s="147"/>
      <c r="AU142" s="147"/>
      <c r="AV142" s="147"/>
      <c r="AW142" s="147"/>
      <c r="AX142" s="147"/>
      <c r="AY142" s="147"/>
      <c r="AZ142" s="147"/>
      <c r="BA142" s="147"/>
      <c r="BB142" s="147"/>
      <c r="BC142" s="147"/>
      <c r="BD142" s="147"/>
      <c r="BE142" s="147"/>
      <c r="BF142" s="147"/>
      <c r="BG142" s="147"/>
      <c r="BH142" s="147"/>
    </row>
    <row r="143" spans="1:60" outlineLevel="3" x14ac:dyDescent="0.25">
      <c r="A143" s="154"/>
      <c r="B143" s="155"/>
      <c r="C143" s="187" t="s">
        <v>323</v>
      </c>
      <c r="D143" s="160"/>
      <c r="E143" s="161">
        <v>72</v>
      </c>
      <c r="F143" s="158"/>
      <c r="G143" s="158"/>
      <c r="H143" s="158"/>
      <c r="I143" s="158"/>
      <c r="J143" s="158"/>
      <c r="K143" s="158"/>
      <c r="L143" s="158"/>
      <c r="M143" s="158"/>
      <c r="N143" s="157"/>
      <c r="O143" s="157"/>
      <c r="P143" s="157"/>
      <c r="Q143" s="157"/>
      <c r="R143" s="158"/>
      <c r="S143" s="158"/>
      <c r="T143" s="158"/>
      <c r="U143" s="158"/>
      <c r="V143" s="158"/>
      <c r="W143" s="158"/>
      <c r="X143" s="158"/>
      <c r="Y143" s="158"/>
      <c r="Z143" s="147"/>
      <c r="AA143" s="147"/>
      <c r="AB143" s="147"/>
      <c r="AC143" s="147"/>
      <c r="AD143" s="147"/>
      <c r="AE143" s="147"/>
      <c r="AF143" s="147"/>
      <c r="AG143" s="147" t="s">
        <v>130</v>
      </c>
      <c r="AH143" s="147">
        <v>0</v>
      </c>
      <c r="AI143" s="147"/>
      <c r="AJ143" s="147"/>
      <c r="AK143" s="147"/>
      <c r="AL143" s="147"/>
      <c r="AM143" s="147"/>
      <c r="AN143" s="147"/>
      <c r="AO143" s="147"/>
      <c r="AP143" s="147"/>
      <c r="AQ143" s="147"/>
      <c r="AR143" s="147"/>
      <c r="AS143" s="147"/>
      <c r="AT143" s="147"/>
      <c r="AU143" s="147"/>
      <c r="AV143" s="147"/>
      <c r="AW143" s="147"/>
      <c r="AX143" s="147"/>
      <c r="AY143" s="147"/>
      <c r="AZ143" s="147"/>
      <c r="BA143" s="147"/>
      <c r="BB143" s="147"/>
      <c r="BC143" s="147"/>
      <c r="BD143" s="147"/>
      <c r="BE143" s="147"/>
      <c r="BF143" s="147"/>
      <c r="BG143" s="147"/>
      <c r="BH143" s="147"/>
    </row>
    <row r="144" spans="1:60" outlineLevel="3" x14ac:dyDescent="0.25">
      <c r="A144" s="154"/>
      <c r="B144" s="155"/>
      <c r="C144" s="187" t="s">
        <v>324</v>
      </c>
      <c r="D144" s="160"/>
      <c r="E144" s="161">
        <v>57.2</v>
      </c>
      <c r="F144" s="158"/>
      <c r="G144" s="158"/>
      <c r="H144" s="158"/>
      <c r="I144" s="158"/>
      <c r="J144" s="158"/>
      <c r="K144" s="158"/>
      <c r="L144" s="158"/>
      <c r="M144" s="158"/>
      <c r="N144" s="157"/>
      <c r="O144" s="157"/>
      <c r="P144" s="157"/>
      <c r="Q144" s="157"/>
      <c r="R144" s="158"/>
      <c r="S144" s="158"/>
      <c r="T144" s="158"/>
      <c r="U144" s="158"/>
      <c r="V144" s="158"/>
      <c r="W144" s="158"/>
      <c r="X144" s="158"/>
      <c r="Y144" s="158"/>
      <c r="Z144" s="147"/>
      <c r="AA144" s="147"/>
      <c r="AB144" s="147"/>
      <c r="AC144" s="147"/>
      <c r="AD144" s="147"/>
      <c r="AE144" s="147"/>
      <c r="AF144" s="147"/>
      <c r="AG144" s="147" t="s">
        <v>130</v>
      </c>
      <c r="AH144" s="147">
        <v>0</v>
      </c>
      <c r="AI144" s="147"/>
      <c r="AJ144" s="147"/>
      <c r="AK144" s="147"/>
      <c r="AL144" s="147"/>
      <c r="AM144" s="147"/>
      <c r="AN144" s="147"/>
      <c r="AO144" s="147"/>
      <c r="AP144" s="147"/>
      <c r="AQ144" s="147"/>
      <c r="AR144" s="147"/>
      <c r="AS144" s="147"/>
      <c r="AT144" s="147"/>
      <c r="AU144" s="147"/>
      <c r="AV144" s="147"/>
      <c r="AW144" s="147"/>
      <c r="AX144" s="147"/>
      <c r="AY144" s="147"/>
      <c r="AZ144" s="147"/>
      <c r="BA144" s="147"/>
      <c r="BB144" s="147"/>
      <c r="BC144" s="147"/>
      <c r="BD144" s="147"/>
      <c r="BE144" s="147"/>
      <c r="BF144" s="147"/>
      <c r="BG144" s="147"/>
      <c r="BH144" s="147"/>
    </row>
    <row r="145" spans="1:60" outlineLevel="1" x14ac:dyDescent="0.25">
      <c r="A145" s="154">
        <v>66</v>
      </c>
      <c r="B145" s="155" t="s">
        <v>325</v>
      </c>
      <c r="C145" s="188" t="s">
        <v>326</v>
      </c>
      <c r="D145" s="156" t="s">
        <v>0</v>
      </c>
      <c r="E145" s="183"/>
      <c r="F145" s="159"/>
      <c r="G145" s="158">
        <f>ROUND(E145*F145,2)</f>
        <v>0</v>
      </c>
      <c r="H145" s="159"/>
      <c r="I145" s="158">
        <f>ROUND(E145*H145,2)</f>
        <v>0</v>
      </c>
      <c r="J145" s="159"/>
      <c r="K145" s="158">
        <f>ROUND(E145*J145,2)</f>
        <v>0</v>
      </c>
      <c r="L145" s="158">
        <v>21</v>
      </c>
      <c r="M145" s="158">
        <f>G145*(1+L145/100)</f>
        <v>0</v>
      </c>
      <c r="N145" s="157">
        <v>0</v>
      </c>
      <c r="O145" s="157">
        <f>ROUND(E145*N145,2)</f>
        <v>0</v>
      </c>
      <c r="P145" s="157">
        <v>0</v>
      </c>
      <c r="Q145" s="157">
        <f>ROUND(E145*P145,2)</f>
        <v>0</v>
      </c>
      <c r="R145" s="158"/>
      <c r="S145" s="158" t="s">
        <v>128</v>
      </c>
      <c r="T145" s="158" t="s">
        <v>128</v>
      </c>
      <c r="U145" s="158">
        <v>2.5999999999999999E-2</v>
      </c>
      <c r="V145" s="158">
        <f>ROUND(E145*U145,2)</f>
        <v>0</v>
      </c>
      <c r="W145" s="158"/>
      <c r="X145" s="158" t="s">
        <v>226</v>
      </c>
      <c r="Y145" s="158" t="s">
        <v>118</v>
      </c>
      <c r="Z145" s="147"/>
      <c r="AA145" s="147"/>
      <c r="AB145" s="147"/>
      <c r="AC145" s="147"/>
      <c r="AD145" s="147"/>
      <c r="AE145" s="147"/>
      <c r="AF145" s="147"/>
      <c r="AG145" s="147" t="s">
        <v>227</v>
      </c>
      <c r="AH145" s="147"/>
      <c r="AI145" s="147"/>
      <c r="AJ145" s="147"/>
      <c r="AK145" s="147"/>
      <c r="AL145" s="147"/>
      <c r="AM145" s="147"/>
      <c r="AN145" s="147"/>
      <c r="AO145" s="147"/>
      <c r="AP145" s="147"/>
      <c r="AQ145" s="147"/>
      <c r="AR145" s="147"/>
      <c r="AS145" s="147"/>
      <c r="AT145" s="147"/>
      <c r="AU145" s="147"/>
      <c r="AV145" s="147"/>
      <c r="AW145" s="147"/>
      <c r="AX145" s="147"/>
      <c r="AY145" s="147"/>
      <c r="AZ145" s="147"/>
      <c r="BA145" s="147"/>
      <c r="BB145" s="147"/>
      <c r="BC145" s="147"/>
      <c r="BD145" s="147"/>
      <c r="BE145" s="147"/>
      <c r="BF145" s="147"/>
      <c r="BG145" s="147"/>
      <c r="BH145" s="147"/>
    </row>
    <row r="146" spans="1:60" x14ac:dyDescent="0.25">
      <c r="A146" s="164" t="s">
        <v>110</v>
      </c>
      <c r="B146" s="165" t="s">
        <v>76</v>
      </c>
      <c r="C146" s="184" t="s">
        <v>77</v>
      </c>
      <c r="D146" s="166"/>
      <c r="E146" s="167"/>
      <c r="F146" s="168"/>
      <c r="G146" s="169">
        <f>SUMIF(AG147:AG162,"&lt;&gt;NOR",G147:G162)</f>
        <v>0</v>
      </c>
      <c r="H146" s="163"/>
      <c r="I146" s="163">
        <f>SUM(I147:I162)</f>
        <v>0</v>
      </c>
      <c r="J146" s="163"/>
      <c r="K146" s="163">
        <f>SUM(K147:K162)</f>
        <v>0</v>
      </c>
      <c r="L146" s="163"/>
      <c r="M146" s="163">
        <f>SUM(M147:M162)</f>
        <v>0</v>
      </c>
      <c r="N146" s="162"/>
      <c r="O146" s="162">
        <f>SUM(O147:O162)</f>
        <v>2.1799999999999997</v>
      </c>
      <c r="P146" s="162"/>
      <c r="Q146" s="162">
        <f>SUM(Q147:Q162)</f>
        <v>0</v>
      </c>
      <c r="R146" s="163"/>
      <c r="S146" s="163"/>
      <c r="T146" s="163"/>
      <c r="U146" s="163"/>
      <c r="V146" s="163">
        <f>SUM(V147:V162)</f>
        <v>249.12</v>
      </c>
      <c r="W146" s="163"/>
      <c r="X146" s="163"/>
      <c r="Y146" s="163"/>
      <c r="AG146" t="s">
        <v>111</v>
      </c>
    </row>
    <row r="147" spans="1:60" ht="20.399999999999999" outlineLevel="1" x14ac:dyDescent="0.25">
      <c r="A147" s="177">
        <v>67</v>
      </c>
      <c r="B147" s="178" t="s">
        <v>327</v>
      </c>
      <c r="C147" s="185" t="s">
        <v>328</v>
      </c>
      <c r="D147" s="179" t="s">
        <v>141</v>
      </c>
      <c r="E147" s="180">
        <v>1</v>
      </c>
      <c r="F147" s="181"/>
      <c r="G147" s="182">
        <f>ROUND(E147*F147,2)</f>
        <v>0</v>
      </c>
      <c r="H147" s="159"/>
      <c r="I147" s="158">
        <f>ROUND(E147*H147,2)</f>
        <v>0</v>
      </c>
      <c r="J147" s="159"/>
      <c r="K147" s="158">
        <f>ROUND(E147*J147,2)</f>
        <v>0</v>
      </c>
      <c r="L147" s="158">
        <v>21</v>
      </c>
      <c r="M147" s="158">
        <f>G147*(1+L147/100)</f>
        <v>0</v>
      </c>
      <c r="N147" s="157">
        <v>2.809E-2</v>
      </c>
      <c r="O147" s="157">
        <f>ROUND(E147*N147,2)</f>
        <v>0.03</v>
      </c>
      <c r="P147" s="157">
        <v>0</v>
      </c>
      <c r="Q147" s="157">
        <f>ROUND(E147*P147,2)</f>
        <v>0</v>
      </c>
      <c r="R147" s="158"/>
      <c r="S147" s="158" t="s">
        <v>128</v>
      </c>
      <c r="T147" s="158" t="s">
        <v>128</v>
      </c>
      <c r="U147" s="158">
        <v>3.444</v>
      </c>
      <c r="V147" s="158">
        <f>ROUND(E147*U147,2)</f>
        <v>3.44</v>
      </c>
      <c r="W147" s="158"/>
      <c r="X147" s="158" t="s">
        <v>329</v>
      </c>
      <c r="Y147" s="158" t="s">
        <v>118</v>
      </c>
      <c r="Z147" s="147"/>
      <c r="AA147" s="147"/>
      <c r="AB147" s="147"/>
      <c r="AC147" s="147"/>
      <c r="AD147" s="147"/>
      <c r="AE147" s="147"/>
      <c r="AF147" s="147"/>
      <c r="AG147" s="147" t="s">
        <v>330</v>
      </c>
      <c r="AH147" s="147"/>
      <c r="AI147" s="147"/>
      <c r="AJ147" s="147"/>
      <c r="AK147" s="147"/>
      <c r="AL147" s="147"/>
      <c r="AM147" s="147"/>
      <c r="AN147" s="147"/>
      <c r="AO147" s="147"/>
      <c r="AP147" s="147"/>
      <c r="AQ147" s="147"/>
      <c r="AR147" s="147"/>
      <c r="AS147" s="147"/>
      <c r="AT147" s="147"/>
      <c r="AU147" s="147"/>
      <c r="AV147" s="147"/>
      <c r="AW147" s="147"/>
      <c r="AX147" s="147"/>
      <c r="AY147" s="147"/>
      <c r="AZ147" s="147"/>
      <c r="BA147" s="147"/>
      <c r="BB147" s="147"/>
      <c r="BC147" s="147"/>
      <c r="BD147" s="147"/>
      <c r="BE147" s="147"/>
      <c r="BF147" s="147"/>
      <c r="BG147" s="147"/>
      <c r="BH147" s="147"/>
    </row>
    <row r="148" spans="1:60" ht="20.399999999999999" outlineLevel="1" x14ac:dyDescent="0.25">
      <c r="A148" s="177">
        <v>68</v>
      </c>
      <c r="B148" s="178" t="s">
        <v>331</v>
      </c>
      <c r="C148" s="185" t="s">
        <v>332</v>
      </c>
      <c r="D148" s="179" t="s">
        <v>141</v>
      </c>
      <c r="E148" s="180">
        <v>33</v>
      </c>
      <c r="F148" s="181"/>
      <c r="G148" s="182">
        <f>ROUND(E148*F148,2)</f>
        <v>0</v>
      </c>
      <c r="H148" s="159"/>
      <c r="I148" s="158">
        <f>ROUND(E148*H148,2)</f>
        <v>0</v>
      </c>
      <c r="J148" s="159"/>
      <c r="K148" s="158">
        <f>ROUND(E148*J148,2)</f>
        <v>0</v>
      </c>
      <c r="L148" s="158">
        <v>21</v>
      </c>
      <c r="M148" s="158">
        <f>G148*(1+L148/100)</f>
        <v>0</v>
      </c>
      <c r="N148" s="157">
        <v>2.7999999999999998E-4</v>
      </c>
      <c r="O148" s="157">
        <f>ROUND(E148*N148,2)</f>
        <v>0.01</v>
      </c>
      <c r="P148" s="157">
        <v>0</v>
      </c>
      <c r="Q148" s="157">
        <f>ROUND(E148*P148,2)</f>
        <v>0</v>
      </c>
      <c r="R148" s="158"/>
      <c r="S148" s="158" t="s">
        <v>128</v>
      </c>
      <c r="T148" s="158" t="s">
        <v>116</v>
      </c>
      <c r="U148" s="158">
        <v>4.1900000000000004</v>
      </c>
      <c r="V148" s="158">
        <f>ROUND(E148*U148,2)</f>
        <v>138.27000000000001</v>
      </c>
      <c r="W148" s="158"/>
      <c r="X148" s="158" t="s">
        <v>117</v>
      </c>
      <c r="Y148" s="158" t="s">
        <v>118</v>
      </c>
      <c r="Z148" s="147"/>
      <c r="AA148" s="147"/>
      <c r="AB148" s="147"/>
      <c r="AC148" s="147"/>
      <c r="AD148" s="147"/>
      <c r="AE148" s="147"/>
      <c r="AF148" s="147"/>
      <c r="AG148" s="147" t="s">
        <v>119</v>
      </c>
      <c r="AH148" s="147"/>
      <c r="AI148" s="147"/>
      <c r="AJ148" s="147"/>
      <c r="AK148" s="147"/>
      <c r="AL148" s="147"/>
      <c r="AM148" s="147"/>
      <c r="AN148" s="147"/>
      <c r="AO148" s="147"/>
      <c r="AP148" s="147"/>
      <c r="AQ148" s="147"/>
      <c r="AR148" s="147"/>
      <c r="AS148" s="147"/>
      <c r="AT148" s="147"/>
      <c r="AU148" s="147"/>
      <c r="AV148" s="147"/>
      <c r="AW148" s="147"/>
      <c r="AX148" s="147"/>
      <c r="AY148" s="147"/>
      <c r="AZ148" s="147"/>
      <c r="BA148" s="147"/>
      <c r="BB148" s="147"/>
      <c r="BC148" s="147"/>
      <c r="BD148" s="147"/>
      <c r="BE148" s="147"/>
      <c r="BF148" s="147"/>
      <c r="BG148" s="147"/>
      <c r="BH148" s="147"/>
    </row>
    <row r="149" spans="1:60" outlineLevel="1" x14ac:dyDescent="0.25">
      <c r="A149" s="171">
        <v>69</v>
      </c>
      <c r="B149" s="172" t="s">
        <v>333</v>
      </c>
      <c r="C149" s="186" t="s">
        <v>334</v>
      </c>
      <c r="D149" s="173" t="s">
        <v>141</v>
      </c>
      <c r="E149" s="174">
        <v>20</v>
      </c>
      <c r="F149" s="175"/>
      <c r="G149" s="176">
        <f>ROUND(E149*F149,2)</f>
        <v>0</v>
      </c>
      <c r="H149" s="159"/>
      <c r="I149" s="158">
        <f>ROUND(E149*H149,2)</f>
        <v>0</v>
      </c>
      <c r="J149" s="159"/>
      <c r="K149" s="158">
        <f>ROUND(E149*J149,2)</f>
        <v>0</v>
      </c>
      <c r="L149" s="158">
        <v>21</v>
      </c>
      <c r="M149" s="158">
        <f>G149*(1+L149/100)</f>
        <v>0</v>
      </c>
      <c r="N149" s="157">
        <v>4.1759999999999999E-2</v>
      </c>
      <c r="O149" s="157">
        <f>ROUND(E149*N149,2)</f>
        <v>0.84</v>
      </c>
      <c r="P149" s="157">
        <v>0</v>
      </c>
      <c r="Q149" s="157">
        <f>ROUND(E149*P149,2)</f>
        <v>0</v>
      </c>
      <c r="R149" s="158"/>
      <c r="S149" s="158" t="s">
        <v>115</v>
      </c>
      <c r="T149" s="158" t="s">
        <v>116</v>
      </c>
      <c r="U149" s="158">
        <v>0</v>
      </c>
      <c r="V149" s="158">
        <f>ROUND(E149*U149,2)</f>
        <v>0</v>
      </c>
      <c r="W149" s="158"/>
      <c r="X149" s="158" t="s">
        <v>233</v>
      </c>
      <c r="Y149" s="158" t="s">
        <v>118</v>
      </c>
      <c r="Z149" s="147"/>
      <c r="AA149" s="147"/>
      <c r="AB149" s="147"/>
      <c r="AC149" s="147"/>
      <c r="AD149" s="147"/>
      <c r="AE149" s="147"/>
      <c r="AF149" s="147"/>
      <c r="AG149" s="147" t="s">
        <v>234</v>
      </c>
      <c r="AH149" s="147"/>
      <c r="AI149" s="147"/>
      <c r="AJ149" s="147"/>
      <c r="AK149" s="147"/>
      <c r="AL149" s="147"/>
      <c r="AM149" s="147"/>
      <c r="AN149" s="147"/>
      <c r="AO149" s="147"/>
      <c r="AP149" s="147"/>
      <c r="AQ149" s="147"/>
      <c r="AR149" s="147"/>
      <c r="AS149" s="147"/>
      <c r="AT149" s="147"/>
      <c r="AU149" s="147"/>
      <c r="AV149" s="147"/>
      <c r="AW149" s="147"/>
      <c r="AX149" s="147"/>
      <c r="AY149" s="147"/>
      <c r="AZ149" s="147"/>
      <c r="BA149" s="147"/>
      <c r="BB149" s="147"/>
      <c r="BC149" s="147"/>
      <c r="BD149" s="147"/>
      <c r="BE149" s="147"/>
      <c r="BF149" s="147"/>
      <c r="BG149" s="147"/>
      <c r="BH149" s="147"/>
    </row>
    <row r="150" spans="1:60" outlineLevel="2" x14ac:dyDescent="0.25">
      <c r="A150" s="154"/>
      <c r="B150" s="155"/>
      <c r="C150" s="187" t="s">
        <v>335</v>
      </c>
      <c r="D150" s="160"/>
      <c r="E150" s="161">
        <v>20</v>
      </c>
      <c r="F150" s="158"/>
      <c r="G150" s="158"/>
      <c r="H150" s="158"/>
      <c r="I150" s="158"/>
      <c r="J150" s="158"/>
      <c r="K150" s="158"/>
      <c r="L150" s="158"/>
      <c r="M150" s="158"/>
      <c r="N150" s="157"/>
      <c r="O150" s="157"/>
      <c r="P150" s="157"/>
      <c r="Q150" s="157"/>
      <c r="R150" s="158"/>
      <c r="S150" s="158"/>
      <c r="T150" s="158"/>
      <c r="U150" s="158"/>
      <c r="V150" s="158"/>
      <c r="W150" s="158"/>
      <c r="X150" s="158"/>
      <c r="Y150" s="158"/>
      <c r="Z150" s="147"/>
      <c r="AA150" s="147"/>
      <c r="AB150" s="147"/>
      <c r="AC150" s="147"/>
      <c r="AD150" s="147"/>
      <c r="AE150" s="147"/>
      <c r="AF150" s="147"/>
      <c r="AG150" s="147" t="s">
        <v>130</v>
      </c>
      <c r="AH150" s="147">
        <v>5</v>
      </c>
      <c r="AI150" s="147"/>
      <c r="AJ150" s="147"/>
      <c r="AK150" s="147"/>
      <c r="AL150" s="147"/>
      <c r="AM150" s="147"/>
      <c r="AN150" s="147"/>
      <c r="AO150" s="147"/>
      <c r="AP150" s="147"/>
      <c r="AQ150" s="147"/>
      <c r="AR150" s="147"/>
      <c r="AS150" s="147"/>
      <c r="AT150" s="147"/>
      <c r="AU150" s="147"/>
      <c r="AV150" s="147"/>
      <c r="AW150" s="147"/>
      <c r="AX150" s="147"/>
      <c r="AY150" s="147"/>
      <c r="AZ150" s="147"/>
      <c r="BA150" s="147"/>
      <c r="BB150" s="147"/>
      <c r="BC150" s="147"/>
      <c r="BD150" s="147"/>
      <c r="BE150" s="147"/>
      <c r="BF150" s="147"/>
      <c r="BG150" s="147"/>
      <c r="BH150" s="147"/>
    </row>
    <row r="151" spans="1:60" outlineLevel="1" x14ac:dyDescent="0.25">
      <c r="A151" s="171">
        <v>70</v>
      </c>
      <c r="B151" s="172" t="s">
        <v>336</v>
      </c>
      <c r="C151" s="186" t="s">
        <v>337</v>
      </c>
      <c r="D151" s="173" t="s">
        <v>141</v>
      </c>
      <c r="E151" s="174">
        <v>13</v>
      </c>
      <c r="F151" s="175"/>
      <c r="G151" s="176">
        <f>ROUND(E151*F151,2)</f>
        <v>0</v>
      </c>
      <c r="H151" s="159"/>
      <c r="I151" s="158">
        <f>ROUND(E151*H151,2)</f>
        <v>0</v>
      </c>
      <c r="J151" s="159"/>
      <c r="K151" s="158">
        <f>ROUND(E151*J151,2)</f>
        <v>0</v>
      </c>
      <c r="L151" s="158">
        <v>21</v>
      </c>
      <c r="M151" s="158">
        <f>G151*(1+L151/100)</f>
        <v>0</v>
      </c>
      <c r="N151" s="157">
        <v>5.4960000000000002E-2</v>
      </c>
      <c r="O151" s="157">
        <f>ROUND(E151*N151,2)</f>
        <v>0.71</v>
      </c>
      <c r="P151" s="157">
        <v>0</v>
      </c>
      <c r="Q151" s="157">
        <f>ROUND(E151*P151,2)</f>
        <v>0</v>
      </c>
      <c r="R151" s="158"/>
      <c r="S151" s="158" t="s">
        <v>115</v>
      </c>
      <c r="T151" s="158" t="s">
        <v>128</v>
      </c>
      <c r="U151" s="158">
        <v>0</v>
      </c>
      <c r="V151" s="158">
        <f>ROUND(E151*U151,2)</f>
        <v>0</v>
      </c>
      <c r="W151" s="158"/>
      <c r="X151" s="158" t="s">
        <v>233</v>
      </c>
      <c r="Y151" s="158" t="s">
        <v>118</v>
      </c>
      <c r="Z151" s="147"/>
      <c r="AA151" s="147"/>
      <c r="AB151" s="147"/>
      <c r="AC151" s="147"/>
      <c r="AD151" s="147"/>
      <c r="AE151" s="147"/>
      <c r="AF151" s="147"/>
      <c r="AG151" s="147" t="s">
        <v>234</v>
      </c>
      <c r="AH151" s="147"/>
      <c r="AI151" s="147"/>
      <c r="AJ151" s="147"/>
      <c r="AK151" s="147"/>
      <c r="AL151" s="147"/>
      <c r="AM151" s="147"/>
      <c r="AN151" s="147"/>
      <c r="AO151" s="147"/>
      <c r="AP151" s="147"/>
      <c r="AQ151" s="147"/>
      <c r="AR151" s="147"/>
      <c r="AS151" s="147"/>
      <c r="AT151" s="147"/>
      <c r="AU151" s="147"/>
      <c r="AV151" s="147"/>
      <c r="AW151" s="147"/>
      <c r="AX151" s="147"/>
      <c r="AY151" s="147"/>
      <c r="AZ151" s="147"/>
      <c r="BA151" s="147"/>
      <c r="BB151" s="147"/>
      <c r="BC151" s="147"/>
      <c r="BD151" s="147"/>
      <c r="BE151" s="147"/>
      <c r="BF151" s="147"/>
      <c r="BG151" s="147"/>
      <c r="BH151" s="147"/>
    </row>
    <row r="152" spans="1:60" outlineLevel="2" x14ac:dyDescent="0.25">
      <c r="A152" s="154"/>
      <c r="B152" s="155"/>
      <c r="C152" s="187" t="s">
        <v>338</v>
      </c>
      <c r="D152" s="160"/>
      <c r="E152" s="161">
        <v>13</v>
      </c>
      <c r="F152" s="158"/>
      <c r="G152" s="158"/>
      <c r="H152" s="158"/>
      <c r="I152" s="158"/>
      <c r="J152" s="158"/>
      <c r="K152" s="158"/>
      <c r="L152" s="158"/>
      <c r="M152" s="158"/>
      <c r="N152" s="157"/>
      <c r="O152" s="157"/>
      <c r="P152" s="157"/>
      <c r="Q152" s="157"/>
      <c r="R152" s="158"/>
      <c r="S152" s="158"/>
      <c r="T152" s="158"/>
      <c r="U152" s="158"/>
      <c r="V152" s="158"/>
      <c r="W152" s="158"/>
      <c r="X152" s="158"/>
      <c r="Y152" s="158"/>
      <c r="Z152" s="147"/>
      <c r="AA152" s="147"/>
      <c r="AB152" s="147"/>
      <c r="AC152" s="147"/>
      <c r="AD152" s="147"/>
      <c r="AE152" s="147"/>
      <c r="AF152" s="147"/>
      <c r="AG152" s="147" t="s">
        <v>130</v>
      </c>
      <c r="AH152" s="147">
        <v>5</v>
      </c>
      <c r="AI152" s="147"/>
      <c r="AJ152" s="147"/>
      <c r="AK152" s="147"/>
      <c r="AL152" s="147"/>
      <c r="AM152" s="147"/>
      <c r="AN152" s="147"/>
      <c r="AO152" s="147"/>
      <c r="AP152" s="147"/>
      <c r="AQ152" s="147"/>
      <c r="AR152" s="147"/>
      <c r="AS152" s="147"/>
      <c r="AT152" s="147"/>
      <c r="AU152" s="147"/>
      <c r="AV152" s="147"/>
      <c r="AW152" s="147"/>
      <c r="AX152" s="147"/>
      <c r="AY152" s="147"/>
      <c r="AZ152" s="147"/>
      <c r="BA152" s="147"/>
      <c r="BB152" s="147"/>
      <c r="BC152" s="147"/>
      <c r="BD152" s="147"/>
      <c r="BE152" s="147"/>
      <c r="BF152" s="147"/>
      <c r="BG152" s="147"/>
      <c r="BH152" s="147"/>
    </row>
    <row r="153" spans="1:60" outlineLevel="1" x14ac:dyDescent="0.25">
      <c r="A153" s="171">
        <v>71</v>
      </c>
      <c r="B153" s="172" t="s">
        <v>339</v>
      </c>
      <c r="C153" s="186" t="s">
        <v>340</v>
      </c>
      <c r="D153" s="173" t="s">
        <v>127</v>
      </c>
      <c r="E153" s="174">
        <v>33</v>
      </c>
      <c r="F153" s="175"/>
      <c r="G153" s="176">
        <f>ROUND(E153*F153,2)</f>
        <v>0</v>
      </c>
      <c r="H153" s="159"/>
      <c r="I153" s="158">
        <f>ROUND(E153*H153,2)</f>
        <v>0</v>
      </c>
      <c r="J153" s="159"/>
      <c r="K153" s="158">
        <f>ROUND(E153*J153,2)</f>
        <v>0</v>
      </c>
      <c r="L153" s="158">
        <v>21</v>
      </c>
      <c r="M153" s="158">
        <f>G153*(1+L153/100)</f>
        <v>0</v>
      </c>
      <c r="N153" s="157">
        <v>1.6000000000000001E-4</v>
      </c>
      <c r="O153" s="157">
        <f>ROUND(E153*N153,2)</f>
        <v>0.01</v>
      </c>
      <c r="P153" s="157">
        <v>0</v>
      </c>
      <c r="Q153" s="157">
        <f>ROUND(E153*P153,2)</f>
        <v>0</v>
      </c>
      <c r="R153" s="158"/>
      <c r="S153" s="158" t="s">
        <v>115</v>
      </c>
      <c r="T153" s="158" t="s">
        <v>116</v>
      </c>
      <c r="U153" s="158">
        <v>1.3990899999999999</v>
      </c>
      <c r="V153" s="158">
        <f>ROUND(E153*U153,2)</f>
        <v>46.17</v>
      </c>
      <c r="W153" s="158"/>
      <c r="X153" s="158" t="s">
        <v>117</v>
      </c>
      <c r="Y153" s="158" t="s">
        <v>118</v>
      </c>
      <c r="Z153" s="147"/>
      <c r="AA153" s="147"/>
      <c r="AB153" s="147"/>
      <c r="AC153" s="147"/>
      <c r="AD153" s="147"/>
      <c r="AE153" s="147"/>
      <c r="AF153" s="147"/>
      <c r="AG153" s="147" t="s">
        <v>119</v>
      </c>
      <c r="AH153" s="147"/>
      <c r="AI153" s="147"/>
      <c r="AJ153" s="147"/>
      <c r="AK153" s="147"/>
      <c r="AL153" s="147"/>
      <c r="AM153" s="147"/>
      <c r="AN153" s="147"/>
      <c r="AO153" s="147"/>
      <c r="AP153" s="147"/>
      <c r="AQ153" s="147"/>
      <c r="AR153" s="147"/>
      <c r="AS153" s="147"/>
      <c r="AT153" s="147"/>
      <c r="AU153" s="147"/>
      <c r="AV153" s="147"/>
      <c r="AW153" s="147"/>
      <c r="AX153" s="147"/>
      <c r="AY153" s="147"/>
      <c r="AZ153" s="147"/>
      <c r="BA153" s="147"/>
      <c r="BB153" s="147"/>
      <c r="BC153" s="147"/>
      <c r="BD153" s="147"/>
      <c r="BE153" s="147"/>
      <c r="BF153" s="147"/>
      <c r="BG153" s="147"/>
      <c r="BH153" s="147"/>
    </row>
    <row r="154" spans="1:60" outlineLevel="2" x14ac:dyDescent="0.25">
      <c r="A154" s="154"/>
      <c r="B154" s="155"/>
      <c r="C154" s="187" t="s">
        <v>241</v>
      </c>
      <c r="D154" s="160"/>
      <c r="E154" s="161">
        <v>33</v>
      </c>
      <c r="F154" s="158"/>
      <c r="G154" s="158"/>
      <c r="H154" s="158"/>
      <c r="I154" s="158"/>
      <c r="J154" s="158"/>
      <c r="K154" s="158"/>
      <c r="L154" s="158"/>
      <c r="M154" s="158"/>
      <c r="N154" s="157"/>
      <c r="O154" s="157"/>
      <c r="P154" s="157"/>
      <c r="Q154" s="157"/>
      <c r="R154" s="158"/>
      <c r="S154" s="158"/>
      <c r="T154" s="158"/>
      <c r="U154" s="158"/>
      <c r="V154" s="158"/>
      <c r="W154" s="158"/>
      <c r="X154" s="158"/>
      <c r="Y154" s="158"/>
      <c r="Z154" s="147"/>
      <c r="AA154" s="147"/>
      <c r="AB154" s="147"/>
      <c r="AC154" s="147"/>
      <c r="AD154" s="147"/>
      <c r="AE154" s="147"/>
      <c r="AF154" s="147"/>
      <c r="AG154" s="147" t="s">
        <v>130</v>
      </c>
      <c r="AH154" s="147">
        <v>5</v>
      </c>
      <c r="AI154" s="147"/>
      <c r="AJ154" s="147"/>
      <c r="AK154" s="147"/>
      <c r="AL154" s="147"/>
      <c r="AM154" s="147"/>
      <c r="AN154" s="147"/>
      <c r="AO154" s="147"/>
      <c r="AP154" s="147"/>
      <c r="AQ154" s="147"/>
      <c r="AR154" s="147"/>
      <c r="AS154" s="147"/>
      <c r="AT154" s="147"/>
      <c r="AU154" s="147"/>
      <c r="AV154" s="147"/>
      <c r="AW154" s="147"/>
      <c r="AX154" s="147"/>
      <c r="AY154" s="147"/>
      <c r="AZ154" s="147"/>
      <c r="BA154" s="147"/>
      <c r="BB154" s="147"/>
      <c r="BC154" s="147"/>
      <c r="BD154" s="147"/>
      <c r="BE154" s="147"/>
      <c r="BF154" s="147"/>
      <c r="BG154" s="147"/>
      <c r="BH154" s="147"/>
    </row>
    <row r="155" spans="1:60" ht="20.399999999999999" outlineLevel="1" x14ac:dyDescent="0.25">
      <c r="A155" s="171">
        <v>72</v>
      </c>
      <c r="B155" s="172" t="s">
        <v>341</v>
      </c>
      <c r="C155" s="186" t="s">
        <v>342</v>
      </c>
      <c r="D155" s="173" t="s">
        <v>141</v>
      </c>
      <c r="E155" s="174">
        <v>34</v>
      </c>
      <c r="F155" s="175"/>
      <c r="G155" s="176">
        <f>ROUND(E155*F155,2)</f>
        <v>0</v>
      </c>
      <c r="H155" s="159"/>
      <c r="I155" s="158">
        <f>ROUND(E155*H155,2)</f>
        <v>0</v>
      </c>
      <c r="J155" s="159"/>
      <c r="K155" s="158">
        <f>ROUND(E155*J155,2)</f>
        <v>0</v>
      </c>
      <c r="L155" s="158">
        <v>21</v>
      </c>
      <c r="M155" s="158">
        <f>G155*(1+L155/100)</f>
        <v>0</v>
      </c>
      <c r="N155" s="157">
        <v>1.6400000000000001E-2</v>
      </c>
      <c r="O155" s="157">
        <f>ROUND(E155*N155,2)</f>
        <v>0.56000000000000005</v>
      </c>
      <c r="P155" s="157">
        <v>0</v>
      </c>
      <c r="Q155" s="157">
        <f>ROUND(E155*P155,2)</f>
        <v>0</v>
      </c>
      <c r="R155" s="158"/>
      <c r="S155" s="158" t="s">
        <v>128</v>
      </c>
      <c r="T155" s="158" t="s">
        <v>116</v>
      </c>
      <c r="U155" s="158">
        <v>1.03</v>
      </c>
      <c r="V155" s="158">
        <f>ROUND(E155*U155,2)</f>
        <v>35.020000000000003</v>
      </c>
      <c r="W155" s="158"/>
      <c r="X155" s="158" t="s">
        <v>117</v>
      </c>
      <c r="Y155" s="158" t="s">
        <v>118</v>
      </c>
      <c r="Z155" s="147"/>
      <c r="AA155" s="147"/>
      <c r="AB155" s="147"/>
      <c r="AC155" s="147"/>
      <c r="AD155" s="147"/>
      <c r="AE155" s="147"/>
      <c r="AF155" s="147"/>
      <c r="AG155" s="147" t="s">
        <v>119</v>
      </c>
      <c r="AH155" s="147"/>
      <c r="AI155" s="147"/>
      <c r="AJ155" s="147"/>
      <c r="AK155" s="147"/>
      <c r="AL155" s="147"/>
      <c r="AM155" s="147"/>
      <c r="AN155" s="147"/>
      <c r="AO155" s="147"/>
      <c r="AP155" s="147"/>
      <c r="AQ155" s="147"/>
      <c r="AR155" s="147"/>
      <c r="AS155" s="147"/>
      <c r="AT155" s="147"/>
      <c r="AU155" s="147"/>
      <c r="AV155" s="147"/>
      <c r="AW155" s="147"/>
      <c r="AX155" s="147"/>
      <c r="AY155" s="147"/>
      <c r="AZ155" s="147"/>
      <c r="BA155" s="147"/>
      <c r="BB155" s="147"/>
      <c r="BC155" s="147"/>
      <c r="BD155" s="147"/>
      <c r="BE155" s="147"/>
      <c r="BF155" s="147"/>
      <c r="BG155" s="147"/>
      <c r="BH155" s="147"/>
    </row>
    <row r="156" spans="1:60" outlineLevel="2" x14ac:dyDescent="0.25">
      <c r="A156" s="154"/>
      <c r="B156" s="155"/>
      <c r="C156" s="187" t="s">
        <v>343</v>
      </c>
      <c r="D156" s="160"/>
      <c r="E156" s="161">
        <v>1</v>
      </c>
      <c r="F156" s="158"/>
      <c r="G156" s="158"/>
      <c r="H156" s="158"/>
      <c r="I156" s="158"/>
      <c r="J156" s="158"/>
      <c r="K156" s="158"/>
      <c r="L156" s="158"/>
      <c r="M156" s="158"/>
      <c r="N156" s="157"/>
      <c r="O156" s="157"/>
      <c r="P156" s="157"/>
      <c r="Q156" s="157"/>
      <c r="R156" s="158"/>
      <c r="S156" s="158"/>
      <c r="T156" s="158"/>
      <c r="U156" s="158"/>
      <c r="V156" s="158"/>
      <c r="W156" s="158"/>
      <c r="X156" s="158"/>
      <c r="Y156" s="158"/>
      <c r="Z156" s="147"/>
      <c r="AA156" s="147"/>
      <c r="AB156" s="147"/>
      <c r="AC156" s="147"/>
      <c r="AD156" s="147"/>
      <c r="AE156" s="147"/>
      <c r="AF156" s="147"/>
      <c r="AG156" s="147" t="s">
        <v>130</v>
      </c>
      <c r="AH156" s="147">
        <v>5</v>
      </c>
      <c r="AI156" s="147"/>
      <c r="AJ156" s="147"/>
      <c r="AK156" s="147"/>
      <c r="AL156" s="147"/>
      <c r="AM156" s="147"/>
      <c r="AN156" s="147"/>
      <c r="AO156" s="147"/>
      <c r="AP156" s="147"/>
      <c r="AQ156" s="147"/>
      <c r="AR156" s="147"/>
      <c r="AS156" s="147"/>
      <c r="AT156" s="147"/>
      <c r="AU156" s="147"/>
      <c r="AV156" s="147"/>
      <c r="AW156" s="147"/>
      <c r="AX156" s="147"/>
      <c r="AY156" s="147"/>
      <c r="AZ156" s="147"/>
      <c r="BA156" s="147"/>
      <c r="BB156" s="147"/>
      <c r="BC156" s="147"/>
      <c r="BD156" s="147"/>
      <c r="BE156" s="147"/>
      <c r="BF156" s="147"/>
      <c r="BG156" s="147"/>
      <c r="BH156" s="147"/>
    </row>
    <row r="157" spans="1:60" outlineLevel="3" x14ac:dyDescent="0.25">
      <c r="A157" s="154"/>
      <c r="B157" s="155"/>
      <c r="C157" s="187" t="s">
        <v>344</v>
      </c>
      <c r="D157" s="160"/>
      <c r="E157" s="161">
        <v>20</v>
      </c>
      <c r="F157" s="158"/>
      <c r="G157" s="158"/>
      <c r="H157" s="158"/>
      <c r="I157" s="158"/>
      <c r="J157" s="158"/>
      <c r="K157" s="158"/>
      <c r="L157" s="158"/>
      <c r="M157" s="158"/>
      <c r="N157" s="157"/>
      <c r="O157" s="157"/>
      <c r="P157" s="157"/>
      <c r="Q157" s="157"/>
      <c r="R157" s="158"/>
      <c r="S157" s="158"/>
      <c r="T157" s="158"/>
      <c r="U157" s="158"/>
      <c r="V157" s="158"/>
      <c r="W157" s="158"/>
      <c r="X157" s="158"/>
      <c r="Y157" s="158"/>
      <c r="Z157" s="147"/>
      <c r="AA157" s="147"/>
      <c r="AB157" s="147"/>
      <c r="AC157" s="147"/>
      <c r="AD157" s="147"/>
      <c r="AE157" s="147"/>
      <c r="AF157" s="147"/>
      <c r="AG157" s="147" t="s">
        <v>130</v>
      </c>
      <c r="AH157" s="147">
        <v>5</v>
      </c>
      <c r="AI157" s="147"/>
      <c r="AJ157" s="147"/>
      <c r="AK157" s="147"/>
      <c r="AL157" s="147"/>
      <c r="AM157" s="147"/>
      <c r="AN157" s="147"/>
      <c r="AO157" s="147"/>
      <c r="AP157" s="147"/>
      <c r="AQ157" s="147"/>
      <c r="AR157" s="147"/>
      <c r="AS157" s="147"/>
      <c r="AT157" s="147"/>
      <c r="AU157" s="147"/>
      <c r="AV157" s="147"/>
      <c r="AW157" s="147"/>
      <c r="AX157" s="147"/>
      <c r="AY157" s="147"/>
      <c r="AZ157" s="147"/>
      <c r="BA157" s="147"/>
      <c r="BB157" s="147"/>
      <c r="BC157" s="147"/>
      <c r="BD157" s="147"/>
      <c r="BE157" s="147"/>
      <c r="BF157" s="147"/>
      <c r="BG157" s="147"/>
      <c r="BH157" s="147"/>
    </row>
    <row r="158" spans="1:60" outlineLevel="3" x14ac:dyDescent="0.25">
      <c r="A158" s="154"/>
      <c r="B158" s="155"/>
      <c r="C158" s="187" t="s">
        <v>345</v>
      </c>
      <c r="D158" s="160"/>
      <c r="E158" s="161">
        <v>13</v>
      </c>
      <c r="F158" s="158"/>
      <c r="G158" s="158"/>
      <c r="H158" s="158"/>
      <c r="I158" s="158"/>
      <c r="J158" s="158"/>
      <c r="K158" s="158"/>
      <c r="L158" s="158"/>
      <c r="M158" s="158"/>
      <c r="N158" s="157"/>
      <c r="O158" s="157"/>
      <c r="P158" s="157"/>
      <c r="Q158" s="157"/>
      <c r="R158" s="158"/>
      <c r="S158" s="158"/>
      <c r="T158" s="158"/>
      <c r="U158" s="158"/>
      <c r="V158" s="158"/>
      <c r="W158" s="158"/>
      <c r="X158" s="158"/>
      <c r="Y158" s="158"/>
      <c r="Z158" s="147"/>
      <c r="AA158" s="147"/>
      <c r="AB158" s="147"/>
      <c r="AC158" s="147"/>
      <c r="AD158" s="147"/>
      <c r="AE158" s="147"/>
      <c r="AF158" s="147"/>
      <c r="AG158" s="147" t="s">
        <v>130</v>
      </c>
      <c r="AH158" s="147">
        <v>5</v>
      </c>
      <c r="AI158" s="147"/>
      <c r="AJ158" s="147"/>
      <c r="AK158" s="147"/>
      <c r="AL158" s="147"/>
      <c r="AM158" s="147"/>
      <c r="AN158" s="147"/>
      <c r="AO158" s="147"/>
      <c r="AP158" s="147"/>
      <c r="AQ158" s="147"/>
      <c r="AR158" s="147"/>
      <c r="AS158" s="147"/>
      <c r="AT158" s="147"/>
      <c r="AU158" s="147"/>
      <c r="AV158" s="147"/>
      <c r="AW158" s="147"/>
      <c r="AX158" s="147"/>
      <c r="AY158" s="147"/>
      <c r="AZ158" s="147"/>
      <c r="BA158" s="147"/>
      <c r="BB158" s="147"/>
      <c r="BC158" s="147"/>
      <c r="BD158" s="147"/>
      <c r="BE158" s="147"/>
      <c r="BF158" s="147"/>
      <c r="BG158" s="147"/>
      <c r="BH158" s="147"/>
    </row>
    <row r="159" spans="1:60" outlineLevel="1" x14ac:dyDescent="0.25">
      <c r="A159" s="177">
        <v>73</v>
      </c>
      <c r="B159" s="178" t="s">
        <v>346</v>
      </c>
      <c r="C159" s="185" t="s">
        <v>347</v>
      </c>
      <c r="D159" s="179" t="s">
        <v>141</v>
      </c>
      <c r="E159" s="180">
        <v>33</v>
      </c>
      <c r="F159" s="181"/>
      <c r="G159" s="182">
        <f>ROUND(E159*F159,2)</f>
        <v>0</v>
      </c>
      <c r="H159" s="159"/>
      <c r="I159" s="158">
        <f>ROUND(E159*H159,2)</f>
        <v>0</v>
      </c>
      <c r="J159" s="159"/>
      <c r="K159" s="158">
        <f>ROUND(E159*J159,2)</f>
        <v>0</v>
      </c>
      <c r="L159" s="158">
        <v>21</v>
      </c>
      <c r="M159" s="158">
        <f>G159*(1+L159/100)</f>
        <v>0</v>
      </c>
      <c r="N159" s="157">
        <v>2.7999999999999998E-4</v>
      </c>
      <c r="O159" s="157">
        <f>ROUND(E159*N159,2)</f>
        <v>0.01</v>
      </c>
      <c r="P159" s="157">
        <v>0</v>
      </c>
      <c r="Q159" s="157">
        <f>ROUND(E159*P159,2)</f>
        <v>0</v>
      </c>
      <c r="R159" s="158"/>
      <c r="S159" s="158" t="s">
        <v>128</v>
      </c>
      <c r="T159" s="158" t="s">
        <v>116</v>
      </c>
      <c r="U159" s="158">
        <v>0.72599999999999998</v>
      </c>
      <c r="V159" s="158">
        <f>ROUND(E159*U159,2)</f>
        <v>23.96</v>
      </c>
      <c r="W159" s="158"/>
      <c r="X159" s="158" t="s">
        <v>117</v>
      </c>
      <c r="Y159" s="158" t="s">
        <v>118</v>
      </c>
      <c r="Z159" s="147"/>
      <c r="AA159" s="147"/>
      <c r="AB159" s="147"/>
      <c r="AC159" s="147"/>
      <c r="AD159" s="147"/>
      <c r="AE159" s="147"/>
      <c r="AF159" s="147"/>
      <c r="AG159" s="147" t="s">
        <v>119</v>
      </c>
      <c r="AH159" s="147"/>
      <c r="AI159" s="147"/>
      <c r="AJ159" s="147"/>
      <c r="AK159" s="147"/>
      <c r="AL159" s="147"/>
      <c r="AM159" s="147"/>
      <c r="AN159" s="147"/>
      <c r="AO159" s="147"/>
      <c r="AP159" s="147"/>
      <c r="AQ159" s="147"/>
      <c r="AR159" s="147"/>
      <c r="AS159" s="147"/>
      <c r="AT159" s="147"/>
      <c r="AU159" s="147"/>
      <c r="AV159" s="147"/>
      <c r="AW159" s="147"/>
      <c r="AX159" s="147"/>
      <c r="AY159" s="147"/>
      <c r="AZ159" s="147"/>
      <c r="BA159" s="147"/>
      <c r="BB159" s="147"/>
      <c r="BC159" s="147"/>
      <c r="BD159" s="147"/>
      <c r="BE159" s="147"/>
      <c r="BF159" s="147"/>
      <c r="BG159" s="147"/>
      <c r="BH159" s="147"/>
    </row>
    <row r="160" spans="1:60" ht="20.399999999999999" outlineLevel="1" x14ac:dyDescent="0.25">
      <c r="A160" s="171">
        <v>74</v>
      </c>
      <c r="B160" s="172" t="s">
        <v>348</v>
      </c>
      <c r="C160" s="186" t="s">
        <v>349</v>
      </c>
      <c r="D160" s="173" t="s">
        <v>114</v>
      </c>
      <c r="E160" s="174">
        <v>34</v>
      </c>
      <c r="F160" s="175"/>
      <c r="G160" s="176">
        <f>ROUND(E160*F160,2)</f>
        <v>0</v>
      </c>
      <c r="H160" s="159"/>
      <c r="I160" s="158">
        <f>ROUND(E160*H160,2)</f>
        <v>0</v>
      </c>
      <c r="J160" s="159"/>
      <c r="K160" s="158">
        <f>ROUND(E160*J160,2)</f>
        <v>0</v>
      </c>
      <c r="L160" s="158">
        <v>21</v>
      </c>
      <c r="M160" s="158">
        <f>G160*(1+L160/100)</f>
        <v>0</v>
      </c>
      <c r="N160" s="157">
        <v>3.3E-4</v>
      </c>
      <c r="O160" s="157">
        <f>ROUND(E160*N160,2)</f>
        <v>0.01</v>
      </c>
      <c r="P160" s="157">
        <v>0</v>
      </c>
      <c r="Q160" s="157">
        <f>ROUND(E160*P160,2)</f>
        <v>0</v>
      </c>
      <c r="R160" s="158"/>
      <c r="S160" s="158" t="s">
        <v>115</v>
      </c>
      <c r="T160" s="158" t="s">
        <v>116</v>
      </c>
      <c r="U160" s="158">
        <v>6.6360000000000002E-2</v>
      </c>
      <c r="V160" s="158">
        <f>ROUND(E160*U160,2)</f>
        <v>2.2599999999999998</v>
      </c>
      <c r="W160" s="158"/>
      <c r="X160" s="158" t="s">
        <v>117</v>
      </c>
      <c r="Y160" s="158" t="s">
        <v>118</v>
      </c>
      <c r="Z160" s="147"/>
      <c r="AA160" s="147"/>
      <c r="AB160" s="147"/>
      <c r="AC160" s="147"/>
      <c r="AD160" s="147"/>
      <c r="AE160" s="147"/>
      <c r="AF160" s="147"/>
      <c r="AG160" s="147" t="s">
        <v>119</v>
      </c>
      <c r="AH160" s="147"/>
      <c r="AI160" s="147"/>
      <c r="AJ160" s="147"/>
      <c r="AK160" s="147"/>
      <c r="AL160" s="147"/>
      <c r="AM160" s="147"/>
      <c r="AN160" s="147"/>
      <c r="AO160" s="147"/>
      <c r="AP160" s="147"/>
      <c r="AQ160" s="147"/>
      <c r="AR160" s="147"/>
      <c r="AS160" s="147"/>
      <c r="AT160" s="147"/>
      <c r="AU160" s="147"/>
      <c r="AV160" s="147"/>
      <c r="AW160" s="147"/>
      <c r="AX160" s="147"/>
      <c r="AY160" s="147"/>
      <c r="AZ160" s="147"/>
      <c r="BA160" s="147"/>
      <c r="BB160" s="147"/>
      <c r="BC160" s="147"/>
      <c r="BD160" s="147"/>
      <c r="BE160" s="147"/>
      <c r="BF160" s="147"/>
      <c r="BG160" s="147"/>
      <c r="BH160" s="147"/>
    </row>
    <row r="161" spans="1:60" outlineLevel="2" x14ac:dyDescent="0.25">
      <c r="A161" s="154"/>
      <c r="B161" s="155"/>
      <c r="C161" s="187" t="s">
        <v>350</v>
      </c>
      <c r="D161" s="160"/>
      <c r="E161" s="161">
        <v>34</v>
      </c>
      <c r="F161" s="158"/>
      <c r="G161" s="158"/>
      <c r="H161" s="158"/>
      <c r="I161" s="158"/>
      <c r="J161" s="158"/>
      <c r="K161" s="158"/>
      <c r="L161" s="158"/>
      <c r="M161" s="158"/>
      <c r="N161" s="157"/>
      <c r="O161" s="157"/>
      <c r="P161" s="157"/>
      <c r="Q161" s="157"/>
      <c r="R161" s="158"/>
      <c r="S161" s="158"/>
      <c r="T161" s="158"/>
      <c r="U161" s="158"/>
      <c r="V161" s="158"/>
      <c r="W161" s="158"/>
      <c r="X161" s="158"/>
      <c r="Y161" s="158"/>
      <c r="Z161" s="147"/>
      <c r="AA161" s="147"/>
      <c r="AB161" s="147"/>
      <c r="AC161" s="147"/>
      <c r="AD161" s="147"/>
      <c r="AE161" s="147"/>
      <c r="AF161" s="147"/>
      <c r="AG161" s="147" t="s">
        <v>130</v>
      </c>
      <c r="AH161" s="147">
        <v>5</v>
      </c>
      <c r="AI161" s="147"/>
      <c r="AJ161" s="147"/>
      <c r="AK161" s="147"/>
      <c r="AL161" s="147"/>
      <c r="AM161" s="147"/>
      <c r="AN161" s="147"/>
      <c r="AO161" s="147"/>
      <c r="AP161" s="147"/>
      <c r="AQ161" s="147"/>
      <c r="AR161" s="147"/>
      <c r="AS161" s="147"/>
      <c r="AT161" s="147"/>
      <c r="AU161" s="147"/>
      <c r="AV161" s="147"/>
      <c r="AW161" s="147"/>
      <c r="AX161" s="147"/>
      <c r="AY161" s="147"/>
      <c r="AZ161" s="147"/>
      <c r="BA161" s="147"/>
      <c r="BB161" s="147"/>
      <c r="BC161" s="147"/>
      <c r="BD161" s="147"/>
      <c r="BE161" s="147"/>
      <c r="BF161" s="147"/>
      <c r="BG161" s="147"/>
      <c r="BH161" s="147"/>
    </row>
    <row r="162" spans="1:60" outlineLevel="1" x14ac:dyDescent="0.25">
      <c r="A162" s="154">
        <v>75</v>
      </c>
      <c r="B162" s="155" t="s">
        <v>351</v>
      </c>
      <c r="C162" s="188" t="s">
        <v>352</v>
      </c>
      <c r="D162" s="156" t="s">
        <v>0</v>
      </c>
      <c r="E162" s="183"/>
      <c r="F162" s="159"/>
      <c r="G162" s="158">
        <f>ROUND(E162*F162,2)</f>
        <v>0</v>
      </c>
      <c r="H162" s="159"/>
      <c r="I162" s="158">
        <f>ROUND(E162*H162,2)</f>
        <v>0</v>
      </c>
      <c r="J162" s="159"/>
      <c r="K162" s="158">
        <f>ROUND(E162*J162,2)</f>
        <v>0</v>
      </c>
      <c r="L162" s="158">
        <v>21</v>
      </c>
      <c r="M162" s="158">
        <f>G162*(1+L162/100)</f>
        <v>0</v>
      </c>
      <c r="N162" s="157">
        <v>0</v>
      </c>
      <c r="O162" s="157">
        <f>ROUND(E162*N162,2)</f>
        <v>0</v>
      </c>
      <c r="P162" s="157">
        <v>0</v>
      </c>
      <c r="Q162" s="157">
        <f>ROUND(E162*P162,2)</f>
        <v>0</v>
      </c>
      <c r="R162" s="158"/>
      <c r="S162" s="158" t="s">
        <v>128</v>
      </c>
      <c r="T162" s="158" t="s">
        <v>128</v>
      </c>
      <c r="U162" s="158">
        <v>0</v>
      </c>
      <c r="V162" s="158">
        <f>ROUND(E162*U162,2)</f>
        <v>0</v>
      </c>
      <c r="W162" s="158"/>
      <c r="X162" s="158" t="s">
        <v>226</v>
      </c>
      <c r="Y162" s="158" t="s">
        <v>118</v>
      </c>
      <c r="Z162" s="147"/>
      <c r="AA162" s="147"/>
      <c r="AB162" s="147"/>
      <c r="AC162" s="147"/>
      <c r="AD162" s="147"/>
      <c r="AE162" s="147"/>
      <c r="AF162" s="147"/>
      <c r="AG162" s="147" t="s">
        <v>227</v>
      </c>
      <c r="AH162" s="147"/>
      <c r="AI162" s="147"/>
      <c r="AJ162" s="147"/>
      <c r="AK162" s="147"/>
      <c r="AL162" s="147"/>
      <c r="AM162" s="147"/>
      <c r="AN162" s="147"/>
      <c r="AO162" s="147"/>
      <c r="AP162" s="147"/>
      <c r="AQ162" s="147"/>
      <c r="AR162" s="147"/>
      <c r="AS162" s="147"/>
      <c r="AT162" s="147"/>
      <c r="AU162" s="147"/>
      <c r="AV162" s="147"/>
      <c r="AW162" s="147"/>
      <c r="AX162" s="147"/>
      <c r="AY162" s="147"/>
      <c r="AZ162" s="147"/>
      <c r="BA162" s="147"/>
      <c r="BB162" s="147"/>
      <c r="BC162" s="147"/>
      <c r="BD162" s="147"/>
      <c r="BE162" s="147"/>
      <c r="BF162" s="147"/>
      <c r="BG162" s="147"/>
      <c r="BH162" s="147"/>
    </row>
    <row r="163" spans="1:60" x14ac:dyDescent="0.25">
      <c r="A163" s="164" t="s">
        <v>110</v>
      </c>
      <c r="B163" s="165" t="s">
        <v>78</v>
      </c>
      <c r="C163" s="184" t="s">
        <v>79</v>
      </c>
      <c r="D163" s="166"/>
      <c r="E163" s="167"/>
      <c r="F163" s="168"/>
      <c r="G163" s="169">
        <f>SUMIF(AG164:AG166,"&lt;&gt;NOR",G164:G166)</f>
        <v>0</v>
      </c>
      <c r="H163" s="163"/>
      <c r="I163" s="163">
        <f>SUM(I164:I166)</f>
        <v>0</v>
      </c>
      <c r="J163" s="163"/>
      <c r="K163" s="163">
        <f>SUM(K164:K166)</f>
        <v>0</v>
      </c>
      <c r="L163" s="163"/>
      <c r="M163" s="163">
        <f>SUM(M164:M166)</f>
        <v>0</v>
      </c>
      <c r="N163" s="162"/>
      <c r="O163" s="162">
        <f>SUM(O164:O166)</f>
        <v>0.6</v>
      </c>
      <c r="P163" s="162"/>
      <c r="Q163" s="162">
        <f>SUM(Q164:Q166)</f>
        <v>0</v>
      </c>
      <c r="R163" s="163"/>
      <c r="S163" s="163"/>
      <c r="T163" s="163"/>
      <c r="U163" s="163"/>
      <c r="V163" s="163">
        <f>SUM(V164:V166)</f>
        <v>678.74</v>
      </c>
      <c r="W163" s="163"/>
      <c r="X163" s="163"/>
      <c r="Y163" s="163"/>
      <c r="AG163" t="s">
        <v>111</v>
      </c>
    </row>
    <row r="164" spans="1:60" outlineLevel="1" x14ac:dyDescent="0.25">
      <c r="A164" s="177">
        <v>76</v>
      </c>
      <c r="B164" s="178" t="s">
        <v>353</v>
      </c>
      <c r="C164" s="185" t="s">
        <v>354</v>
      </c>
      <c r="D164" s="179" t="s">
        <v>114</v>
      </c>
      <c r="E164" s="180">
        <v>1</v>
      </c>
      <c r="F164" s="181"/>
      <c r="G164" s="182">
        <f>ROUND(E164*F164,2)</f>
        <v>0</v>
      </c>
      <c r="H164" s="159"/>
      <c r="I164" s="158">
        <f>ROUND(E164*H164,2)</f>
        <v>0</v>
      </c>
      <c r="J164" s="159"/>
      <c r="K164" s="158">
        <f>ROUND(E164*J164,2)</f>
        <v>0</v>
      </c>
      <c r="L164" s="158">
        <v>21</v>
      </c>
      <c r="M164" s="158">
        <f>G164*(1+L164/100)</f>
        <v>0</v>
      </c>
      <c r="N164" s="157">
        <v>0.29942999999999997</v>
      </c>
      <c r="O164" s="157">
        <f>ROUND(E164*N164,2)</f>
        <v>0.3</v>
      </c>
      <c r="P164" s="157">
        <v>0</v>
      </c>
      <c r="Q164" s="157">
        <f>ROUND(E164*P164,2)</f>
        <v>0</v>
      </c>
      <c r="R164" s="158"/>
      <c r="S164" s="158" t="s">
        <v>115</v>
      </c>
      <c r="T164" s="158" t="s">
        <v>116</v>
      </c>
      <c r="U164" s="158">
        <v>339.37288000000001</v>
      </c>
      <c r="V164" s="158">
        <f>ROUND(E164*U164,2)</f>
        <v>339.37</v>
      </c>
      <c r="W164" s="158"/>
      <c r="X164" s="158" t="s">
        <v>329</v>
      </c>
      <c r="Y164" s="158" t="s">
        <v>118</v>
      </c>
      <c r="Z164" s="147"/>
      <c r="AA164" s="147"/>
      <c r="AB164" s="147"/>
      <c r="AC164" s="147"/>
      <c r="AD164" s="147"/>
      <c r="AE164" s="147"/>
      <c r="AF164" s="147"/>
      <c r="AG164" s="147" t="s">
        <v>330</v>
      </c>
      <c r="AH164" s="147"/>
      <c r="AI164" s="147"/>
      <c r="AJ164" s="147"/>
      <c r="AK164" s="147"/>
      <c r="AL164" s="147"/>
      <c r="AM164" s="147"/>
      <c r="AN164" s="147"/>
      <c r="AO164" s="147"/>
      <c r="AP164" s="147"/>
      <c r="AQ164" s="147"/>
      <c r="AR164" s="147"/>
      <c r="AS164" s="147"/>
      <c r="AT164" s="147"/>
      <c r="AU164" s="147"/>
      <c r="AV164" s="147"/>
      <c r="AW164" s="147"/>
      <c r="AX164" s="147"/>
      <c r="AY164" s="147"/>
      <c r="AZ164" s="147"/>
      <c r="BA164" s="147"/>
      <c r="BB164" s="147"/>
      <c r="BC164" s="147"/>
      <c r="BD164" s="147"/>
      <c r="BE164" s="147"/>
      <c r="BF164" s="147"/>
      <c r="BG164" s="147"/>
      <c r="BH164" s="147"/>
    </row>
    <row r="165" spans="1:60" ht="20.399999999999999" outlineLevel="1" x14ac:dyDescent="0.25">
      <c r="A165" s="177">
        <v>77</v>
      </c>
      <c r="B165" s="178" t="s">
        <v>355</v>
      </c>
      <c r="C165" s="185" t="s">
        <v>356</v>
      </c>
      <c r="D165" s="179" t="s">
        <v>114</v>
      </c>
      <c r="E165" s="180">
        <v>1</v>
      </c>
      <c r="F165" s="181"/>
      <c r="G165" s="182">
        <f>ROUND(E165*F165,2)</f>
        <v>0</v>
      </c>
      <c r="H165" s="159"/>
      <c r="I165" s="158">
        <f>ROUND(E165*H165,2)</f>
        <v>0</v>
      </c>
      <c r="J165" s="159"/>
      <c r="K165" s="158">
        <f>ROUND(E165*J165,2)</f>
        <v>0</v>
      </c>
      <c r="L165" s="158">
        <v>21</v>
      </c>
      <c r="M165" s="158">
        <f>G165*(1+L165/100)</f>
        <v>0</v>
      </c>
      <c r="N165" s="157">
        <v>0.29942999999999997</v>
      </c>
      <c r="O165" s="157">
        <f>ROUND(E165*N165,2)</f>
        <v>0.3</v>
      </c>
      <c r="P165" s="157">
        <v>0</v>
      </c>
      <c r="Q165" s="157">
        <f>ROUND(E165*P165,2)</f>
        <v>0</v>
      </c>
      <c r="R165" s="158"/>
      <c r="S165" s="158" t="s">
        <v>115</v>
      </c>
      <c r="T165" s="158" t="s">
        <v>116</v>
      </c>
      <c r="U165" s="158">
        <v>339.37288000000001</v>
      </c>
      <c r="V165" s="158">
        <f>ROUND(E165*U165,2)</f>
        <v>339.37</v>
      </c>
      <c r="W165" s="158"/>
      <c r="X165" s="158" t="s">
        <v>329</v>
      </c>
      <c r="Y165" s="158" t="s">
        <v>118</v>
      </c>
      <c r="Z165" s="147"/>
      <c r="AA165" s="147"/>
      <c r="AB165" s="147"/>
      <c r="AC165" s="147"/>
      <c r="AD165" s="147"/>
      <c r="AE165" s="147"/>
      <c r="AF165" s="147"/>
      <c r="AG165" s="147" t="s">
        <v>330</v>
      </c>
      <c r="AH165" s="147"/>
      <c r="AI165" s="147"/>
      <c r="AJ165" s="147"/>
      <c r="AK165" s="147"/>
      <c r="AL165" s="147"/>
      <c r="AM165" s="147"/>
      <c r="AN165" s="147"/>
      <c r="AO165" s="147"/>
      <c r="AP165" s="147"/>
      <c r="AQ165" s="147"/>
      <c r="AR165" s="147"/>
      <c r="AS165" s="147"/>
      <c r="AT165" s="147"/>
      <c r="AU165" s="147"/>
      <c r="AV165" s="147"/>
      <c r="AW165" s="147"/>
      <c r="AX165" s="147"/>
      <c r="AY165" s="147"/>
      <c r="AZ165" s="147"/>
      <c r="BA165" s="147"/>
      <c r="BB165" s="147"/>
      <c r="BC165" s="147"/>
      <c r="BD165" s="147"/>
      <c r="BE165" s="147"/>
      <c r="BF165" s="147"/>
      <c r="BG165" s="147"/>
      <c r="BH165" s="147"/>
    </row>
    <row r="166" spans="1:60" ht="20.399999999999999" outlineLevel="1" x14ac:dyDescent="0.25">
      <c r="A166" s="177">
        <v>78</v>
      </c>
      <c r="B166" s="178" t="s">
        <v>357</v>
      </c>
      <c r="C166" s="185" t="s">
        <v>358</v>
      </c>
      <c r="D166" s="179" t="s">
        <v>114</v>
      </c>
      <c r="E166" s="180">
        <v>1</v>
      </c>
      <c r="F166" s="181"/>
      <c r="G166" s="182">
        <f>ROUND(E166*F166,2)</f>
        <v>0</v>
      </c>
      <c r="H166" s="159"/>
      <c r="I166" s="158">
        <f>ROUND(E166*H166,2)</f>
        <v>0</v>
      </c>
      <c r="J166" s="159"/>
      <c r="K166" s="158">
        <f>ROUND(E166*J166,2)</f>
        <v>0</v>
      </c>
      <c r="L166" s="158">
        <v>21</v>
      </c>
      <c r="M166" s="158">
        <f>G166*(1+L166/100)</f>
        <v>0</v>
      </c>
      <c r="N166" s="157">
        <v>0</v>
      </c>
      <c r="O166" s="157">
        <f>ROUND(E166*N166,2)</f>
        <v>0</v>
      </c>
      <c r="P166" s="157">
        <v>0</v>
      </c>
      <c r="Q166" s="157">
        <f>ROUND(E166*P166,2)</f>
        <v>0</v>
      </c>
      <c r="R166" s="158"/>
      <c r="S166" s="158" t="s">
        <v>115</v>
      </c>
      <c r="T166" s="158" t="s">
        <v>116</v>
      </c>
      <c r="U166" s="158">
        <v>0</v>
      </c>
      <c r="V166" s="158">
        <f>ROUND(E166*U166,2)</f>
        <v>0</v>
      </c>
      <c r="W166" s="158"/>
      <c r="X166" s="158" t="s">
        <v>117</v>
      </c>
      <c r="Y166" s="158" t="s">
        <v>118</v>
      </c>
      <c r="Z166" s="147"/>
      <c r="AA166" s="147"/>
      <c r="AB166" s="147"/>
      <c r="AC166" s="147"/>
      <c r="AD166" s="147"/>
      <c r="AE166" s="147"/>
      <c r="AF166" s="147"/>
      <c r="AG166" s="147" t="s">
        <v>359</v>
      </c>
      <c r="AH166" s="147"/>
      <c r="AI166" s="147"/>
      <c r="AJ166" s="147"/>
      <c r="AK166" s="147"/>
      <c r="AL166" s="147"/>
      <c r="AM166" s="147"/>
      <c r="AN166" s="147"/>
      <c r="AO166" s="147"/>
      <c r="AP166" s="147"/>
      <c r="AQ166" s="147"/>
      <c r="AR166" s="147"/>
      <c r="AS166" s="147"/>
      <c r="AT166" s="147"/>
      <c r="AU166" s="147"/>
      <c r="AV166" s="147"/>
      <c r="AW166" s="147"/>
      <c r="AX166" s="147"/>
      <c r="AY166" s="147"/>
      <c r="AZ166" s="147"/>
      <c r="BA166" s="147"/>
      <c r="BB166" s="147"/>
      <c r="BC166" s="147"/>
      <c r="BD166" s="147"/>
      <c r="BE166" s="147"/>
      <c r="BF166" s="147"/>
      <c r="BG166" s="147"/>
      <c r="BH166" s="147"/>
    </row>
    <row r="167" spans="1:60" x14ac:dyDescent="0.25">
      <c r="A167" s="164" t="s">
        <v>110</v>
      </c>
      <c r="B167" s="165" t="s">
        <v>80</v>
      </c>
      <c r="C167" s="184" t="s">
        <v>65</v>
      </c>
      <c r="D167" s="166"/>
      <c r="E167" s="167"/>
      <c r="F167" s="168"/>
      <c r="G167" s="169">
        <f>SUMIF(AG168:AG179,"&lt;&gt;NOR",G168:G179)</f>
        <v>0</v>
      </c>
      <c r="H167" s="163"/>
      <c r="I167" s="163">
        <f>SUM(I168:I179)</f>
        <v>0</v>
      </c>
      <c r="J167" s="163"/>
      <c r="K167" s="163">
        <f>SUM(K168:K179)</f>
        <v>0</v>
      </c>
      <c r="L167" s="163"/>
      <c r="M167" s="163">
        <f>SUM(M168:M179)</f>
        <v>0</v>
      </c>
      <c r="N167" s="162"/>
      <c r="O167" s="162">
        <f>SUM(O168:O179)</f>
        <v>0</v>
      </c>
      <c r="P167" s="162"/>
      <c r="Q167" s="162">
        <f>SUM(Q168:Q179)</f>
        <v>0</v>
      </c>
      <c r="R167" s="163"/>
      <c r="S167" s="163"/>
      <c r="T167" s="163"/>
      <c r="U167" s="163"/>
      <c r="V167" s="163">
        <f>SUM(V168:V179)</f>
        <v>77.970000000000013</v>
      </c>
      <c r="W167" s="163"/>
      <c r="X167" s="163"/>
      <c r="Y167" s="163"/>
      <c r="AG167" t="s">
        <v>111</v>
      </c>
    </row>
    <row r="168" spans="1:60" ht="20.399999999999999" outlineLevel="1" x14ac:dyDescent="0.25">
      <c r="A168" s="177">
        <v>79</v>
      </c>
      <c r="B168" s="178" t="s">
        <v>360</v>
      </c>
      <c r="C168" s="185" t="s">
        <v>361</v>
      </c>
      <c r="D168" s="179" t="s">
        <v>225</v>
      </c>
      <c r="E168" s="180">
        <v>36.851880000000001</v>
      </c>
      <c r="F168" s="181"/>
      <c r="G168" s="182">
        <f t="shared" ref="G168:G179" si="0">ROUND(E168*F168,2)</f>
        <v>0</v>
      </c>
      <c r="H168" s="159"/>
      <c r="I168" s="158">
        <f t="shared" ref="I168:I179" si="1">ROUND(E168*H168,2)</f>
        <v>0</v>
      </c>
      <c r="J168" s="159"/>
      <c r="K168" s="158">
        <f t="shared" ref="K168:K179" si="2">ROUND(E168*J168,2)</f>
        <v>0</v>
      </c>
      <c r="L168" s="158">
        <v>21</v>
      </c>
      <c r="M168" s="158">
        <f t="shared" ref="M168:M179" si="3">G168*(1+L168/100)</f>
        <v>0</v>
      </c>
      <c r="N168" s="157">
        <v>0</v>
      </c>
      <c r="O168" s="157">
        <f t="shared" ref="O168:O179" si="4">ROUND(E168*N168,2)</f>
        <v>0</v>
      </c>
      <c r="P168" s="157">
        <v>0</v>
      </c>
      <c r="Q168" s="157">
        <f t="shared" ref="Q168:Q179" si="5">ROUND(E168*P168,2)</f>
        <v>0</v>
      </c>
      <c r="R168" s="158"/>
      <c r="S168" s="158" t="s">
        <v>128</v>
      </c>
      <c r="T168" s="158" t="s">
        <v>128</v>
      </c>
      <c r="U168" s="158">
        <v>0.55000000000000004</v>
      </c>
      <c r="V168" s="158">
        <f t="shared" ref="V168:V179" si="6">ROUND(E168*U168,2)</f>
        <v>20.27</v>
      </c>
      <c r="W168" s="158"/>
      <c r="X168" s="158" t="s">
        <v>362</v>
      </c>
      <c r="Y168" s="158" t="s">
        <v>118</v>
      </c>
      <c r="Z168" s="147"/>
      <c r="AA168" s="147"/>
      <c r="AB168" s="147"/>
      <c r="AC168" s="147"/>
      <c r="AD168" s="147"/>
      <c r="AE168" s="147"/>
      <c r="AF168" s="147"/>
      <c r="AG168" s="147" t="s">
        <v>363</v>
      </c>
      <c r="AH168" s="147"/>
      <c r="AI168" s="147"/>
      <c r="AJ168" s="147"/>
      <c r="AK168" s="147"/>
      <c r="AL168" s="147"/>
      <c r="AM168" s="147"/>
      <c r="AN168" s="147"/>
      <c r="AO168" s="147"/>
      <c r="AP168" s="147"/>
      <c r="AQ168" s="147"/>
      <c r="AR168" s="147"/>
      <c r="AS168" s="147"/>
      <c r="AT168" s="147"/>
      <c r="AU168" s="147"/>
      <c r="AV168" s="147"/>
      <c r="AW168" s="147"/>
      <c r="AX168" s="147"/>
      <c r="AY168" s="147"/>
      <c r="AZ168" s="147"/>
      <c r="BA168" s="147"/>
      <c r="BB168" s="147"/>
      <c r="BC168" s="147"/>
      <c r="BD168" s="147"/>
      <c r="BE168" s="147"/>
      <c r="BF168" s="147"/>
      <c r="BG168" s="147"/>
      <c r="BH168" s="147"/>
    </row>
    <row r="169" spans="1:60" outlineLevel="1" x14ac:dyDescent="0.25">
      <c r="A169" s="177">
        <v>80</v>
      </c>
      <c r="B169" s="178" t="s">
        <v>364</v>
      </c>
      <c r="C169" s="185" t="s">
        <v>365</v>
      </c>
      <c r="D169" s="179" t="s">
        <v>225</v>
      </c>
      <c r="E169" s="180">
        <v>36.851880000000001</v>
      </c>
      <c r="F169" s="181"/>
      <c r="G169" s="182">
        <f t="shared" si="0"/>
        <v>0</v>
      </c>
      <c r="H169" s="159"/>
      <c r="I169" s="158">
        <f t="shared" si="1"/>
        <v>0</v>
      </c>
      <c r="J169" s="159"/>
      <c r="K169" s="158">
        <f t="shared" si="2"/>
        <v>0</v>
      </c>
      <c r="L169" s="158">
        <v>21</v>
      </c>
      <c r="M169" s="158">
        <f t="shared" si="3"/>
        <v>0</v>
      </c>
      <c r="N169" s="157">
        <v>0</v>
      </c>
      <c r="O169" s="157">
        <f t="shared" si="4"/>
        <v>0</v>
      </c>
      <c r="P169" s="157">
        <v>0</v>
      </c>
      <c r="Q169" s="157">
        <f t="shared" si="5"/>
        <v>0</v>
      </c>
      <c r="R169" s="158"/>
      <c r="S169" s="158" t="s">
        <v>128</v>
      </c>
      <c r="T169" s="158" t="s">
        <v>128</v>
      </c>
      <c r="U169" s="158">
        <v>0.94199999999999995</v>
      </c>
      <c r="V169" s="158">
        <f t="shared" si="6"/>
        <v>34.71</v>
      </c>
      <c r="W169" s="158"/>
      <c r="X169" s="158" t="s">
        <v>362</v>
      </c>
      <c r="Y169" s="158" t="s">
        <v>118</v>
      </c>
      <c r="Z169" s="147"/>
      <c r="AA169" s="147"/>
      <c r="AB169" s="147"/>
      <c r="AC169" s="147"/>
      <c r="AD169" s="147"/>
      <c r="AE169" s="147"/>
      <c r="AF169" s="147"/>
      <c r="AG169" s="147" t="s">
        <v>363</v>
      </c>
      <c r="AH169" s="147"/>
      <c r="AI169" s="147"/>
      <c r="AJ169" s="147"/>
      <c r="AK169" s="147"/>
      <c r="AL169" s="147"/>
      <c r="AM169" s="147"/>
      <c r="AN169" s="147"/>
      <c r="AO169" s="147"/>
      <c r="AP169" s="147"/>
      <c r="AQ169" s="147"/>
      <c r="AR169" s="147"/>
      <c r="AS169" s="147"/>
      <c r="AT169" s="147"/>
      <c r="AU169" s="147"/>
      <c r="AV169" s="147"/>
      <c r="AW169" s="147"/>
      <c r="AX169" s="147"/>
      <c r="AY169" s="147"/>
      <c r="AZ169" s="147"/>
      <c r="BA169" s="147"/>
      <c r="BB169" s="147"/>
      <c r="BC169" s="147"/>
      <c r="BD169" s="147"/>
      <c r="BE169" s="147"/>
      <c r="BF169" s="147"/>
      <c r="BG169" s="147"/>
      <c r="BH169" s="147"/>
    </row>
    <row r="170" spans="1:60" outlineLevel="1" x14ac:dyDescent="0.25">
      <c r="A170" s="177">
        <v>81</v>
      </c>
      <c r="B170" s="178" t="s">
        <v>366</v>
      </c>
      <c r="C170" s="185" t="s">
        <v>367</v>
      </c>
      <c r="D170" s="179" t="s">
        <v>225</v>
      </c>
      <c r="E170" s="180">
        <v>147.40752000000001</v>
      </c>
      <c r="F170" s="181"/>
      <c r="G170" s="182">
        <f t="shared" si="0"/>
        <v>0</v>
      </c>
      <c r="H170" s="159"/>
      <c r="I170" s="158">
        <f t="shared" si="1"/>
        <v>0</v>
      </c>
      <c r="J170" s="159"/>
      <c r="K170" s="158">
        <f t="shared" si="2"/>
        <v>0</v>
      </c>
      <c r="L170" s="158">
        <v>21</v>
      </c>
      <c r="M170" s="158">
        <f t="shared" si="3"/>
        <v>0</v>
      </c>
      <c r="N170" s="157">
        <v>0</v>
      </c>
      <c r="O170" s="157">
        <f t="shared" si="4"/>
        <v>0</v>
      </c>
      <c r="P170" s="157">
        <v>0</v>
      </c>
      <c r="Q170" s="157">
        <f t="shared" si="5"/>
        <v>0</v>
      </c>
      <c r="R170" s="158"/>
      <c r="S170" s="158" t="s">
        <v>128</v>
      </c>
      <c r="T170" s="158" t="s">
        <v>128</v>
      </c>
      <c r="U170" s="158">
        <v>0.105</v>
      </c>
      <c r="V170" s="158">
        <f t="shared" si="6"/>
        <v>15.48</v>
      </c>
      <c r="W170" s="158"/>
      <c r="X170" s="158" t="s">
        <v>362</v>
      </c>
      <c r="Y170" s="158" t="s">
        <v>118</v>
      </c>
      <c r="Z170" s="147"/>
      <c r="AA170" s="147"/>
      <c r="AB170" s="147"/>
      <c r="AC170" s="147"/>
      <c r="AD170" s="147"/>
      <c r="AE170" s="147"/>
      <c r="AF170" s="147"/>
      <c r="AG170" s="147" t="s">
        <v>363</v>
      </c>
      <c r="AH170" s="147"/>
      <c r="AI170" s="147"/>
      <c r="AJ170" s="147"/>
      <c r="AK170" s="147"/>
      <c r="AL170" s="147"/>
      <c r="AM170" s="147"/>
      <c r="AN170" s="147"/>
      <c r="AO170" s="147"/>
      <c r="AP170" s="147"/>
      <c r="AQ170" s="147"/>
      <c r="AR170" s="147"/>
      <c r="AS170" s="147"/>
      <c r="AT170" s="147"/>
      <c r="AU170" s="147"/>
      <c r="AV170" s="147"/>
      <c r="AW170" s="147"/>
      <c r="AX170" s="147"/>
      <c r="AY170" s="147"/>
      <c r="AZ170" s="147"/>
      <c r="BA170" s="147"/>
      <c r="BB170" s="147"/>
      <c r="BC170" s="147"/>
      <c r="BD170" s="147"/>
      <c r="BE170" s="147"/>
      <c r="BF170" s="147"/>
      <c r="BG170" s="147"/>
      <c r="BH170" s="147"/>
    </row>
    <row r="171" spans="1:60" outlineLevel="1" x14ac:dyDescent="0.25">
      <c r="A171" s="177">
        <v>82</v>
      </c>
      <c r="B171" s="178" t="s">
        <v>368</v>
      </c>
      <c r="C171" s="185" t="s">
        <v>369</v>
      </c>
      <c r="D171" s="179" t="s">
        <v>225</v>
      </c>
      <c r="E171" s="180">
        <v>36.851880000000001</v>
      </c>
      <c r="F171" s="181"/>
      <c r="G171" s="182">
        <f t="shared" si="0"/>
        <v>0</v>
      </c>
      <c r="H171" s="159"/>
      <c r="I171" s="158">
        <f t="shared" si="1"/>
        <v>0</v>
      </c>
      <c r="J171" s="159"/>
      <c r="K171" s="158">
        <f t="shared" si="2"/>
        <v>0</v>
      </c>
      <c r="L171" s="158">
        <v>21</v>
      </c>
      <c r="M171" s="158">
        <f t="shared" si="3"/>
        <v>0</v>
      </c>
      <c r="N171" s="157">
        <v>0</v>
      </c>
      <c r="O171" s="157">
        <f t="shared" si="4"/>
        <v>0</v>
      </c>
      <c r="P171" s="157">
        <v>0</v>
      </c>
      <c r="Q171" s="157">
        <f t="shared" si="5"/>
        <v>0</v>
      </c>
      <c r="R171" s="158"/>
      <c r="S171" s="158" t="s">
        <v>128</v>
      </c>
      <c r="T171" s="158" t="s">
        <v>128</v>
      </c>
      <c r="U171" s="158">
        <v>0.16400000000000001</v>
      </c>
      <c r="V171" s="158">
        <f t="shared" si="6"/>
        <v>6.04</v>
      </c>
      <c r="W171" s="158"/>
      <c r="X171" s="158" t="s">
        <v>362</v>
      </c>
      <c r="Y171" s="158" t="s">
        <v>118</v>
      </c>
      <c r="Z171" s="147"/>
      <c r="AA171" s="147"/>
      <c r="AB171" s="147"/>
      <c r="AC171" s="147"/>
      <c r="AD171" s="147"/>
      <c r="AE171" s="147"/>
      <c r="AF171" s="147"/>
      <c r="AG171" s="147" t="s">
        <v>363</v>
      </c>
      <c r="AH171" s="147"/>
      <c r="AI171" s="147"/>
      <c r="AJ171" s="147"/>
      <c r="AK171" s="147"/>
      <c r="AL171" s="147"/>
      <c r="AM171" s="147"/>
      <c r="AN171" s="147"/>
      <c r="AO171" s="147"/>
      <c r="AP171" s="147"/>
      <c r="AQ171" s="147"/>
      <c r="AR171" s="147"/>
      <c r="AS171" s="147"/>
      <c r="AT171" s="147"/>
      <c r="AU171" s="147"/>
      <c r="AV171" s="147"/>
      <c r="AW171" s="147"/>
      <c r="AX171" s="147"/>
      <c r="AY171" s="147"/>
      <c r="AZ171" s="147"/>
      <c r="BA171" s="147"/>
      <c r="BB171" s="147"/>
      <c r="BC171" s="147"/>
      <c r="BD171" s="147"/>
      <c r="BE171" s="147"/>
      <c r="BF171" s="147"/>
      <c r="BG171" s="147"/>
      <c r="BH171" s="147"/>
    </row>
    <row r="172" spans="1:60" outlineLevel="1" x14ac:dyDescent="0.25">
      <c r="A172" s="177">
        <v>83</v>
      </c>
      <c r="B172" s="178" t="s">
        <v>370</v>
      </c>
      <c r="C172" s="185" t="s">
        <v>371</v>
      </c>
      <c r="D172" s="179" t="s">
        <v>225</v>
      </c>
      <c r="E172" s="180">
        <v>36.851880000000001</v>
      </c>
      <c r="F172" s="181"/>
      <c r="G172" s="182">
        <f t="shared" si="0"/>
        <v>0</v>
      </c>
      <c r="H172" s="159"/>
      <c r="I172" s="158">
        <f t="shared" si="1"/>
        <v>0</v>
      </c>
      <c r="J172" s="159"/>
      <c r="K172" s="158">
        <f t="shared" si="2"/>
        <v>0</v>
      </c>
      <c r="L172" s="158">
        <v>21</v>
      </c>
      <c r="M172" s="158">
        <f t="shared" si="3"/>
        <v>0</v>
      </c>
      <c r="N172" s="157">
        <v>0</v>
      </c>
      <c r="O172" s="157">
        <f t="shared" si="4"/>
        <v>0</v>
      </c>
      <c r="P172" s="157">
        <v>0</v>
      </c>
      <c r="Q172" s="157">
        <f t="shared" si="5"/>
        <v>0</v>
      </c>
      <c r="R172" s="158"/>
      <c r="S172" s="158" t="s">
        <v>128</v>
      </c>
      <c r="T172" s="158" t="s">
        <v>128</v>
      </c>
      <c r="U172" s="158">
        <v>0.04</v>
      </c>
      <c r="V172" s="158">
        <f t="shared" si="6"/>
        <v>1.47</v>
      </c>
      <c r="W172" s="158"/>
      <c r="X172" s="158" t="s">
        <v>362</v>
      </c>
      <c r="Y172" s="158" t="s">
        <v>118</v>
      </c>
      <c r="Z172" s="147"/>
      <c r="AA172" s="147"/>
      <c r="AB172" s="147"/>
      <c r="AC172" s="147"/>
      <c r="AD172" s="147"/>
      <c r="AE172" s="147"/>
      <c r="AF172" s="147"/>
      <c r="AG172" s="147" t="s">
        <v>363</v>
      </c>
      <c r="AH172" s="147"/>
      <c r="AI172" s="147"/>
      <c r="AJ172" s="147"/>
      <c r="AK172" s="147"/>
      <c r="AL172" s="147"/>
      <c r="AM172" s="147"/>
      <c r="AN172" s="147"/>
      <c r="AO172" s="147"/>
      <c r="AP172" s="147"/>
      <c r="AQ172" s="147"/>
      <c r="AR172" s="147"/>
      <c r="AS172" s="147"/>
      <c r="AT172" s="147"/>
      <c r="AU172" s="147"/>
      <c r="AV172" s="147"/>
      <c r="AW172" s="147"/>
      <c r="AX172" s="147"/>
      <c r="AY172" s="147"/>
      <c r="AZ172" s="147"/>
      <c r="BA172" s="147"/>
      <c r="BB172" s="147"/>
      <c r="BC172" s="147"/>
      <c r="BD172" s="147"/>
      <c r="BE172" s="147"/>
      <c r="BF172" s="147"/>
      <c r="BG172" s="147"/>
      <c r="BH172" s="147"/>
    </row>
    <row r="173" spans="1:60" outlineLevel="1" x14ac:dyDescent="0.25">
      <c r="A173" s="177">
        <v>84</v>
      </c>
      <c r="B173" s="178" t="s">
        <v>372</v>
      </c>
      <c r="C173" s="185" t="s">
        <v>373</v>
      </c>
      <c r="D173" s="179" t="s">
        <v>225</v>
      </c>
      <c r="E173" s="180">
        <v>515.92630999999994</v>
      </c>
      <c r="F173" s="181"/>
      <c r="G173" s="182">
        <f t="shared" si="0"/>
        <v>0</v>
      </c>
      <c r="H173" s="159"/>
      <c r="I173" s="158">
        <f t="shared" si="1"/>
        <v>0</v>
      </c>
      <c r="J173" s="159"/>
      <c r="K173" s="158">
        <f t="shared" si="2"/>
        <v>0</v>
      </c>
      <c r="L173" s="158">
        <v>21</v>
      </c>
      <c r="M173" s="158">
        <f t="shared" si="3"/>
        <v>0</v>
      </c>
      <c r="N173" s="157">
        <v>0</v>
      </c>
      <c r="O173" s="157">
        <f t="shared" si="4"/>
        <v>0</v>
      </c>
      <c r="P173" s="157">
        <v>0</v>
      </c>
      <c r="Q173" s="157">
        <f t="shared" si="5"/>
        <v>0</v>
      </c>
      <c r="R173" s="158"/>
      <c r="S173" s="158" t="s">
        <v>128</v>
      </c>
      <c r="T173" s="158" t="s">
        <v>128</v>
      </c>
      <c r="U173" s="158">
        <v>0</v>
      </c>
      <c r="V173" s="158">
        <f t="shared" si="6"/>
        <v>0</v>
      </c>
      <c r="W173" s="158"/>
      <c r="X173" s="158" t="s">
        <v>362</v>
      </c>
      <c r="Y173" s="158" t="s">
        <v>118</v>
      </c>
      <c r="Z173" s="147"/>
      <c r="AA173" s="147"/>
      <c r="AB173" s="147"/>
      <c r="AC173" s="147"/>
      <c r="AD173" s="147"/>
      <c r="AE173" s="147"/>
      <c r="AF173" s="147"/>
      <c r="AG173" s="147" t="s">
        <v>363</v>
      </c>
      <c r="AH173" s="147"/>
      <c r="AI173" s="147"/>
      <c r="AJ173" s="147"/>
      <c r="AK173" s="147"/>
      <c r="AL173" s="147"/>
      <c r="AM173" s="147"/>
      <c r="AN173" s="147"/>
      <c r="AO173" s="147"/>
      <c r="AP173" s="147"/>
      <c r="AQ173" s="147"/>
      <c r="AR173" s="147"/>
      <c r="AS173" s="147"/>
      <c r="AT173" s="147"/>
      <c r="AU173" s="147"/>
      <c r="AV173" s="147"/>
      <c r="AW173" s="147"/>
      <c r="AX173" s="147"/>
      <c r="AY173" s="147"/>
      <c r="AZ173" s="147"/>
      <c r="BA173" s="147"/>
      <c r="BB173" s="147"/>
      <c r="BC173" s="147"/>
      <c r="BD173" s="147"/>
      <c r="BE173" s="147"/>
      <c r="BF173" s="147"/>
      <c r="BG173" s="147"/>
      <c r="BH173" s="147"/>
    </row>
    <row r="174" spans="1:60" ht="20.399999999999999" outlineLevel="1" x14ac:dyDescent="0.25">
      <c r="A174" s="177">
        <v>85</v>
      </c>
      <c r="B174" s="178" t="s">
        <v>374</v>
      </c>
      <c r="C174" s="185" t="s">
        <v>408</v>
      </c>
      <c r="D174" s="179" t="s">
        <v>225</v>
      </c>
      <c r="E174" s="180">
        <v>14.040570000000001</v>
      </c>
      <c r="F174" s="181"/>
      <c r="G174" s="182">
        <f t="shared" si="0"/>
        <v>0</v>
      </c>
      <c r="H174" s="159"/>
      <c r="I174" s="158">
        <f t="shared" si="1"/>
        <v>0</v>
      </c>
      <c r="J174" s="159"/>
      <c r="K174" s="158">
        <f t="shared" si="2"/>
        <v>0</v>
      </c>
      <c r="L174" s="158">
        <v>21</v>
      </c>
      <c r="M174" s="158">
        <f t="shared" si="3"/>
        <v>0</v>
      </c>
      <c r="N174" s="157">
        <v>0</v>
      </c>
      <c r="O174" s="157">
        <f t="shared" si="4"/>
        <v>0</v>
      </c>
      <c r="P174" s="157">
        <v>0</v>
      </c>
      <c r="Q174" s="157">
        <f t="shared" si="5"/>
        <v>0</v>
      </c>
      <c r="R174" s="158"/>
      <c r="S174" s="158" t="s">
        <v>128</v>
      </c>
      <c r="T174" s="158" t="s">
        <v>375</v>
      </c>
      <c r="U174" s="158">
        <v>0</v>
      </c>
      <c r="V174" s="158">
        <f t="shared" si="6"/>
        <v>0</v>
      </c>
      <c r="W174" s="158"/>
      <c r="X174" s="158" t="s">
        <v>362</v>
      </c>
      <c r="Y174" s="158" t="s">
        <v>118</v>
      </c>
      <c r="Z174" s="147"/>
      <c r="AA174" s="147"/>
      <c r="AB174" s="147"/>
      <c r="AC174" s="147"/>
      <c r="AD174" s="147"/>
      <c r="AE174" s="147"/>
      <c r="AF174" s="147"/>
      <c r="AG174" s="147" t="s">
        <v>363</v>
      </c>
      <c r="AH174" s="147"/>
      <c r="AI174" s="147"/>
      <c r="AJ174" s="147"/>
      <c r="AK174" s="147"/>
      <c r="AL174" s="147"/>
      <c r="AM174" s="147"/>
      <c r="AN174" s="147"/>
      <c r="AO174" s="147"/>
      <c r="AP174" s="147"/>
      <c r="AQ174" s="147"/>
      <c r="AR174" s="147"/>
      <c r="AS174" s="147"/>
      <c r="AT174" s="147"/>
      <c r="AU174" s="147"/>
      <c r="AV174" s="147"/>
      <c r="AW174" s="147"/>
      <c r="AX174" s="147"/>
      <c r="AY174" s="147"/>
      <c r="AZ174" s="147"/>
      <c r="BA174" s="147"/>
      <c r="BB174" s="147"/>
      <c r="BC174" s="147"/>
      <c r="BD174" s="147"/>
      <c r="BE174" s="147"/>
      <c r="BF174" s="147"/>
      <c r="BG174" s="147"/>
      <c r="BH174" s="147"/>
    </row>
    <row r="175" spans="1:60" outlineLevel="1" x14ac:dyDescent="0.25">
      <c r="A175" s="177">
        <v>86</v>
      </c>
      <c r="B175" s="178" t="s">
        <v>376</v>
      </c>
      <c r="C175" s="185" t="s">
        <v>377</v>
      </c>
      <c r="D175" s="179" t="s">
        <v>225</v>
      </c>
      <c r="E175" s="180">
        <v>0.36852000000000001</v>
      </c>
      <c r="F175" s="181"/>
      <c r="G175" s="182">
        <f t="shared" si="0"/>
        <v>0</v>
      </c>
      <c r="H175" s="159"/>
      <c r="I175" s="158">
        <f t="shared" si="1"/>
        <v>0</v>
      </c>
      <c r="J175" s="159"/>
      <c r="K175" s="158">
        <f t="shared" si="2"/>
        <v>0</v>
      </c>
      <c r="L175" s="158">
        <v>21</v>
      </c>
      <c r="M175" s="158">
        <f t="shared" si="3"/>
        <v>0</v>
      </c>
      <c r="N175" s="157">
        <v>0</v>
      </c>
      <c r="O175" s="157">
        <f t="shared" si="4"/>
        <v>0</v>
      </c>
      <c r="P175" s="157">
        <v>0</v>
      </c>
      <c r="Q175" s="157">
        <f t="shared" si="5"/>
        <v>0</v>
      </c>
      <c r="R175" s="158"/>
      <c r="S175" s="158" t="s">
        <v>128</v>
      </c>
      <c r="T175" s="158" t="s">
        <v>128</v>
      </c>
      <c r="U175" s="158">
        <v>0</v>
      </c>
      <c r="V175" s="158">
        <f t="shared" si="6"/>
        <v>0</v>
      </c>
      <c r="W175" s="158"/>
      <c r="X175" s="158" t="s">
        <v>362</v>
      </c>
      <c r="Y175" s="158" t="s">
        <v>118</v>
      </c>
      <c r="Z175" s="147"/>
      <c r="AA175" s="147"/>
      <c r="AB175" s="147"/>
      <c r="AC175" s="147"/>
      <c r="AD175" s="147"/>
      <c r="AE175" s="147"/>
      <c r="AF175" s="147"/>
      <c r="AG175" s="147" t="s">
        <v>363</v>
      </c>
      <c r="AH175" s="147"/>
      <c r="AI175" s="147"/>
      <c r="AJ175" s="147"/>
      <c r="AK175" s="147"/>
      <c r="AL175" s="147"/>
      <c r="AM175" s="147"/>
      <c r="AN175" s="147"/>
      <c r="AO175" s="147"/>
      <c r="AP175" s="147"/>
      <c r="AQ175" s="147"/>
      <c r="AR175" s="147"/>
      <c r="AS175" s="147"/>
      <c r="AT175" s="147"/>
      <c r="AU175" s="147"/>
      <c r="AV175" s="147"/>
      <c r="AW175" s="147"/>
      <c r="AX175" s="147"/>
      <c r="AY175" s="147"/>
      <c r="AZ175" s="147"/>
      <c r="BA175" s="147"/>
      <c r="BB175" s="147"/>
      <c r="BC175" s="147"/>
      <c r="BD175" s="147"/>
      <c r="BE175" s="147"/>
      <c r="BF175" s="147"/>
      <c r="BG175" s="147"/>
      <c r="BH175" s="147"/>
    </row>
    <row r="176" spans="1:60" outlineLevel="1" x14ac:dyDescent="0.25">
      <c r="A176" s="177">
        <v>87</v>
      </c>
      <c r="B176" s="178" t="s">
        <v>378</v>
      </c>
      <c r="C176" s="185" t="s">
        <v>379</v>
      </c>
      <c r="D176" s="179" t="s">
        <v>225</v>
      </c>
      <c r="E176" s="180">
        <v>18.241679999999999</v>
      </c>
      <c r="F176" s="181"/>
      <c r="G176" s="182">
        <f t="shared" si="0"/>
        <v>0</v>
      </c>
      <c r="H176" s="159"/>
      <c r="I176" s="158">
        <f t="shared" si="1"/>
        <v>0</v>
      </c>
      <c r="J176" s="159"/>
      <c r="K176" s="158">
        <f t="shared" si="2"/>
        <v>0</v>
      </c>
      <c r="L176" s="158">
        <v>21</v>
      </c>
      <c r="M176" s="158">
        <f t="shared" si="3"/>
        <v>0</v>
      </c>
      <c r="N176" s="157">
        <v>0</v>
      </c>
      <c r="O176" s="157">
        <f t="shared" si="4"/>
        <v>0</v>
      </c>
      <c r="P176" s="157">
        <v>0</v>
      </c>
      <c r="Q176" s="157">
        <f t="shared" si="5"/>
        <v>0</v>
      </c>
      <c r="R176" s="158"/>
      <c r="S176" s="158" t="s">
        <v>128</v>
      </c>
      <c r="T176" s="158" t="s">
        <v>128</v>
      </c>
      <c r="U176" s="158">
        <v>0</v>
      </c>
      <c r="V176" s="158">
        <f t="shared" si="6"/>
        <v>0</v>
      </c>
      <c r="W176" s="158"/>
      <c r="X176" s="158" t="s">
        <v>362</v>
      </c>
      <c r="Y176" s="158" t="s">
        <v>118</v>
      </c>
      <c r="Z176" s="147"/>
      <c r="AA176" s="147"/>
      <c r="AB176" s="147"/>
      <c r="AC176" s="147"/>
      <c r="AD176" s="147"/>
      <c r="AE176" s="147"/>
      <c r="AF176" s="147"/>
      <c r="AG176" s="147" t="s">
        <v>363</v>
      </c>
      <c r="AH176" s="147"/>
      <c r="AI176" s="147"/>
      <c r="AJ176" s="147"/>
      <c r="AK176" s="147"/>
      <c r="AL176" s="147"/>
      <c r="AM176" s="147"/>
      <c r="AN176" s="147"/>
      <c r="AO176" s="147"/>
      <c r="AP176" s="147"/>
      <c r="AQ176" s="147"/>
      <c r="AR176" s="147"/>
      <c r="AS176" s="147"/>
      <c r="AT176" s="147"/>
      <c r="AU176" s="147"/>
      <c r="AV176" s="147"/>
      <c r="AW176" s="147"/>
      <c r="AX176" s="147"/>
      <c r="AY176" s="147"/>
      <c r="AZ176" s="147"/>
      <c r="BA176" s="147"/>
      <c r="BB176" s="147"/>
      <c r="BC176" s="147"/>
      <c r="BD176" s="147"/>
      <c r="BE176" s="147"/>
      <c r="BF176" s="147"/>
      <c r="BG176" s="147"/>
      <c r="BH176" s="147"/>
    </row>
    <row r="177" spans="1:60" ht="20.399999999999999" outlineLevel="1" x14ac:dyDescent="0.25">
      <c r="A177" s="177">
        <v>88</v>
      </c>
      <c r="B177" s="178" t="s">
        <v>380</v>
      </c>
      <c r="C177" s="185" t="s">
        <v>381</v>
      </c>
      <c r="D177" s="179" t="s">
        <v>225</v>
      </c>
      <c r="E177" s="180">
        <v>2.1742599999999999</v>
      </c>
      <c r="F177" s="181"/>
      <c r="G177" s="182">
        <f t="shared" si="0"/>
        <v>0</v>
      </c>
      <c r="H177" s="159"/>
      <c r="I177" s="158">
        <f t="shared" si="1"/>
        <v>0</v>
      </c>
      <c r="J177" s="159"/>
      <c r="K177" s="158">
        <f t="shared" si="2"/>
        <v>0</v>
      </c>
      <c r="L177" s="158">
        <v>21</v>
      </c>
      <c r="M177" s="158">
        <f t="shared" si="3"/>
        <v>0</v>
      </c>
      <c r="N177" s="157">
        <v>0</v>
      </c>
      <c r="O177" s="157">
        <f t="shared" si="4"/>
        <v>0</v>
      </c>
      <c r="P177" s="157">
        <v>0</v>
      </c>
      <c r="Q177" s="157">
        <f t="shared" si="5"/>
        <v>0</v>
      </c>
      <c r="R177" s="158"/>
      <c r="S177" s="158" t="s">
        <v>128</v>
      </c>
      <c r="T177" s="158" t="s">
        <v>128</v>
      </c>
      <c r="U177" s="158">
        <v>0</v>
      </c>
      <c r="V177" s="158">
        <f t="shared" si="6"/>
        <v>0</v>
      </c>
      <c r="W177" s="158"/>
      <c r="X177" s="158" t="s">
        <v>362</v>
      </c>
      <c r="Y177" s="158" t="s">
        <v>118</v>
      </c>
      <c r="Z177" s="147"/>
      <c r="AA177" s="147"/>
      <c r="AB177" s="147"/>
      <c r="AC177" s="147"/>
      <c r="AD177" s="147"/>
      <c r="AE177" s="147"/>
      <c r="AF177" s="147"/>
      <c r="AG177" s="147" t="s">
        <v>363</v>
      </c>
      <c r="AH177" s="147"/>
      <c r="AI177" s="147"/>
      <c r="AJ177" s="147"/>
      <c r="AK177" s="147"/>
      <c r="AL177" s="147"/>
      <c r="AM177" s="147"/>
      <c r="AN177" s="147"/>
      <c r="AO177" s="147"/>
      <c r="AP177" s="147"/>
      <c r="AQ177" s="147"/>
      <c r="AR177" s="147"/>
      <c r="AS177" s="147"/>
      <c r="AT177" s="147"/>
      <c r="AU177" s="147"/>
      <c r="AV177" s="147"/>
      <c r="AW177" s="147"/>
      <c r="AX177" s="147"/>
      <c r="AY177" s="147"/>
      <c r="AZ177" s="147"/>
      <c r="BA177" s="147"/>
      <c r="BB177" s="147"/>
      <c r="BC177" s="147"/>
      <c r="BD177" s="147"/>
      <c r="BE177" s="147"/>
      <c r="BF177" s="147"/>
      <c r="BG177" s="147"/>
      <c r="BH177" s="147"/>
    </row>
    <row r="178" spans="1:60" outlineLevel="1" x14ac:dyDescent="0.25">
      <c r="A178" s="177">
        <v>89</v>
      </c>
      <c r="B178" s="178" t="s">
        <v>382</v>
      </c>
      <c r="C178" s="185" t="s">
        <v>383</v>
      </c>
      <c r="D178" s="179" t="s">
        <v>225</v>
      </c>
      <c r="E178" s="180">
        <v>2.02685</v>
      </c>
      <c r="F178" s="181"/>
      <c r="G178" s="182">
        <f t="shared" si="0"/>
        <v>0</v>
      </c>
      <c r="H178" s="159"/>
      <c r="I178" s="158">
        <f t="shared" si="1"/>
        <v>0</v>
      </c>
      <c r="J178" s="159"/>
      <c r="K178" s="158">
        <f t="shared" si="2"/>
        <v>0</v>
      </c>
      <c r="L178" s="158">
        <v>21</v>
      </c>
      <c r="M178" s="158">
        <f t="shared" si="3"/>
        <v>0</v>
      </c>
      <c r="N178" s="157">
        <v>0</v>
      </c>
      <c r="O178" s="157">
        <f t="shared" si="4"/>
        <v>0</v>
      </c>
      <c r="P178" s="157">
        <v>0</v>
      </c>
      <c r="Q178" s="157">
        <f t="shared" si="5"/>
        <v>0</v>
      </c>
      <c r="R178" s="158"/>
      <c r="S178" s="158" t="s">
        <v>115</v>
      </c>
      <c r="T178" s="158" t="s">
        <v>384</v>
      </c>
      <c r="U178" s="158">
        <v>0</v>
      </c>
      <c r="V178" s="158">
        <f t="shared" si="6"/>
        <v>0</v>
      </c>
      <c r="W178" s="158"/>
      <c r="X178" s="158" t="s">
        <v>362</v>
      </c>
      <c r="Y178" s="158" t="s">
        <v>118</v>
      </c>
      <c r="Z178" s="147"/>
      <c r="AA178" s="147"/>
      <c r="AB178" s="147"/>
      <c r="AC178" s="147"/>
      <c r="AD178" s="147"/>
      <c r="AE178" s="147"/>
      <c r="AF178" s="147"/>
      <c r="AG178" s="147" t="s">
        <v>363</v>
      </c>
      <c r="AH178" s="147"/>
      <c r="AI178" s="147"/>
      <c r="AJ178" s="147"/>
      <c r="AK178" s="147"/>
      <c r="AL178" s="147"/>
      <c r="AM178" s="147"/>
      <c r="AN178" s="147"/>
      <c r="AO178" s="147"/>
      <c r="AP178" s="147"/>
      <c r="AQ178" s="147"/>
      <c r="AR178" s="147"/>
      <c r="AS178" s="147"/>
      <c r="AT178" s="147"/>
      <c r="AU178" s="147"/>
      <c r="AV178" s="147"/>
      <c r="AW178" s="147"/>
      <c r="AX178" s="147"/>
      <c r="AY178" s="147"/>
      <c r="AZ178" s="147"/>
      <c r="BA178" s="147"/>
      <c r="BB178" s="147"/>
      <c r="BC178" s="147"/>
      <c r="BD178" s="147"/>
      <c r="BE178" s="147"/>
      <c r="BF178" s="147"/>
      <c r="BG178" s="147"/>
      <c r="BH178" s="147"/>
    </row>
    <row r="179" spans="1:60" ht="20.399999999999999" outlineLevel="1" x14ac:dyDescent="0.25">
      <c r="A179" s="177">
        <v>90</v>
      </c>
      <c r="B179" s="178" t="s">
        <v>385</v>
      </c>
      <c r="C179" s="185" t="s">
        <v>386</v>
      </c>
      <c r="D179" s="179" t="s">
        <v>114</v>
      </c>
      <c r="E179" s="180">
        <v>1</v>
      </c>
      <c r="F179" s="181"/>
      <c r="G179" s="182">
        <f t="shared" si="0"/>
        <v>0</v>
      </c>
      <c r="H179" s="159"/>
      <c r="I179" s="158">
        <f t="shared" si="1"/>
        <v>0</v>
      </c>
      <c r="J179" s="159"/>
      <c r="K179" s="158">
        <f t="shared" si="2"/>
        <v>0</v>
      </c>
      <c r="L179" s="158">
        <v>21</v>
      </c>
      <c r="M179" s="158">
        <f t="shared" si="3"/>
        <v>0</v>
      </c>
      <c r="N179" s="157">
        <v>0</v>
      </c>
      <c r="O179" s="157">
        <f t="shared" si="4"/>
        <v>0</v>
      </c>
      <c r="P179" s="157">
        <v>0</v>
      </c>
      <c r="Q179" s="157">
        <f t="shared" si="5"/>
        <v>0</v>
      </c>
      <c r="R179" s="158"/>
      <c r="S179" s="158" t="s">
        <v>128</v>
      </c>
      <c r="T179" s="158" t="s">
        <v>116</v>
      </c>
      <c r="U179" s="158">
        <v>0</v>
      </c>
      <c r="V179" s="158">
        <f t="shared" si="6"/>
        <v>0</v>
      </c>
      <c r="W179" s="158"/>
      <c r="X179" s="158" t="s">
        <v>117</v>
      </c>
      <c r="Y179" s="158" t="s">
        <v>118</v>
      </c>
      <c r="Z179" s="147"/>
      <c r="AA179" s="147"/>
      <c r="AB179" s="147"/>
      <c r="AC179" s="147"/>
      <c r="AD179" s="147"/>
      <c r="AE179" s="147"/>
      <c r="AF179" s="147"/>
      <c r="AG179" s="147" t="s">
        <v>119</v>
      </c>
      <c r="AH179" s="147"/>
      <c r="AI179" s="147"/>
      <c r="AJ179" s="147"/>
      <c r="AK179" s="147"/>
      <c r="AL179" s="147"/>
      <c r="AM179" s="147"/>
      <c r="AN179" s="147"/>
      <c r="AO179" s="147"/>
      <c r="AP179" s="147"/>
      <c r="AQ179" s="147"/>
      <c r="AR179" s="147"/>
      <c r="AS179" s="147"/>
      <c r="AT179" s="147"/>
      <c r="AU179" s="147"/>
      <c r="AV179" s="147"/>
      <c r="AW179" s="147"/>
      <c r="AX179" s="147"/>
      <c r="AY179" s="147"/>
      <c r="AZ179" s="147"/>
      <c r="BA179" s="147"/>
      <c r="BB179" s="147"/>
      <c r="BC179" s="147"/>
      <c r="BD179" s="147"/>
      <c r="BE179" s="147"/>
      <c r="BF179" s="147"/>
      <c r="BG179" s="147"/>
      <c r="BH179" s="147"/>
    </row>
    <row r="180" spans="1:60" x14ac:dyDescent="0.25">
      <c r="A180" s="164" t="s">
        <v>110</v>
      </c>
      <c r="B180" s="165" t="s">
        <v>82</v>
      </c>
      <c r="C180" s="184" t="s">
        <v>29</v>
      </c>
      <c r="D180" s="166"/>
      <c r="E180" s="167"/>
      <c r="F180" s="168"/>
      <c r="G180" s="169">
        <f>SUMIF(AG181:AG187,"&lt;&gt;NOR",G181:G187)</f>
        <v>0</v>
      </c>
      <c r="H180" s="163"/>
      <c r="I180" s="163">
        <f>SUM(I181:I187)</f>
        <v>0</v>
      </c>
      <c r="J180" s="163"/>
      <c r="K180" s="163">
        <f>SUM(K181:K187)</f>
        <v>0</v>
      </c>
      <c r="L180" s="163"/>
      <c r="M180" s="163">
        <f>SUM(M181:M187)</f>
        <v>0</v>
      </c>
      <c r="N180" s="162"/>
      <c r="O180" s="162">
        <f>SUM(O181:O187)</f>
        <v>0</v>
      </c>
      <c r="P180" s="162"/>
      <c r="Q180" s="162">
        <f>SUM(Q181:Q187)</f>
        <v>0</v>
      </c>
      <c r="R180" s="163"/>
      <c r="S180" s="163"/>
      <c r="T180" s="163"/>
      <c r="U180" s="163"/>
      <c r="V180" s="163">
        <f>SUM(V181:V187)</f>
        <v>0</v>
      </c>
      <c r="W180" s="163"/>
      <c r="X180" s="163"/>
      <c r="Y180" s="163"/>
      <c r="AG180" t="s">
        <v>111</v>
      </c>
    </row>
    <row r="181" spans="1:60" outlineLevel="1" x14ac:dyDescent="0.25">
      <c r="A181" s="177">
        <v>91</v>
      </c>
      <c r="B181" s="178" t="s">
        <v>387</v>
      </c>
      <c r="C181" s="185" t="s">
        <v>388</v>
      </c>
      <c r="D181" s="179" t="s">
        <v>389</v>
      </c>
      <c r="E181" s="180">
        <v>1</v>
      </c>
      <c r="F181" s="181"/>
      <c r="G181" s="182">
        <f t="shared" ref="G181:G187" si="7">ROUND(E181*F181,2)</f>
        <v>0</v>
      </c>
      <c r="H181" s="159"/>
      <c r="I181" s="158">
        <f t="shared" ref="I181:I187" si="8">ROUND(E181*H181,2)</f>
        <v>0</v>
      </c>
      <c r="J181" s="159"/>
      <c r="K181" s="158">
        <f t="shared" ref="K181:K187" si="9">ROUND(E181*J181,2)</f>
        <v>0</v>
      </c>
      <c r="L181" s="158">
        <v>21</v>
      </c>
      <c r="M181" s="158">
        <f t="shared" ref="M181:M187" si="10">G181*(1+L181/100)</f>
        <v>0</v>
      </c>
      <c r="N181" s="157">
        <v>0</v>
      </c>
      <c r="O181" s="157">
        <f t="shared" ref="O181:O187" si="11">ROUND(E181*N181,2)</f>
        <v>0</v>
      </c>
      <c r="P181" s="157">
        <v>0</v>
      </c>
      <c r="Q181" s="157">
        <f t="shared" ref="Q181:Q187" si="12">ROUND(E181*P181,2)</f>
        <v>0</v>
      </c>
      <c r="R181" s="158"/>
      <c r="S181" s="158" t="s">
        <v>115</v>
      </c>
      <c r="T181" s="158" t="s">
        <v>116</v>
      </c>
      <c r="U181" s="158">
        <v>0</v>
      </c>
      <c r="V181" s="158">
        <f t="shared" ref="V181:V187" si="13">ROUND(E181*U181,2)</f>
        <v>0</v>
      </c>
      <c r="W181" s="158"/>
      <c r="X181" s="158" t="s">
        <v>390</v>
      </c>
      <c r="Y181" s="158" t="s">
        <v>118</v>
      </c>
      <c r="Z181" s="147"/>
      <c r="AA181" s="147"/>
      <c r="AB181" s="147"/>
      <c r="AC181" s="147"/>
      <c r="AD181" s="147"/>
      <c r="AE181" s="147"/>
      <c r="AF181" s="147"/>
      <c r="AG181" s="147" t="s">
        <v>391</v>
      </c>
      <c r="AH181" s="147"/>
      <c r="AI181" s="147"/>
      <c r="AJ181" s="147"/>
      <c r="AK181" s="147"/>
      <c r="AL181" s="147"/>
      <c r="AM181" s="147"/>
      <c r="AN181" s="147"/>
      <c r="AO181" s="147"/>
      <c r="AP181" s="147"/>
      <c r="AQ181" s="147"/>
      <c r="AR181" s="147"/>
      <c r="AS181" s="147"/>
      <c r="AT181" s="147"/>
      <c r="AU181" s="147"/>
      <c r="AV181" s="147"/>
      <c r="AW181" s="147"/>
      <c r="AX181" s="147"/>
      <c r="AY181" s="147"/>
      <c r="AZ181" s="147"/>
      <c r="BA181" s="147"/>
      <c r="BB181" s="147"/>
      <c r="BC181" s="147"/>
      <c r="BD181" s="147"/>
      <c r="BE181" s="147"/>
      <c r="BF181" s="147"/>
      <c r="BG181" s="147"/>
      <c r="BH181" s="147"/>
    </row>
    <row r="182" spans="1:60" outlineLevel="1" x14ac:dyDescent="0.25">
      <c r="A182" s="177">
        <v>92</v>
      </c>
      <c r="B182" s="178" t="s">
        <v>392</v>
      </c>
      <c r="C182" s="185" t="s">
        <v>393</v>
      </c>
      <c r="D182" s="179" t="s">
        <v>389</v>
      </c>
      <c r="E182" s="180">
        <v>0</v>
      </c>
      <c r="F182" s="181"/>
      <c r="G182" s="182">
        <f t="shared" si="7"/>
        <v>0</v>
      </c>
      <c r="H182" s="159"/>
      <c r="I182" s="158">
        <f t="shared" si="8"/>
        <v>0</v>
      </c>
      <c r="J182" s="159"/>
      <c r="K182" s="158">
        <f t="shared" si="9"/>
        <v>0</v>
      </c>
      <c r="L182" s="158">
        <v>21</v>
      </c>
      <c r="M182" s="158">
        <f t="shared" si="10"/>
        <v>0</v>
      </c>
      <c r="N182" s="157">
        <v>0</v>
      </c>
      <c r="O182" s="157">
        <f t="shared" si="11"/>
        <v>0</v>
      </c>
      <c r="P182" s="157">
        <v>0</v>
      </c>
      <c r="Q182" s="157">
        <f t="shared" si="12"/>
        <v>0</v>
      </c>
      <c r="R182" s="158"/>
      <c r="S182" s="158" t="s">
        <v>115</v>
      </c>
      <c r="T182" s="158" t="s">
        <v>116</v>
      </c>
      <c r="U182" s="158">
        <v>0</v>
      </c>
      <c r="V182" s="158">
        <f t="shared" si="13"/>
        <v>0</v>
      </c>
      <c r="W182" s="158"/>
      <c r="X182" s="158" t="s">
        <v>390</v>
      </c>
      <c r="Y182" s="158" t="s">
        <v>118</v>
      </c>
      <c r="Z182" s="147"/>
      <c r="AA182" s="147"/>
      <c r="AB182" s="147"/>
      <c r="AC182" s="147"/>
      <c r="AD182" s="147"/>
      <c r="AE182" s="147"/>
      <c r="AF182" s="147"/>
      <c r="AG182" s="147" t="s">
        <v>394</v>
      </c>
      <c r="AH182" s="147"/>
      <c r="AI182" s="147"/>
      <c r="AJ182" s="147"/>
      <c r="AK182" s="147"/>
      <c r="AL182" s="147"/>
      <c r="AM182" s="147"/>
      <c r="AN182" s="147"/>
      <c r="AO182" s="147"/>
      <c r="AP182" s="147"/>
      <c r="AQ182" s="147"/>
      <c r="AR182" s="147"/>
      <c r="AS182" s="147"/>
      <c r="AT182" s="147"/>
      <c r="AU182" s="147"/>
      <c r="AV182" s="147"/>
      <c r="AW182" s="147"/>
      <c r="AX182" s="147"/>
      <c r="AY182" s="147"/>
      <c r="AZ182" s="147"/>
      <c r="BA182" s="147"/>
      <c r="BB182" s="147"/>
      <c r="BC182" s="147"/>
      <c r="BD182" s="147"/>
      <c r="BE182" s="147"/>
      <c r="BF182" s="147"/>
      <c r="BG182" s="147"/>
      <c r="BH182" s="147"/>
    </row>
    <row r="183" spans="1:60" outlineLevel="1" x14ac:dyDescent="0.25">
      <c r="A183" s="177">
        <v>93</v>
      </c>
      <c r="B183" s="178" t="s">
        <v>395</v>
      </c>
      <c r="C183" s="185" t="s">
        <v>396</v>
      </c>
      <c r="D183" s="179" t="s">
        <v>389</v>
      </c>
      <c r="E183" s="180">
        <v>1</v>
      </c>
      <c r="F183" s="181"/>
      <c r="G183" s="182">
        <f t="shared" si="7"/>
        <v>0</v>
      </c>
      <c r="H183" s="159"/>
      <c r="I183" s="158">
        <f t="shared" si="8"/>
        <v>0</v>
      </c>
      <c r="J183" s="159"/>
      <c r="K183" s="158">
        <f t="shared" si="9"/>
        <v>0</v>
      </c>
      <c r="L183" s="158">
        <v>21</v>
      </c>
      <c r="M183" s="158">
        <f t="shared" si="10"/>
        <v>0</v>
      </c>
      <c r="N183" s="157">
        <v>0</v>
      </c>
      <c r="O183" s="157">
        <f t="shared" si="11"/>
        <v>0</v>
      </c>
      <c r="P183" s="157">
        <v>0</v>
      </c>
      <c r="Q183" s="157">
        <f t="shared" si="12"/>
        <v>0</v>
      </c>
      <c r="R183" s="158"/>
      <c r="S183" s="158" t="s">
        <v>115</v>
      </c>
      <c r="T183" s="158" t="s">
        <v>116</v>
      </c>
      <c r="U183" s="158">
        <v>0</v>
      </c>
      <c r="V183" s="158">
        <f t="shared" si="13"/>
        <v>0</v>
      </c>
      <c r="W183" s="158"/>
      <c r="X183" s="158" t="s">
        <v>390</v>
      </c>
      <c r="Y183" s="158" t="s">
        <v>118</v>
      </c>
      <c r="Z183" s="147"/>
      <c r="AA183" s="147"/>
      <c r="AB183" s="147"/>
      <c r="AC183" s="147"/>
      <c r="AD183" s="147"/>
      <c r="AE183" s="147"/>
      <c r="AF183" s="147"/>
      <c r="AG183" s="147" t="s">
        <v>391</v>
      </c>
      <c r="AH183" s="147"/>
      <c r="AI183" s="147"/>
      <c r="AJ183" s="147"/>
      <c r="AK183" s="147"/>
      <c r="AL183" s="147"/>
      <c r="AM183" s="147"/>
      <c r="AN183" s="147"/>
      <c r="AO183" s="147"/>
      <c r="AP183" s="147"/>
      <c r="AQ183" s="147"/>
      <c r="AR183" s="147"/>
      <c r="AS183" s="147"/>
      <c r="AT183" s="147"/>
      <c r="AU183" s="147"/>
      <c r="AV183" s="147"/>
      <c r="AW183" s="147"/>
      <c r="AX183" s="147"/>
      <c r="AY183" s="147"/>
      <c r="AZ183" s="147"/>
      <c r="BA183" s="147"/>
      <c r="BB183" s="147"/>
      <c r="BC183" s="147"/>
      <c r="BD183" s="147"/>
      <c r="BE183" s="147"/>
      <c r="BF183" s="147"/>
      <c r="BG183" s="147"/>
      <c r="BH183" s="147"/>
    </row>
    <row r="184" spans="1:60" outlineLevel="1" x14ac:dyDescent="0.25">
      <c r="A184" s="177">
        <v>94</v>
      </c>
      <c r="B184" s="178" t="s">
        <v>397</v>
      </c>
      <c r="C184" s="185" t="s">
        <v>398</v>
      </c>
      <c r="D184" s="179" t="s">
        <v>389</v>
      </c>
      <c r="E184" s="180">
        <v>1</v>
      </c>
      <c r="F184" s="181"/>
      <c r="G184" s="182">
        <f t="shared" si="7"/>
        <v>0</v>
      </c>
      <c r="H184" s="159"/>
      <c r="I184" s="158">
        <f t="shared" si="8"/>
        <v>0</v>
      </c>
      <c r="J184" s="159"/>
      <c r="K184" s="158">
        <f t="shared" si="9"/>
        <v>0</v>
      </c>
      <c r="L184" s="158">
        <v>21</v>
      </c>
      <c r="M184" s="158">
        <f t="shared" si="10"/>
        <v>0</v>
      </c>
      <c r="N184" s="157">
        <v>0</v>
      </c>
      <c r="O184" s="157">
        <f t="shared" si="11"/>
        <v>0</v>
      </c>
      <c r="P184" s="157">
        <v>0</v>
      </c>
      <c r="Q184" s="157">
        <f t="shared" si="12"/>
        <v>0</v>
      </c>
      <c r="R184" s="158"/>
      <c r="S184" s="158" t="s">
        <v>115</v>
      </c>
      <c r="T184" s="158" t="s">
        <v>116</v>
      </c>
      <c r="U184" s="158">
        <v>0</v>
      </c>
      <c r="V184" s="158">
        <f t="shared" si="13"/>
        <v>0</v>
      </c>
      <c r="W184" s="158"/>
      <c r="X184" s="158" t="s">
        <v>390</v>
      </c>
      <c r="Y184" s="158" t="s">
        <v>118</v>
      </c>
      <c r="Z184" s="147"/>
      <c r="AA184" s="147"/>
      <c r="AB184" s="147"/>
      <c r="AC184" s="147"/>
      <c r="AD184" s="147"/>
      <c r="AE184" s="147"/>
      <c r="AF184" s="147"/>
      <c r="AG184" s="147" t="s">
        <v>391</v>
      </c>
      <c r="AH184" s="147"/>
      <c r="AI184" s="147"/>
      <c r="AJ184" s="147"/>
      <c r="AK184" s="147"/>
      <c r="AL184" s="147"/>
      <c r="AM184" s="147"/>
      <c r="AN184" s="147"/>
      <c r="AO184" s="147"/>
      <c r="AP184" s="147"/>
      <c r="AQ184" s="147"/>
      <c r="AR184" s="147"/>
      <c r="AS184" s="147"/>
      <c r="AT184" s="147"/>
      <c r="AU184" s="147"/>
      <c r="AV184" s="147"/>
      <c r="AW184" s="147"/>
      <c r="AX184" s="147"/>
      <c r="AY184" s="147"/>
      <c r="AZ184" s="147"/>
      <c r="BA184" s="147"/>
      <c r="BB184" s="147"/>
      <c r="BC184" s="147"/>
      <c r="BD184" s="147"/>
      <c r="BE184" s="147"/>
      <c r="BF184" s="147"/>
      <c r="BG184" s="147"/>
      <c r="BH184" s="147"/>
    </row>
    <row r="185" spans="1:60" outlineLevel="1" x14ac:dyDescent="0.25">
      <c r="A185" s="177">
        <v>95</v>
      </c>
      <c r="B185" s="178" t="s">
        <v>399</v>
      </c>
      <c r="C185" s="185" t="s">
        <v>400</v>
      </c>
      <c r="D185" s="179" t="s">
        <v>389</v>
      </c>
      <c r="E185" s="180">
        <v>1</v>
      </c>
      <c r="F185" s="181"/>
      <c r="G185" s="182">
        <f t="shared" si="7"/>
        <v>0</v>
      </c>
      <c r="H185" s="159"/>
      <c r="I185" s="158">
        <f t="shared" si="8"/>
        <v>0</v>
      </c>
      <c r="J185" s="159"/>
      <c r="K185" s="158">
        <f t="shared" si="9"/>
        <v>0</v>
      </c>
      <c r="L185" s="158">
        <v>21</v>
      </c>
      <c r="M185" s="158">
        <f t="shared" si="10"/>
        <v>0</v>
      </c>
      <c r="N185" s="157">
        <v>0</v>
      </c>
      <c r="O185" s="157">
        <f t="shared" si="11"/>
        <v>0</v>
      </c>
      <c r="P185" s="157">
        <v>0</v>
      </c>
      <c r="Q185" s="157">
        <f t="shared" si="12"/>
        <v>0</v>
      </c>
      <c r="R185" s="158"/>
      <c r="S185" s="158" t="s">
        <v>115</v>
      </c>
      <c r="T185" s="158" t="s">
        <v>116</v>
      </c>
      <c r="U185" s="158">
        <v>0</v>
      </c>
      <c r="V185" s="158">
        <f t="shared" si="13"/>
        <v>0</v>
      </c>
      <c r="W185" s="158"/>
      <c r="X185" s="158" t="s">
        <v>390</v>
      </c>
      <c r="Y185" s="158" t="s">
        <v>118</v>
      </c>
      <c r="Z185" s="147"/>
      <c r="AA185" s="147"/>
      <c r="AB185" s="147"/>
      <c r="AC185" s="147"/>
      <c r="AD185" s="147"/>
      <c r="AE185" s="147"/>
      <c r="AF185" s="147"/>
      <c r="AG185" s="147" t="s">
        <v>391</v>
      </c>
      <c r="AH185" s="147"/>
      <c r="AI185" s="147"/>
      <c r="AJ185" s="147"/>
      <c r="AK185" s="147"/>
      <c r="AL185" s="147"/>
      <c r="AM185" s="147"/>
      <c r="AN185" s="147"/>
      <c r="AO185" s="147"/>
      <c r="AP185" s="147"/>
      <c r="AQ185" s="147"/>
      <c r="AR185" s="147"/>
      <c r="AS185" s="147"/>
      <c r="AT185" s="147"/>
      <c r="AU185" s="147"/>
      <c r="AV185" s="147"/>
      <c r="AW185" s="147"/>
      <c r="AX185" s="147"/>
      <c r="AY185" s="147"/>
      <c r="AZ185" s="147"/>
      <c r="BA185" s="147"/>
      <c r="BB185" s="147"/>
      <c r="BC185" s="147"/>
      <c r="BD185" s="147"/>
      <c r="BE185" s="147"/>
      <c r="BF185" s="147"/>
      <c r="BG185" s="147"/>
      <c r="BH185" s="147"/>
    </row>
    <row r="186" spans="1:60" outlineLevel="1" x14ac:dyDescent="0.25">
      <c r="A186" s="177">
        <v>96</v>
      </c>
      <c r="B186" s="178" t="s">
        <v>401</v>
      </c>
      <c r="C186" s="185" t="s">
        <v>402</v>
      </c>
      <c r="D186" s="179" t="s">
        <v>389</v>
      </c>
      <c r="E186" s="180">
        <v>1</v>
      </c>
      <c r="F186" s="181"/>
      <c r="G186" s="182">
        <f t="shared" si="7"/>
        <v>0</v>
      </c>
      <c r="H186" s="159"/>
      <c r="I186" s="158">
        <f t="shared" si="8"/>
        <v>0</v>
      </c>
      <c r="J186" s="159"/>
      <c r="K186" s="158">
        <f t="shared" si="9"/>
        <v>0</v>
      </c>
      <c r="L186" s="158">
        <v>21</v>
      </c>
      <c r="M186" s="158">
        <f t="shared" si="10"/>
        <v>0</v>
      </c>
      <c r="N186" s="157">
        <v>0</v>
      </c>
      <c r="O186" s="157">
        <f t="shared" si="11"/>
        <v>0</v>
      </c>
      <c r="P186" s="157">
        <v>0</v>
      </c>
      <c r="Q186" s="157">
        <f t="shared" si="12"/>
        <v>0</v>
      </c>
      <c r="R186" s="158"/>
      <c r="S186" s="158" t="s">
        <v>115</v>
      </c>
      <c r="T186" s="158" t="s">
        <v>116</v>
      </c>
      <c r="U186" s="158">
        <v>0</v>
      </c>
      <c r="V186" s="158">
        <f t="shared" si="13"/>
        <v>0</v>
      </c>
      <c r="W186" s="158"/>
      <c r="X186" s="158" t="s">
        <v>390</v>
      </c>
      <c r="Y186" s="158" t="s">
        <v>118</v>
      </c>
      <c r="Z186" s="147"/>
      <c r="AA186" s="147"/>
      <c r="AB186" s="147"/>
      <c r="AC186" s="147"/>
      <c r="AD186" s="147"/>
      <c r="AE186" s="147"/>
      <c r="AF186" s="147"/>
      <c r="AG186" s="147" t="s">
        <v>391</v>
      </c>
      <c r="AH186" s="147"/>
      <c r="AI186" s="147"/>
      <c r="AJ186" s="147"/>
      <c r="AK186" s="147"/>
      <c r="AL186" s="147"/>
      <c r="AM186" s="147"/>
      <c r="AN186" s="147"/>
      <c r="AO186" s="147"/>
      <c r="AP186" s="147"/>
      <c r="AQ186" s="147"/>
      <c r="AR186" s="147"/>
      <c r="AS186" s="147"/>
      <c r="AT186" s="147"/>
      <c r="AU186" s="147"/>
      <c r="AV186" s="147"/>
      <c r="AW186" s="147"/>
      <c r="AX186" s="147"/>
      <c r="AY186" s="147"/>
      <c r="AZ186" s="147"/>
      <c r="BA186" s="147"/>
      <c r="BB186" s="147"/>
      <c r="BC186" s="147"/>
      <c r="BD186" s="147"/>
      <c r="BE186" s="147"/>
      <c r="BF186" s="147"/>
      <c r="BG186" s="147"/>
      <c r="BH186" s="147"/>
    </row>
    <row r="187" spans="1:60" outlineLevel="1" x14ac:dyDescent="0.25">
      <c r="A187" s="171">
        <v>97</v>
      </c>
      <c r="B187" s="172" t="s">
        <v>403</v>
      </c>
      <c r="C187" s="186" t="s">
        <v>404</v>
      </c>
      <c r="D187" s="173" t="s">
        <v>389</v>
      </c>
      <c r="E187" s="174">
        <v>1</v>
      </c>
      <c r="F187" s="175"/>
      <c r="G187" s="176">
        <f t="shared" si="7"/>
        <v>0</v>
      </c>
      <c r="H187" s="159"/>
      <c r="I187" s="158">
        <f t="shared" si="8"/>
        <v>0</v>
      </c>
      <c r="J187" s="159"/>
      <c r="K187" s="158">
        <f t="shared" si="9"/>
        <v>0</v>
      </c>
      <c r="L187" s="158">
        <v>21</v>
      </c>
      <c r="M187" s="158">
        <f t="shared" si="10"/>
        <v>0</v>
      </c>
      <c r="N187" s="157">
        <v>0</v>
      </c>
      <c r="O187" s="157">
        <f t="shared" si="11"/>
        <v>0</v>
      </c>
      <c r="P187" s="157">
        <v>0</v>
      </c>
      <c r="Q187" s="157">
        <f t="shared" si="12"/>
        <v>0</v>
      </c>
      <c r="R187" s="158"/>
      <c r="S187" s="158" t="s">
        <v>115</v>
      </c>
      <c r="T187" s="158" t="s">
        <v>116</v>
      </c>
      <c r="U187" s="158">
        <v>0</v>
      </c>
      <c r="V187" s="158">
        <f t="shared" si="13"/>
        <v>0</v>
      </c>
      <c r="W187" s="158"/>
      <c r="X187" s="158" t="s">
        <v>390</v>
      </c>
      <c r="Y187" s="158" t="s">
        <v>118</v>
      </c>
      <c r="Z187" s="147"/>
      <c r="AA187" s="147"/>
      <c r="AB187" s="147"/>
      <c r="AC187" s="147"/>
      <c r="AD187" s="147"/>
      <c r="AE187" s="147"/>
      <c r="AF187" s="147"/>
      <c r="AG187" s="147" t="s">
        <v>391</v>
      </c>
      <c r="AH187" s="147"/>
      <c r="AI187" s="147"/>
      <c r="AJ187" s="147"/>
      <c r="AK187" s="147"/>
      <c r="AL187" s="147"/>
      <c r="AM187" s="147"/>
      <c r="AN187" s="147"/>
      <c r="AO187" s="147"/>
      <c r="AP187" s="147"/>
      <c r="AQ187" s="147"/>
      <c r="AR187" s="147"/>
      <c r="AS187" s="147"/>
      <c r="AT187" s="147"/>
      <c r="AU187" s="147"/>
      <c r="AV187" s="147"/>
      <c r="AW187" s="147"/>
      <c r="AX187" s="147"/>
      <c r="AY187" s="147"/>
      <c r="AZ187" s="147"/>
      <c r="BA187" s="147"/>
      <c r="BB187" s="147"/>
      <c r="BC187" s="147"/>
      <c r="BD187" s="147"/>
      <c r="BE187" s="147"/>
      <c r="BF187" s="147"/>
      <c r="BG187" s="147"/>
      <c r="BH187" s="147"/>
    </row>
    <row r="188" spans="1:60" x14ac:dyDescent="0.25">
      <c r="A188" s="3"/>
      <c r="B188" s="4"/>
      <c r="C188" s="189"/>
      <c r="D188" s="6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AE188">
        <v>15</v>
      </c>
      <c r="AF188">
        <v>21</v>
      </c>
      <c r="AG188" t="s">
        <v>96</v>
      </c>
    </row>
    <row r="189" spans="1:60" x14ac:dyDescent="0.25">
      <c r="A189" s="150"/>
      <c r="B189" s="151" t="s">
        <v>31</v>
      </c>
      <c r="C189" s="190"/>
      <c r="D189" s="152"/>
      <c r="E189" s="153"/>
      <c r="F189" s="153"/>
      <c r="G189" s="170">
        <f>G8+G12+G49+G53+G64+G67+G75+G77+G81+G105+G126+G146+G163+G167+G180</f>
        <v>0</v>
      </c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AE189">
        <f>SUMIF(L7:L187,AE188,G7:G187)</f>
        <v>0</v>
      </c>
      <c r="AF189">
        <f>SUMIF(L7:L187,AF188,G7:G187)</f>
        <v>0</v>
      </c>
      <c r="AG189" t="s">
        <v>405</v>
      </c>
    </row>
    <row r="190" spans="1:60" x14ac:dyDescent="0.25">
      <c r="A190" s="3"/>
      <c r="B190" s="4"/>
      <c r="C190" s="189"/>
      <c r="D190" s="6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60" x14ac:dyDescent="0.25">
      <c r="A191" s="3"/>
      <c r="B191" s="4"/>
      <c r="C191" s="189"/>
      <c r="D191" s="6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60" x14ac:dyDescent="0.25">
      <c r="A192" s="268"/>
      <c r="B192" s="268"/>
      <c r="C192" s="269"/>
      <c r="D192" s="6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33" x14ac:dyDescent="0.25">
      <c r="A193" s="249"/>
      <c r="B193" s="250"/>
      <c r="C193" s="251"/>
      <c r="D193" s="250"/>
      <c r="E193" s="250"/>
      <c r="F193" s="250"/>
      <c r="G193" s="252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AG193" t="s">
        <v>406</v>
      </c>
    </row>
    <row r="194" spans="1:33" x14ac:dyDescent="0.25">
      <c r="A194" s="253"/>
      <c r="B194" s="254"/>
      <c r="C194" s="255"/>
      <c r="D194" s="254"/>
      <c r="E194" s="254"/>
      <c r="F194" s="254"/>
      <c r="G194" s="256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33" x14ac:dyDescent="0.25">
      <c r="A195" s="253"/>
      <c r="B195" s="254"/>
      <c r="C195" s="255"/>
      <c r="D195" s="254"/>
      <c r="E195" s="254"/>
      <c r="F195" s="254"/>
      <c r="G195" s="256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33" x14ac:dyDescent="0.25">
      <c r="A196" s="253"/>
      <c r="B196" s="254"/>
      <c r="C196" s="255"/>
      <c r="D196" s="254"/>
      <c r="E196" s="254"/>
      <c r="F196" s="254"/>
      <c r="G196" s="256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33" x14ac:dyDescent="0.25">
      <c r="A197" s="257"/>
      <c r="B197" s="258"/>
      <c r="C197" s="259"/>
      <c r="D197" s="258"/>
      <c r="E197" s="258"/>
      <c r="F197" s="258"/>
      <c r="G197" s="260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33" x14ac:dyDescent="0.25">
      <c r="A198" s="3"/>
      <c r="B198" s="4"/>
      <c r="C198" s="189"/>
      <c r="D198" s="6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33" x14ac:dyDescent="0.25">
      <c r="C199" s="191"/>
      <c r="D199" s="10"/>
      <c r="AG199" t="s">
        <v>407</v>
      </c>
    </row>
    <row r="200" spans="1:33" x14ac:dyDescent="0.25">
      <c r="D200" s="10"/>
    </row>
    <row r="201" spans="1:33" x14ac:dyDescent="0.25">
      <c r="D201" s="10"/>
    </row>
    <row r="202" spans="1:33" x14ac:dyDescent="0.25">
      <c r="D202" s="10"/>
    </row>
    <row r="203" spans="1:33" x14ac:dyDescent="0.25">
      <c r="D203" s="10"/>
    </row>
    <row r="204" spans="1:33" x14ac:dyDescent="0.25">
      <c r="D204" s="10"/>
    </row>
    <row r="205" spans="1:33" x14ac:dyDescent="0.25">
      <c r="D205" s="10"/>
    </row>
    <row r="206" spans="1:33" x14ac:dyDescent="0.25">
      <c r="D206" s="10"/>
    </row>
    <row r="207" spans="1:33" x14ac:dyDescent="0.25">
      <c r="D207" s="10"/>
    </row>
    <row r="208" spans="1:33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mergeCells count="6">
    <mergeCell ref="A193:G197"/>
    <mergeCell ref="A1:G1"/>
    <mergeCell ref="C2:G2"/>
    <mergeCell ref="C3:G3"/>
    <mergeCell ref="C4:G4"/>
    <mergeCell ref="A192:C192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04022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04022 Pol'!Názvy_tisku</vt:lpstr>
      <vt:lpstr>oadresa</vt:lpstr>
      <vt:lpstr>Stavba!Objednatel</vt:lpstr>
      <vt:lpstr>Stavba!Objekt</vt:lpstr>
      <vt:lpstr>'01 04022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Radim</dc:creator>
  <cp:lastModifiedBy>JUDr. Tatiana Jirásková</cp:lastModifiedBy>
  <cp:lastPrinted>2019-03-19T12:27:02Z</cp:lastPrinted>
  <dcterms:created xsi:type="dcterms:W3CDTF">2009-04-08T07:15:50Z</dcterms:created>
  <dcterms:modified xsi:type="dcterms:W3CDTF">2025-03-31T09:07:41Z</dcterms:modified>
</cp:coreProperties>
</file>