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Rekapitulace stavby" sheetId="1" r:id="rId1"/>
    <sheet name="SO 101 - Komunikace a zpe..." sheetId="2" r:id="rId2"/>
    <sheet name="SO 401 - Veřejné osvětlení" sheetId="3" r:id="rId3"/>
    <sheet name="SO 701 - Mobiliář a herní..." sheetId="4" r:id="rId4"/>
    <sheet name="SO 702.1 - Vodovodní příp..." sheetId="5" r:id="rId5"/>
    <sheet name="SO 702.2 - Kanalizační př..." sheetId="6" r:id="rId6"/>
    <sheet name="SO 801 - Sadové úpravy - ..." sheetId="7" r:id="rId7"/>
    <sheet name="SO 801.1 - Sadové úpravy ..." sheetId="8" r:id="rId8"/>
    <sheet name="VON - Vedlejší a ostatní ..." sheetId="9" r:id="rId9"/>
    <sheet name="Pokyny pro vyplnění" sheetId="10" r:id="rId10"/>
  </sheets>
  <definedNames>
    <definedName name="_xlnm._FilterDatabase" localSheetId="1" hidden="1">'SO 101 - Komunikace a zpe...'!$C$90:$K$916</definedName>
    <definedName name="_xlnm._FilterDatabase" localSheetId="2" hidden="1">'SO 401 - Veřejné osvětlení'!$C$85:$K$324</definedName>
    <definedName name="_xlnm._FilterDatabase" localSheetId="3" hidden="1">'SO 701 - Mobiliář a herní...'!$C$84:$K$208</definedName>
    <definedName name="_xlnm._FilterDatabase" localSheetId="4" hidden="1">'SO 702.1 - Vodovodní příp...'!$C$86:$K$186</definedName>
    <definedName name="_xlnm._FilterDatabase" localSheetId="5" hidden="1">'SO 702.2 - Kanalizační př...'!$C$84:$K$162</definedName>
    <definedName name="_xlnm._FilterDatabase" localSheetId="6" hidden="1">'SO 801 - Sadové úpravy - ...'!$C$85:$K$406</definedName>
    <definedName name="_xlnm._FilterDatabase" localSheetId="7" hidden="1">'SO 801.1 - Sadové úpravy ...'!$C$82:$K$251</definedName>
    <definedName name="_xlnm._FilterDatabase" localSheetId="8" hidden="1">'VON - Vedlejší a ostatní ...'!$C$86:$K$147</definedName>
    <definedName name="_xlnm.Print_Titles" localSheetId="0">'Rekapitulace stavby'!$52:$52</definedName>
    <definedName name="_xlnm.Print_Titles" localSheetId="1">'SO 101 - Komunikace a zpe...'!$90:$90</definedName>
    <definedName name="_xlnm.Print_Titles" localSheetId="2">'SO 401 - Veřejné osvětlení'!$85:$85</definedName>
    <definedName name="_xlnm.Print_Titles" localSheetId="3">'SO 701 - Mobiliář a herní...'!$84:$84</definedName>
    <definedName name="_xlnm.Print_Titles" localSheetId="4">'SO 702.1 - Vodovodní příp...'!$86:$86</definedName>
    <definedName name="_xlnm.Print_Titles" localSheetId="5">'SO 702.2 - Kanalizační př...'!$84:$84</definedName>
    <definedName name="_xlnm.Print_Titles" localSheetId="6">'SO 801 - Sadové úpravy - ...'!$85:$85</definedName>
    <definedName name="_xlnm.Print_Titles" localSheetId="7">'SO 801.1 - Sadové úpravy ...'!$82:$82</definedName>
    <definedName name="_xlnm.Print_Titles" localSheetId="8">'VON - Vedlejší a ostatní ...'!$86:$86</definedName>
    <definedName name="_xlnm.Print_Area" localSheetId="9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stavby'!$C$42:$AQ$63</definedName>
    <definedName name="_xlnm.Print_Area" localSheetId="1">'SO 101 - Komunikace a zpe...'!$C$4:$J$39,'SO 101 - Komunikace a zpe...'!$C$45:$J$72,'SO 101 - Komunikace a zpe...'!$C$78:$K$916</definedName>
    <definedName name="_xlnm.Print_Area" localSheetId="2">'SO 401 - Veřejné osvětlení'!$C$4:$J$39,'SO 401 - Veřejné osvětlení'!$C$45:$J$67,'SO 401 - Veřejné osvětlení'!$C$73:$K$324</definedName>
    <definedName name="_xlnm.Print_Area" localSheetId="3">'SO 701 - Mobiliář a herní...'!$C$4:$J$39,'SO 701 - Mobiliář a herní...'!$C$45:$J$66,'SO 701 - Mobiliář a herní...'!$C$72:$K$208</definedName>
    <definedName name="_xlnm.Print_Area" localSheetId="4">'SO 702.1 - Vodovodní příp...'!$C$4:$J$39,'SO 702.1 - Vodovodní příp...'!$C$45:$J$68,'SO 702.1 - Vodovodní příp...'!$C$74:$K$186</definedName>
    <definedName name="_xlnm.Print_Area" localSheetId="5">'SO 702.2 - Kanalizační př...'!$C$4:$J$39,'SO 702.2 - Kanalizační př...'!$C$45:$J$66,'SO 702.2 - Kanalizační př...'!$C$72:$K$162</definedName>
    <definedName name="_xlnm.Print_Area" localSheetId="6">'SO 801 - Sadové úpravy - ...'!$C$4:$J$39,'SO 801 - Sadové úpravy - ...'!$C$45:$J$67,'SO 801 - Sadové úpravy - ...'!$C$73:$K$406</definedName>
    <definedName name="_xlnm.Print_Area" localSheetId="7">'SO 801.1 - Sadové úpravy ...'!$C$4:$J$39,'SO 801.1 - Sadové úpravy ...'!$C$45:$J$64,'SO 801.1 - Sadové úpravy ...'!$C$70:$K$251</definedName>
    <definedName name="_xlnm.Print_Area" localSheetId="8">'VON - Vedlejší a ostatní ...'!$C$4:$J$39,'VON - Vedlejší a ostatní ...'!$C$45:$J$68,'VON - Vedlejší a ostatní ...'!$C$74:$K$147</definedName>
  </definedNames>
  <calcPr calcId="145621"/>
</workbook>
</file>

<file path=xl/calcChain.xml><?xml version="1.0" encoding="utf-8"?>
<calcChain xmlns="http://schemas.openxmlformats.org/spreadsheetml/2006/main">
  <c r="J37" i="9" l="1"/>
  <c r="J36" i="9"/>
  <c r="AY62" i="1" s="1"/>
  <c r="J35" i="9"/>
  <c r="AX62" i="1"/>
  <c r="BI145" i="9"/>
  <c r="BH145" i="9"/>
  <c r="BG145" i="9"/>
  <c r="BF145" i="9"/>
  <c r="T145" i="9"/>
  <c r="T144" i="9"/>
  <c r="R145" i="9"/>
  <c r="R144" i="9"/>
  <c r="P145" i="9"/>
  <c r="P144" i="9" s="1"/>
  <c r="BI141" i="9"/>
  <c r="BH141" i="9"/>
  <c r="BG141" i="9"/>
  <c r="BF141" i="9"/>
  <c r="T141" i="9"/>
  <c r="R141" i="9"/>
  <c r="P141" i="9"/>
  <c r="BI138" i="9"/>
  <c r="BH138" i="9"/>
  <c r="BG138" i="9"/>
  <c r="BF138" i="9"/>
  <c r="T138" i="9"/>
  <c r="R138" i="9"/>
  <c r="P138" i="9"/>
  <c r="BI135" i="9"/>
  <c r="BH135" i="9"/>
  <c r="BG135" i="9"/>
  <c r="BF135" i="9"/>
  <c r="T135" i="9"/>
  <c r="T134" i="9"/>
  <c r="R135" i="9"/>
  <c r="R134" i="9"/>
  <c r="P135" i="9"/>
  <c r="P134" i="9"/>
  <c r="BI131" i="9"/>
  <c r="BH131" i="9"/>
  <c r="BG131" i="9"/>
  <c r="BF131" i="9"/>
  <c r="T131" i="9"/>
  <c r="R131" i="9"/>
  <c r="P131" i="9"/>
  <c r="BI128" i="9"/>
  <c r="BH128" i="9"/>
  <c r="BG128" i="9"/>
  <c r="BF128" i="9"/>
  <c r="T128" i="9"/>
  <c r="R128" i="9"/>
  <c r="P128" i="9"/>
  <c r="BI125" i="9"/>
  <c r="BH125" i="9"/>
  <c r="BG125" i="9"/>
  <c r="BF125" i="9"/>
  <c r="T125" i="9"/>
  <c r="R125" i="9"/>
  <c r="P125" i="9"/>
  <c r="BI122" i="9"/>
  <c r="BH122" i="9"/>
  <c r="BG122" i="9"/>
  <c r="BF122" i="9"/>
  <c r="T122" i="9"/>
  <c r="R122" i="9"/>
  <c r="P122" i="9"/>
  <c r="BI119" i="9"/>
  <c r="BH119" i="9"/>
  <c r="BG119" i="9"/>
  <c r="BF119" i="9"/>
  <c r="T119" i="9"/>
  <c r="R119" i="9"/>
  <c r="P119" i="9"/>
  <c r="BI116" i="9"/>
  <c r="BH116" i="9"/>
  <c r="BG116" i="9"/>
  <c r="BF116" i="9"/>
  <c r="T116" i="9"/>
  <c r="R116" i="9"/>
  <c r="P116" i="9"/>
  <c r="BI113" i="9"/>
  <c r="BH113" i="9"/>
  <c r="BG113" i="9"/>
  <c r="BF113" i="9"/>
  <c r="T113" i="9"/>
  <c r="R113" i="9"/>
  <c r="P113" i="9"/>
  <c r="BI110" i="9"/>
  <c r="BH110" i="9"/>
  <c r="BG110" i="9"/>
  <c r="BF110" i="9"/>
  <c r="T110" i="9"/>
  <c r="R110" i="9"/>
  <c r="P110" i="9"/>
  <c r="BI108" i="9"/>
  <c r="BH108" i="9"/>
  <c r="BG108" i="9"/>
  <c r="BF108" i="9"/>
  <c r="T108" i="9"/>
  <c r="R108" i="9"/>
  <c r="P108" i="9"/>
  <c r="BI104" i="9"/>
  <c r="BH104" i="9"/>
  <c r="BG104" i="9"/>
  <c r="BF104" i="9"/>
  <c r="T104" i="9"/>
  <c r="T103" i="9" s="1"/>
  <c r="R104" i="9"/>
  <c r="R103" i="9" s="1"/>
  <c r="P104" i="9"/>
  <c r="P103" i="9"/>
  <c r="BI101" i="9"/>
  <c r="BH101" i="9"/>
  <c r="BG101" i="9"/>
  <c r="BF101" i="9"/>
  <c r="T101" i="9"/>
  <c r="R101" i="9"/>
  <c r="P101" i="9"/>
  <c r="BI98" i="9"/>
  <c r="BH98" i="9"/>
  <c r="BG98" i="9"/>
  <c r="BF98" i="9"/>
  <c r="T98" i="9"/>
  <c r="R98" i="9"/>
  <c r="P98" i="9"/>
  <c r="BI96" i="9"/>
  <c r="BH96" i="9"/>
  <c r="BG96" i="9"/>
  <c r="BF96" i="9"/>
  <c r="T96" i="9"/>
  <c r="R96" i="9"/>
  <c r="P96" i="9"/>
  <c r="BI93" i="9"/>
  <c r="BH93" i="9"/>
  <c r="BG93" i="9"/>
  <c r="BF93" i="9"/>
  <c r="T93" i="9"/>
  <c r="R93" i="9"/>
  <c r="P93" i="9"/>
  <c r="BI90" i="9"/>
  <c r="BH90" i="9"/>
  <c r="BG90" i="9"/>
  <c r="BF90" i="9"/>
  <c r="T90" i="9"/>
  <c r="R90" i="9"/>
  <c r="P90" i="9"/>
  <c r="F81" i="9"/>
  <c r="E79" i="9"/>
  <c r="F52" i="9"/>
  <c r="E50" i="9"/>
  <c r="J24" i="9"/>
  <c r="E24" i="9"/>
  <c r="J55" i="9" s="1"/>
  <c r="J23" i="9"/>
  <c r="J21" i="9"/>
  <c r="E21" i="9"/>
  <c r="J83" i="9" s="1"/>
  <c r="J20" i="9"/>
  <c r="J18" i="9"/>
  <c r="E18" i="9"/>
  <c r="F84" i="9" s="1"/>
  <c r="J17" i="9"/>
  <c r="J15" i="9"/>
  <c r="E15" i="9"/>
  <c r="F83" i="9" s="1"/>
  <c r="J14" i="9"/>
  <c r="J12" i="9"/>
  <c r="J81" i="9" s="1"/>
  <c r="E7" i="9"/>
  <c r="E48" i="9"/>
  <c r="J37" i="8"/>
  <c r="J36" i="8"/>
  <c r="AY61" i="1" s="1"/>
  <c r="J35" i="8"/>
  <c r="AX61" i="1" s="1"/>
  <c r="BI249" i="8"/>
  <c r="BH249" i="8"/>
  <c r="BG249" i="8"/>
  <c r="BF249" i="8"/>
  <c r="T249" i="8"/>
  <c r="R249" i="8"/>
  <c r="P249" i="8"/>
  <c r="BI246" i="8"/>
  <c r="BH246" i="8"/>
  <c r="BG246" i="8"/>
  <c r="BF246" i="8"/>
  <c r="T246" i="8"/>
  <c r="R246" i="8"/>
  <c r="P246" i="8"/>
  <c r="BI243" i="8"/>
  <c r="BH243" i="8"/>
  <c r="BG243" i="8"/>
  <c r="BF243" i="8"/>
  <c r="T243" i="8"/>
  <c r="R243" i="8"/>
  <c r="P243" i="8"/>
  <c r="BI240" i="8"/>
  <c r="BH240" i="8"/>
  <c r="BG240" i="8"/>
  <c r="BF240" i="8"/>
  <c r="T240" i="8"/>
  <c r="R240" i="8"/>
  <c r="P240" i="8"/>
  <c r="BI237" i="8"/>
  <c r="BH237" i="8"/>
  <c r="BG237" i="8"/>
  <c r="BF237" i="8"/>
  <c r="T237" i="8"/>
  <c r="R237" i="8"/>
  <c r="P237" i="8"/>
  <c r="BI234" i="8"/>
  <c r="BH234" i="8"/>
  <c r="BG234" i="8"/>
  <c r="BF234" i="8"/>
  <c r="T234" i="8"/>
  <c r="R234" i="8"/>
  <c r="P234" i="8"/>
  <c r="BI229" i="8"/>
  <c r="BH229" i="8"/>
  <c r="BG229" i="8"/>
  <c r="BF229" i="8"/>
  <c r="T229" i="8"/>
  <c r="R229" i="8"/>
  <c r="P229" i="8"/>
  <c r="BI223" i="8"/>
  <c r="BH223" i="8"/>
  <c r="BG223" i="8"/>
  <c r="BF223" i="8"/>
  <c r="T223" i="8"/>
  <c r="R223" i="8"/>
  <c r="P223" i="8"/>
  <c r="BI217" i="8"/>
  <c r="BH217" i="8"/>
  <c r="BG217" i="8"/>
  <c r="BF217" i="8"/>
  <c r="T217" i="8"/>
  <c r="R217" i="8"/>
  <c r="P217" i="8"/>
  <c r="BI211" i="8"/>
  <c r="BH211" i="8"/>
  <c r="BG211" i="8"/>
  <c r="BF211" i="8"/>
  <c r="T211" i="8"/>
  <c r="R211" i="8"/>
  <c r="P211" i="8"/>
  <c r="BI205" i="8"/>
  <c r="BH205" i="8"/>
  <c r="BG205" i="8"/>
  <c r="BF205" i="8"/>
  <c r="T205" i="8"/>
  <c r="R205" i="8"/>
  <c r="P205" i="8"/>
  <c r="BI200" i="8"/>
  <c r="BH200" i="8"/>
  <c r="BG200" i="8"/>
  <c r="BF200" i="8"/>
  <c r="T200" i="8"/>
  <c r="R200" i="8"/>
  <c r="P200" i="8"/>
  <c r="BI193" i="8"/>
  <c r="BH193" i="8"/>
  <c r="BG193" i="8"/>
  <c r="BF193" i="8"/>
  <c r="T193" i="8"/>
  <c r="R193" i="8"/>
  <c r="P193" i="8"/>
  <c r="BI187" i="8"/>
  <c r="BH187" i="8"/>
  <c r="BG187" i="8"/>
  <c r="BF187" i="8"/>
  <c r="T187" i="8"/>
  <c r="R187" i="8"/>
  <c r="P187" i="8"/>
  <c r="BI181" i="8"/>
  <c r="BH181" i="8"/>
  <c r="BG181" i="8"/>
  <c r="BF181" i="8"/>
  <c r="T181" i="8"/>
  <c r="R181" i="8"/>
  <c r="P181" i="8"/>
  <c r="BI175" i="8"/>
  <c r="BH175" i="8"/>
  <c r="BG175" i="8"/>
  <c r="BF175" i="8"/>
  <c r="T175" i="8"/>
  <c r="R175" i="8"/>
  <c r="P175" i="8"/>
  <c r="BI169" i="8"/>
  <c r="BH169" i="8"/>
  <c r="BG169" i="8"/>
  <c r="BF169" i="8"/>
  <c r="T169" i="8"/>
  <c r="R169" i="8"/>
  <c r="P169" i="8"/>
  <c r="BI163" i="8"/>
  <c r="BH163" i="8"/>
  <c r="BG163" i="8"/>
  <c r="BF163" i="8"/>
  <c r="T163" i="8"/>
  <c r="R163" i="8"/>
  <c r="P163" i="8"/>
  <c r="BI157" i="8"/>
  <c r="BH157" i="8"/>
  <c r="BG157" i="8"/>
  <c r="BF157" i="8"/>
  <c r="T157" i="8"/>
  <c r="R157" i="8"/>
  <c r="P157" i="8"/>
  <c r="BI151" i="8"/>
  <c r="BH151" i="8"/>
  <c r="BG151" i="8"/>
  <c r="BF151" i="8"/>
  <c r="T151" i="8"/>
  <c r="R151" i="8"/>
  <c r="P151" i="8"/>
  <c r="BI145" i="8"/>
  <c r="BH145" i="8"/>
  <c r="BG145" i="8"/>
  <c r="BF145" i="8"/>
  <c r="T145" i="8"/>
  <c r="R145" i="8"/>
  <c r="P145" i="8"/>
  <c r="BI139" i="8"/>
  <c r="BH139" i="8"/>
  <c r="BG139" i="8"/>
  <c r="BF139" i="8"/>
  <c r="T139" i="8"/>
  <c r="R139" i="8"/>
  <c r="P139" i="8"/>
  <c r="BI133" i="8"/>
  <c r="BH133" i="8"/>
  <c r="BG133" i="8"/>
  <c r="BF133" i="8"/>
  <c r="T133" i="8"/>
  <c r="R133" i="8"/>
  <c r="P133" i="8"/>
  <c r="BI127" i="8"/>
  <c r="BH127" i="8"/>
  <c r="BG127" i="8"/>
  <c r="BF127" i="8"/>
  <c r="T127" i="8"/>
  <c r="R127" i="8"/>
  <c r="P127" i="8"/>
  <c r="BI121" i="8"/>
  <c r="BH121" i="8"/>
  <c r="BG121" i="8"/>
  <c r="BF121" i="8"/>
  <c r="T121" i="8"/>
  <c r="R121" i="8"/>
  <c r="P121" i="8"/>
  <c r="BI115" i="8"/>
  <c r="BH115" i="8"/>
  <c r="BG115" i="8"/>
  <c r="BF115" i="8"/>
  <c r="T115" i="8"/>
  <c r="R115" i="8"/>
  <c r="P115" i="8"/>
  <c r="BI109" i="8"/>
  <c r="BH109" i="8"/>
  <c r="BG109" i="8"/>
  <c r="BF109" i="8"/>
  <c r="T109" i="8"/>
  <c r="R109" i="8"/>
  <c r="P109" i="8"/>
  <c r="BI103" i="8"/>
  <c r="BH103" i="8"/>
  <c r="BG103" i="8"/>
  <c r="BF103" i="8"/>
  <c r="T103" i="8"/>
  <c r="R103" i="8"/>
  <c r="P103" i="8"/>
  <c r="BI97" i="8"/>
  <c r="BH97" i="8"/>
  <c r="BG97" i="8"/>
  <c r="BF97" i="8"/>
  <c r="T97" i="8"/>
  <c r="R97" i="8"/>
  <c r="P97" i="8"/>
  <c r="BI91" i="8"/>
  <c r="BH91" i="8"/>
  <c r="BG91" i="8"/>
  <c r="BF91" i="8"/>
  <c r="T91" i="8"/>
  <c r="R91" i="8"/>
  <c r="P91" i="8"/>
  <c r="BI85" i="8"/>
  <c r="BH85" i="8"/>
  <c r="BG85" i="8"/>
  <c r="BF85" i="8"/>
  <c r="T85" i="8"/>
  <c r="R85" i="8"/>
  <c r="P85" i="8"/>
  <c r="F77" i="8"/>
  <c r="E75" i="8"/>
  <c r="F52" i="8"/>
  <c r="E50" i="8"/>
  <c r="J24" i="8"/>
  <c r="E24" i="8"/>
  <c r="J80" i="8" s="1"/>
  <c r="J23" i="8"/>
  <c r="J21" i="8"/>
  <c r="E21" i="8"/>
  <c r="J54" i="8" s="1"/>
  <c r="J20" i="8"/>
  <c r="J18" i="8"/>
  <c r="E18" i="8"/>
  <c r="F80" i="8" s="1"/>
  <c r="J17" i="8"/>
  <c r="J15" i="8"/>
  <c r="E15" i="8"/>
  <c r="F54" i="8" s="1"/>
  <c r="J14" i="8"/>
  <c r="J12" i="8"/>
  <c r="J77" i="8" s="1"/>
  <c r="E7" i="8"/>
  <c r="E73" i="8"/>
  <c r="J37" i="7"/>
  <c r="J36" i="7"/>
  <c r="AY60" i="1" s="1"/>
  <c r="J35" i="7"/>
  <c r="AX60" i="1" s="1"/>
  <c r="BI405" i="7"/>
  <c r="BH405" i="7"/>
  <c r="BG405" i="7"/>
  <c r="BF405" i="7"/>
  <c r="T405" i="7"/>
  <c r="T404" i="7" s="1"/>
  <c r="R405" i="7"/>
  <c r="R404" i="7" s="1"/>
  <c r="P405" i="7"/>
  <c r="P404" i="7" s="1"/>
  <c r="BI403" i="7"/>
  <c r="BH403" i="7"/>
  <c r="BG403" i="7"/>
  <c r="BF403" i="7"/>
  <c r="T403" i="7"/>
  <c r="R403" i="7"/>
  <c r="P403" i="7"/>
  <c r="BI401" i="7"/>
  <c r="BH401" i="7"/>
  <c r="BG401" i="7"/>
  <c r="BF401" i="7"/>
  <c r="T401" i="7"/>
  <c r="R401" i="7"/>
  <c r="P401" i="7"/>
  <c r="BI399" i="7"/>
  <c r="BH399" i="7"/>
  <c r="BG399" i="7"/>
  <c r="BF399" i="7"/>
  <c r="T399" i="7"/>
  <c r="R399" i="7"/>
  <c r="P399" i="7"/>
  <c r="BI398" i="7"/>
  <c r="BH398" i="7"/>
  <c r="BG398" i="7"/>
  <c r="BF398" i="7"/>
  <c r="T398" i="7"/>
  <c r="R398" i="7"/>
  <c r="P398" i="7"/>
  <c r="BI397" i="7"/>
  <c r="BH397" i="7"/>
  <c r="BG397" i="7"/>
  <c r="BF397" i="7"/>
  <c r="T397" i="7"/>
  <c r="R397" i="7"/>
  <c r="P397" i="7"/>
  <c r="BI395" i="7"/>
  <c r="BH395" i="7"/>
  <c r="BG395" i="7"/>
  <c r="BF395" i="7"/>
  <c r="T395" i="7"/>
  <c r="R395" i="7"/>
  <c r="P395" i="7"/>
  <c r="BI392" i="7"/>
  <c r="BH392" i="7"/>
  <c r="BG392" i="7"/>
  <c r="BF392" i="7"/>
  <c r="T392" i="7"/>
  <c r="R392" i="7"/>
  <c r="P392" i="7"/>
  <c r="BI390" i="7"/>
  <c r="BH390" i="7"/>
  <c r="BG390" i="7"/>
  <c r="BF390" i="7"/>
  <c r="T390" i="7"/>
  <c r="R390" i="7"/>
  <c r="P390" i="7"/>
  <c r="BI389" i="7"/>
  <c r="BH389" i="7"/>
  <c r="BG389" i="7"/>
  <c r="BF389" i="7"/>
  <c r="T389" i="7"/>
  <c r="R389" i="7"/>
  <c r="P389" i="7"/>
  <c r="BI386" i="7"/>
  <c r="BH386" i="7"/>
  <c r="BG386" i="7"/>
  <c r="BF386" i="7"/>
  <c r="T386" i="7"/>
  <c r="R386" i="7"/>
  <c r="P386" i="7"/>
  <c r="BI384" i="7"/>
  <c r="BH384" i="7"/>
  <c r="BG384" i="7"/>
  <c r="BF384" i="7"/>
  <c r="T384" i="7"/>
  <c r="R384" i="7"/>
  <c r="P384" i="7"/>
  <c r="BI383" i="7"/>
  <c r="BH383" i="7"/>
  <c r="BG383" i="7"/>
  <c r="BF383" i="7"/>
  <c r="T383" i="7"/>
  <c r="R383" i="7"/>
  <c r="P383" i="7"/>
  <c r="BI381" i="7"/>
  <c r="BH381" i="7"/>
  <c r="BG381" i="7"/>
  <c r="BF381" i="7"/>
  <c r="T381" i="7"/>
  <c r="R381" i="7"/>
  <c r="P381" i="7"/>
  <c r="BI380" i="7"/>
  <c r="BH380" i="7"/>
  <c r="BG380" i="7"/>
  <c r="BF380" i="7"/>
  <c r="T380" i="7"/>
  <c r="R380" i="7"/>
  <c r="P380" i="7"/>
  <c r="BI379" i="7"/>
  <c r="BH379" i="7"/>
  <c r="BG379" i="7"/>
  <c r="BF379" i="7"/>
  <c r="T379" i="7"/>
  <c r="R379" i="7"/>
  <c r="P379" i="7"/>
  <c r="BI378" i="7"/>
  <c r="BH378" i="7"/>
  <c r="BG378" i="7"/>
  <c r="BF378" i="7"/>
  <c r="T378" i="7"/>
  <c r="R378" i="7"/>
  <c r="P378" i="7"/>
  <c r="BI377" i="7"/>
  <c r="BH377" i="7"/>
  <c r="BG377" i="7"/>
  <c r="BF377" i="7"/>
  <c r="T377" i="7"/>
  <c r="R377" i="7"/>
  <c r="P377" i="7"/>
  <c r="BI376" i="7"/>
  <c r="BH376" i="7"/>
  <c r="BG376" i="7"/>
  <c r="BF376" i="7"/>
  <c r="T376" i="7"/>
  <c r="R376" i="7"/>
  <c r="P376" i="7"/>
  <c r="BI375" i="7"/>
  <c r="BH375" i="7"/>
  <c r="BG375" i="7"/>
  <c r="BF375" i="7"/>
  <c r="T375" i="7"/>
  <c r="R375" i="7"/>
  <c r="P375" i="7"/>
  <c r="BI374" i="7"/>
  <c r="BH374" i="7"/>
  <c r="BG374" i="7"/>
  <c r="BF374" i="7"/>
  <c r="T374" i="7"/>
  <c r="R374" i="7"/>
  <c r="P374" i="7"/>
  <c r="BI373" i="7"/>
  <c r="BH373" i="7"/>
  <c r="BG373" i="7"/>
  <c r="BF373" i="7"/>
  <c r="T373" i="7"/>
  <c r="R373" i="7"/>
  <c r="P373" i="7"/>
  <c r="BI372" i="7"/>
  <c r="BH372" i="7"/>
  <c r="BG372" i="7"/>
  <c r="BF372" i="7"/>
  <c r="T372" i="7"/>
  <c r="R372" i="7"/>
  <c r="P372" i="7"/>
  <c r="BI370" i="7"/>
  <c r="BH370" i="7"/>
  <c r="BG370" i="7"/>
  <c r="BF370" i="7"/>
  <c r="T370" i="7"/>
  <c r="R370" i="7"/>
  <c r="P370" i="7"/>
  <c r="BI367" i="7"/>
  <c r="BH367" i="7"/>
  <c r="BG367" i="7"/>
  <c r="BF367" i="7"/>
  <c r="T367" i="7"/>
  <c r="R367" i="7"/>
  <c r="P367" i="7"/>
  <c r="BI365" i="7"/>
  <c r="BH365" i="7"/>
  <c r="BG365" i="7"/>
  <c r="BF365" i="7"/>
  <c r="T365" i="7"/>
  <c r="R365" i="7"/>
  <c r="P365" i="7"/>
  <c r="BI363" i="7"/>
  <c r="BH363" i="7"/>
  <c r="BG363" i="7"/>
  <c r="BF363" i="7"/>
  <c r="T363" i="7"/>
  <c r="R363" i="7"/>
  <c r="P363" i="7"/>
  <c r="BI361" i="7"/>
  <c r="BH361" i="7"/>
  <c r="BG361" i="7"/>
  <c r="BF361" i="7"/>
  <c r="T361" i="7"/>
  <c r="R361" i="7"/>
  <c r="P361" i="7"/>
  <c r="BI359" i="7"/>
  <c r="BH359" i="7"/>
  <c r="BG359" i="7"/>
  <c r="BF359" i="7"/>
  <c r="T359" i="7"/>
  <c r="R359" i="7"/>
  <c r="P359" i="7"/>
  <c r="BI357" i="7"/>
  <c r="BH357" i="7"/>
  <c r="BG357" i="7"/>
  <c r="BF357" i="7"/>
  <c r="T357" i="7"/>
  <c r="R357" i="7"/>
  <c r="P357" i="7"/>
  <c r="BI355" i="7"/>
  <c r="BH355" i="7"/>
  <c r="BG355" i="7"/>
  <c r="BF355" i="7"/>
  <c r="T355" i="7"/>
  <c r="R355" i="7"/>
  <c r="P355" i="7"/>
  <c r="BI353" i="7"/>
  <c r="BH353" i="7"/>
  <c r="BG353" i="7"/>
  <c r="BF353" i="7"/>
  <c r="T353" i="7"/>
  <c r="R353" i="7"/>
  <c r="P353" i="7"/>
  <c r="BI352" i="7"/>
  <c r="BH352" i="7"/>
  <c r="BG352" i="7"/>
  <c r="BF352" i="7"/>
  <c r="T352" i="7"/>
  <c r="R352" i="7"/>
  <c r="P352" i="7"/>
  <c r="BI350" i="7"/>
  <c r="BH350" i="7"/>
  <c r="BG350" i="7"/>
  <c r="BF350" i="7"/>
  <c r="T350" i="7"/>
  <c r="R350" i="7"/>
  <c r="P350" i="7"/>
  <c r="BI347" i="7"/>
  <c r="BH347" i="7"/>
  <c r="BG347" i="7"/>
  <c r="BF347" i="7"/>
  <c r="T347" i="7"/>
  <c r="R347" i="7"/>
  <c r="P347" i="7"/>
  <c r="BI345" i="7"/>
  <c r="BH345" i="7"/>
  <c r="BG345" i="7"/>
  <c r="BF345" i="7"/>
  <c r="T345" i="7"/>
  <c r="R345" i="7"/>
  <c r="P345" i="7"/>
  <c r="BI343" i="7"/>
  <c r="BH343" i="7"/>
  <c r="BG343" i="7"/>
  <c r="BF343" i="7"/>
  <c r="T343" i="7"/>
  <c r="R343" i="7"/>
  <c r="P343" i="7"/>
  <c r="BI342" i="7"/>
  <c r="BH342" i="7"/>
  <c r="BG342" i="7"/>
  <c r="BF342" i="7"/>
  <c r="T342" i="7"/>
  <c r="R342" i="7"/>
  <c r="P342" i="7"/>
  <c r="BI341" i="7"/>
  <c r="BH341" i="7"/>
  <c r="BG341" i="7"/>
  <c r="BF341" i="7"/>
  <c r="T341" i="7"/>
  <c r="R341" i="7"/>
  <c r="P341" i="7"/>
  <c r="BI340" i="7"/>
  <c r="BH340" i="7"/>
  <c r="BG340" i="7"/>
  <c r="BF340" i="7"/>
  <c r="T340" i="7"/>
  <c r="R340" i="7"/>
  <c r="P340" i="7"/>
  <c r="BI339" i="7"/>
  <c r="BH339" i="7"/>
  <c r="BG339" i="7"/>
  <c r="BF339" i="7"/>
  <c r="T339" i="7"/>
  <c r="R339" i="7"/>
  <c r="P339" i="7"/>
  <c r="BI338" i="7"/>
  <c r="BH338" i="7"/>
  <c r="BG338" i="7"/>
  <c r="BF338" i="7"/>
  <c r="T338" i="7"/>
  <c r="R338" i="7"/>
  <c r="P338" i="7"/>
  <c r="BI337" i="7"/>
  <c r="BH337" i="7"/>
  <c r="BG337" i="7"/>
  <c r="BF337" i="7"/>
  <c r="T337" i="7"/>
  <c r="R337" i="7"/>
  <c r="P337" i="7"/>
  <c r="BI336" i="7"/>
  <c r="BH336" i="7"/>
  <c r="BG336" i="7"/>
  <c r="BF336" i="7"/>
  <c r="T336" i="7"/>
  <c r="R336" i="7"/>
  <c r="P336" i="7"/>
  <c r="BI335" i="7"/>
  <c r="BH335" i="7"/>
  <c r="BG335" i="7"/>
  <c r="BF335" i="7"/>
  <c r="T335" i="7"/>
  <c r="R335" i="7"/>
  <c r="P335" i="7"/>
  <c r="BI334" i="7"/>
  <c r="BH334" i="7"/>
  <c r="BG334" i="7"/>
  <c r="BF334" i="7"/>
  <c r="T334" i="7"/>
  <c r="R334" i="7"/>
  <c r="P334" i="7"/>
  <c r="BI332" i="7"/>
  <c r="BH332" i="7"/>
  <c r="BG332" i="7"/>
  <c r="BF332" i="7"/>
  <c r="T332" i="7"/>
  <c r="R332" i="7"/>
  <c r="P332" i="7"/>
  <c r="BI331" i="7"/>
  <c r="BH331" i="7"/>
  <c r="BG331" i="7"/>
  <c r="BF331" i="7"/>
  <c r="T331" i="7"/>
  <c r="R331" i="7"/>
  <c r="P331" i="7"/>
  <c r="BI330" i="7"/>
  <c r="BH330" i="7"/>
  <c r="BG330" i="7"/>
  <c r="BF330" i="7"/>
  <c r="T330" i="7"/>
  <c r="R330" i="7"/>
  <c r="P330" i="7"/>
  <c r="BI329" i="7"/>
  <c r="BH329" i="7"/>
  <c r="BG329" i="7"/>
  <c r="BF329" i="7"/>
  <c r="T329" i="7"/>
  <c r="R329" i="7"/>
  <c r="P329" i="7"/>
  <c r="BI328" i="7"/>
  <c r="BH328" i="7"/>
  <c r="BG328" i="7"/>
  <c r="BF328" i="7"/>
  <c r="T328" i="7"/>
  <c r="R328" i="7"/>
  <c r="P328" i="7"/>
  <c r="BI327" i="7"/>
  <c r="BH327" i="7"/>
  <c r="BG327" i="7"/>
  <c r="BF327" i="7"/>
  <c r="T327" i="7"/>
  <c r="R327" i="7"/>
  <c r="P327" i="7"/>
  <c r="BI326" i="7"/>
  <c r="BH326" i="7"/>
  <c r="BG326" i="7"/>
  <c r="BF326" i="7"/>
  <c r="T326" i="7"/>
  <c r="R326" i="7"/>
  <c r="P326" i="7"/>
  <c r="BI325" i="7"/>
  <c r="BH325" i="7"/>
  <c r="BG325" i="7"/>
  <c r="BF325" i="7"/>
  <c r="T325" i="7"/>
  <c r="R325" i="7"/>
  <c r="P325" i="7"/>
  <c r="BI324" i="7"/>
  <c r="BH324" i="7"/>
  <c r="BG324" i="7"/>
  <c r="BF324" i="7"/>
  <c r="T324" i="7"/>
  <c r="R324" i="7"/>
  <c r="P324" i="7"/>
  <c r="BI323" i="7"/>
  <c r="BH323" i="7"/>
  <c r="BG323" i="7"/>
  <c r="BF323" i="7"/>
  <c r="T323" i="7"/>
  <c r="R323" i="7"/>
  <c r="P323" i="7"/>
  <c r="BI322" i="7"/>
  <c r="BH322" i="7"/>
  <c r="BG322" i="7"/>
  <c r="BF322" i="7"/>
  <c r="T322" i="7"/>
  <c r="R322" i="7"/>
  <c r="P322" i="7"/>
  <c r="BI321" i="7"/>
  <c r="BH321" i="7"/>
  <c r="BG321" i="7"/>
  <c r="BF321" i="7"/>
  <c r="T321" i="7"/>
  <c r="R321" i="7"/>
  <c r="P321" i="7"/>
  <c r="BI320" i="7"/>
  <c r="BH320" i="7"/>
  <c r="BG320" i="7"/>
  <c r="BF320" i="7"/>
  <c r="T320" i="7"/>
  <c r="R320" i="7"/>
  <c r="P320" i="7"/>
  <c r="BI319" i="7"/>
  <c r="BH319" i="7"/>
  <c r="BG319" i="7"/>
  <c r="BF319" i="7"/>
  <c r="T319" i="7"/>
  <c r="R319" i="7"/>
  <c r="P319" i="7"/>
  <c r="BI318" i="7"/>
  <c r="BH318" i="7"/>
  <c r="BG318" i="7"/>
  <c r="BF318" i="7"/>
  <c r="T318" i="7"/>
  <c r="R318" i="7"/>
  <c r="P318" i="7"/>
  <c r="BI317" i="7"/>
  <c r="BH317" i="7"/>
  <c r="BG317" i="7"/>
  <c r="BF317" i="7"/>
  <c r="T317" i="7"/>
  <c r="R317" i="7"/>
  <c r="P317" i="7"/>
  <c r="BI316" i="7"/>
  <c r="BH316" i="7"/>
  <c r="BG316" i="7"/>
  <c r="BF316" i="7"/>
  <c r="T316" i="7"/>
  <c r="R316" i="7"/>
  <c r="P316" i="7"/>
  <c r="BI315" i="7"/>
  <c r="BH315" i="7"/>
  <c r="BG315" i="7"/>
  <c r="BF315" i="7"/>
  <c r="T315" i="7"/>
  <c r="R315" i="7"/>
  <c r="P315" i="7"/>
  <c r="BI314" i="7"/>
  <c r="BH314" i="7"/>
  <c r="BG314" i="7"/>
  <c r="BF314" i="7"/>
  <c r="T314" i="7"/>
  <c r="R314" i="7"/>
  <c r="P314" i="7"/>
  <c r="BI313" i="7"/>
  <c r="BH313" i="7"/>
  <c r="BG313" i="7"/>
  <c r="BF313" i="7"/>
  <c r="T313" i="7"/>
  <c r="R313" i="7"/>
  <c r="P313" i="7"/>
  <c r="BI312" i="7"/>
  <c r="BH312" i="7"/>
  <c r="BG312" i="7"/>
  <c r="BF312" i="7"/>
  <c r="T312" i="7"/>
  <c r="R312" i="7"/>
  <c r="P312" i="7"/>
  <c r="BI311" i="7"/>
  <c r="BH311" i="7"/>
  <c r="BG311" i="7"/>
  <c r="BF311" i="7"/>
  <c r="T311" i="7"/>
  <c r="R311" i="7"/>
  <c r="P311" i="7"/>
  <c r="BI310" i="7"/>
  <c r="BH310" i="7"/>
  <c r="BG310" i="7"/>
  <c r="BF310" i="7"/>
  <c r="T310" i="7"/>
  <c r="R310" i="7"/>
  <c r="P310" i="7"/>
  <c r="BI309" i="7"/>
  <c r="BH309" i="7"/>
  <c r="BG309" i="7"/>
  <c r="BF309" i="7"/>
  <c r="T309" i="7"/>
  <c r="R309" i="7"/>
  <c r="P309" i="7"/>
  <c r="BI308" i="7"/>
  <c r="BH308" i="7"/>
  <c r="BG308" i="7"/>
  <c r="BF308" i="7"/>
  <c r="T308" i="7"/>
  <c r="R308" i="7"/>
  <c r="P308" i="7"/>
  <c r="BI307" i="7"/>
  <c r="BH307" i="7"/>
  <c r="BG307" i="7"/>
  <c r="BF307" i="7"/>
  <c r="T307" i="7"/>
  <c r="R307" i="7"/>
  <c r="P307" i="7"/>
  <c r="BI306" i="7"/>
  <c r="BH306" i="7"/>
  <c r="BG306" i="7"/>
  <c r="BF306" i="7"/>
  <c r="T306" i="7"/>
  <c r="R306" i="7"/>
  <c r="P306" i="7"/>
  <c r="BI305" i="7"/>
  <c r="BH305" i="7"/>
  <c r="BG305" i="7"/>
  <c r="BF305" i="7"/>
  <c r="T305" i="7"/>
  <c r="R305" i="7"/>
  <c r="P305" i="7"/>
  <c r="BI304" i="7"/>
  <c r="BH304" i="7"/>
  <c r="BG304" i="7"/>
  <c r="BF304" i="7"/>
  <c r="T304" i="7"/>
  <c r="R304" i="7"/>
  <c r="P304" i="7"/>
  <c r="BI303" i="7"/>
  <c r="BH303" i="7"/>
  <c r="BG303" i="7"/>
  <c r="BF303" i="7"/>
  <c r="T303" i="7"/>
  <c r="R303" i="7"/>
  <c r="P303" i="7"/>
  <c r="BI302" i="7"/>
  <c r="BH302" i="7"/>
  <c r="BG302" i="7"/>
  <c r="BF302" i="7"/>
  <c r="T302" i="7"/>
  <c r="R302" i="7"/>
  <c r="P302" i="7"/>
  <c r="BI301" i="7"/>
  <c r="BH301" i="7"/>
  <c r="BG301" i="7"/>
  <c r="BF301" i="7"/>
  <c r="T301" i="7"/>
  <c r="R301" i="7"/>
  <c r="P301" i="7"/>
  <c r="BI300" i="7"/>
  <c r="BH300" i="7"/>
  <c r="BG300" i="7"/>
  <c r="BF300" i="7"/>
  <c r="T300" i="7"/>
  <c r="R300" i="7"/>
  <c r="P300" i="7"/>
  <c r="BI299" i="7"/>
  <c r="BH299" i="7"/>
  <c r="BG299" i="7"/>
  <c r="BF299" i="7"/>
  <c r="T299" i="7"/>
  <c r="R299" i="7"/>
  <c r="P299" i="7"/>
  <c r="BI298" i="7"/>
  <c r="BH298" i="7"/>
  <c r="BG298" i="7"/>
  <c r="BF298" i="7"/>
  <c r="T298" i="7"/>
  <c r="R298" i="7"/>
  <c r="P298" i="7"/>
  <c r="BI297" i="7"/>
  <c r="BH297" i="7"/>
  <c r="BG297" i="7"/>
  <c r="BF297" i="7"/>
  <c r="T297" i="7"/>
  <c r="R297" i="7"/>
  <c r="P297" i="7"/>
  <c r="BI296" i="7"/>
  <c r="BH296" i="7"/>
  <c r="BG296" i="7"/>
  <c r="BF296" i="7"/>
  <c r="T296" i="7"/>
  <c r="R296" i="7"/>
  <c r="P296" i="7"/>
  <c r="BI295" i="7"/>
  <c r="BH295" i="7"/>
  <c r="BG295" i="7"/>
  <c r="BF295" i="7"/>
  <c r="T295" i="7"/>
  <c r="R295" i="7"/>
  <c r="P295" i="7"/>
  <c r="BI294" i="7"/>
  <c r="BH294" i="7"/>
  <c r="BG294" i="7"/>
  <c r="BF294" i="7"/>
  <c r="T294" i="7"/>
  <c r="R294" i="7"/>
  <c r="P294" i="7"/>
  <c r="BI293" i="7"/>
  <c r="BH293" i="7"/>
  <c r="BG293" i="7"/>
  <c r="BF293" i="7"/>
  <c r="T293" i="7"/>
  <c r="R293" i="7"/>
  <c r="P293" i="7"/>
  <c r="BI292" i="7"/>
  <c r="BH292" i="7"/>
  <c r="BG292" i="7"/>
  <c r="BF292" i="7"/>
  <c r="T292" i="7"/>
  <c r="R292" i="7"/>
  <c r="P292" i="7"/>
  <c r="BI291" i="7"/>
  <c r="BH291" i="7"/>
  <c r="BG291" i="7"/>
  <c r="BF291" i="7"/>
  <c r="T291" i="7"/>
  <c r="R291" i="7"/>
  <c r="P291" i="7"/>
  <c r="BI290" i="7"/>
  <c r="BH290" i="7"/>
  <c r="BG290" i="7"/>
  <c r="BF290" i="7"/>
  <c r="T290" i="7"/>
  <c r="R290" i="7"/>
  <c r="P290" i="7"/>
  <c r="BI289" i="7"/>
  <c r="BH289" i="7"/>
  <c r="BG289" i="7"/>
  <c r="BF289" i="7"/>
  <c r="T289" i="7"/>
  <c r="R289" i="7"/>
  <c r="P289" i="7"/>
  <c r="BI288" i="7"/>
  <c r="BH288" i="7"/>
  <c r="BG288" i="7"/>
  <c r="BF288" i="7"/>
  <c r="T288" i="7"/>
  <c r="R288" i="7"/>
  <c r="P288" i="7"/>
  <c r="BI287" i="7"/>
  <c r="BH287" i="7"/>
  <c r="BG287" i="7"/>
  <c r="BF287" i="7"/>
  <c r="T287" i="7"/>
  <c r="R287" i="7"/>
  <c r="P287" i="7"/>
  <c r="BI286" i="7"/>
  <c r="BH286" i="7"/>
  <c r="BG286" i="7"/>
  <c r="BF286" i="7"/>
  <c r="T286" i="7"/>
  <c r="R286" i="7"/>
  <c r="P286" i="7"/>
  <c r="BI285" i="7"/>
  <c r="BH285" i="7"/>
  <c r="BG285" i="7"/>
  <c r="BF285" i="7"/>
  <c r="T285" i="7"/>
  <c r="R285" i="7"/>
  <c r="P285" i="7"/>
  <c r="BI284" i="7"/>
  <c r="BH284" i="7"/>
  <c r="BG284" i="7"/>
  <c r="BF284" i="7"/>
  <c r="T284" i="7"/>
  <c r="R284" i="7"/>
  <c r="P284" i="7"/>
  <c r="BI283" i="7"/>
  <c r="BH283" i="7"/>
  <c r="BG283" i="7"/>
  <c r="BF283" i="7"/>
  <c r="T283" i="7"/>
  <c r="R283" i="7"/>
  <c r="P283" i="7"/>
  <c r="BI282" i="7"/>
  <c r="BH282" i="7"/>
  <c r="BG282" i="7"/>
  <c r="BF282" i="7"/>
  <c r="T282" i="7"/>
  <c r="R282" i="7"/>
  <c r="P282" i="7"/>
  <c r="BI281" i="7"/>
  <c r="BH281" i="7"/>
  <c r="BG281" i="7"/>
  <c r="BF281" i="7"/>
  <c r="T281" i="7"/>
  <c r="R281" i="7"/>
  <c r="P281" i="7"/>
  <c r="BI280" i="7"/>
  <c r="BH280" i="7"/>
  <c r="BG280" i="7"/>
  <c r="BF280" i="7"/>
  <c r="T280" i="7"/>
  <c r="R280" i="7"/>
  <c r="P280" i="7"/>
  <c r="BI279" i="7"/>
  <c r="BH279" i="7"/>
  <c r="BG279" i="7"/>
  <c r="BF279" i="7"/>
  <c r="T279" i="7"/>
  <c r="R279" i="7"/>
  <c r="P279" i="7"/>
  <c r="BI278" i="7"/>
  <c r="BH278" i="7"/>
  <c r="BG278" i="7"/>
  <c r="BF278" i="7"/>
  <c r="T278" i="7"/>
  <c r="R278" i="7"/>
  <c r="P278" i="7"/>
  <c r="BI277" i="7"/>
  <c r="BH277" i="7"/>
  <c r="BG277" i="7"/>
  <c r="BF277" i="7"/>
  <c r="T277" i="7"/>
  <c r="R277" i="7"/>
  <c r="P277" i="7"/>
  <c r="BI276" i="7"/>
  <c r="BH276" i="7"/>
  <c r="BG276" i="7"/>
  <c r="BF276" i="7"/>
  <c r="T276" i="7"/>
  <c r="R276" i="7"/>
  <c r="P276" i="7"/>
  <c r="BI275" i="7"/>
  <c r="BH275" i="7"/>
  <c r="BG275" i="7"/>
  <c r="BF275" i="7"/>
  <c r="T275" i="7"/>
  <c r="R275" i="7"/>
  <c r="P275" i="7"/>
  <c r="BI274" i="7"/>
  <c r="BH274" i="7"/>
  <c r="BG274" i="7"/>
  <c r="BF274" i="7"/>
  <c r="T274" i="7"/>
  <c r="R274" i="7"/>
  <c r="P274" i="7"/>
  <c r="BI273" i="7"/>
  <c r="BH273" i="7"/>
  <c r="BG273" i="7"/>
  <c r="BF273" i="7"/>
  <c r="T273" i="7"/>
  <c r="R273" i="7"/>
  <c r="P273" i="7"/>
  <c r="BI272" i="7"/>
  <c r="BH272" i="7"/>
  <c r="BG272" i="7"/>
  <c r="BF272" i="7"/>
  <c r="T272" i="7"/>
  <c r="R272" i="7"/>
  <c r="P272" i="7"/>
  <c r="BI271" i="7"/>
  <c r="BH271" i="7"/>
  <c r="BG271" i="7"/>
  <c r="BF271" i="7"/>
  <c r="T271" i="7"/>
  <c r="R271" i="7"/>
  <c r="P271" i="7"/>
  <c r="BI270" i="7"/>
  <c r="BH270" i="7"/>
  <c r="BG270" i="7"/>
  <c r="BF270" i="7"/>
  <c r="T270" i="7"/>
  <c r="R270" i="7"/>
  <c r="P270" i="7"/>
  <c r="BI269" i="7"/>
  <c r="BH269" i="7"/>
  <c r="BG269" i="7"/>
  <c r="BF269" i="7"/>
  <c r="T269" i="7"/>
  <c r="R269" i="7"/>
  <c r="P269" i="7"/>
  <c r="BI268" i="7"/>
  <c r="BH268" i="7"/>
  <c r="BG268" i="7"/>
  <c r="BF268" i="7"/>
  <c r="T268" i="7"/>
  <c r="R268" i="7"/>
  <c r="P268" i="7"/>
  <c r="BI267" i="7"/>
  <c r="BH267" i="7"/>
  <c r="BG267" i="7"/>
  <c r="BF267" i="7"/>
  <c r="T267" i="7"/>
  <c r="R267" i="7"/>
  <c r="P267" i="7"/>
  <c r="BI265" i="7"/>
  <c r="BH265" i="7"/>
  <c r="BG265" i="7"/>
  <c r="BF265" i="7"/>
  <c r="T265" i="7"/>
  <c r="R265" i="7"/>
  <c r="P265" i="7"/>
  <c r="BI263" i="7"/>
  <c r="BH263" i="7"/>
  <c r="BG263" i="7"/>
  <c r="BF263" i="7"/>
  <c r="T263" i="7"/>
  <c r="R263" i="7"/>
  <c r="P263" i="7"/>
  <c r="BI261" i="7"/>
  <c r="BH261" i="7"/>
  <c r="BG261" i="7"/>
  <c r="BF261" i="7"/>
  <c r="T261" i="7"/>
  <c r="R261" i="7"/>
  <c r="P261" i="7"/>
  <c r="BI259" i="7"/>
  <c r="BH259" i="7"/>
  <c r="BG259" i="7"/>
  <c r="BF259" i="7"/>
  <c r="T259" i="7"/>
  <c r="R259" i="7"/>
  <c r="P259" i="7"/>
  <c r="BI258" i="7"/>
  <c r="BH258" i="7"/>
  <c r="BG258" i="7"/>
  <c r="BF258" i="7"/>
  <c r="T258" i="7"/>
  <c r="R258" i="7"/>
  <c r="P258" i="7"/>
  <c r="BI256" i="7"/>
  <c r="BH256" i="7"/>
  <c r="BG256" i="7"/>
  <c r="BF256" i="7"/>
  <c r="T256" i="7"/>
  <c r="R256" i="7"/>
  <c r="P256" i="7"/>
  <c r="BI254" i="7"/>
  <c r="BH254" i="7"/>
  <c r="BG254" i="7"/>
  <c r="BF254" i="7"/>
  <c r="T254" i="7"/>
  <c r="R254" i="7"/>
  <c r="P254" i="7"/>
  <c r="BI252" i="7"/>
  <c r="BH252" i="7"/>
  <c r="BG252" i="7"/>
  <c r="BF252" i="7"/>
  <c r="T252" i="7"/>
  <c r="R252" i="7"/>
  <c r="P252" i="7"/>
  <c r="BI250" i="7"/>
  <c r="BH250" i="7"/>
  <c r="BG250" i="7"/>
  <c r="BF250" i="7"/>
  <c r="T250" i="7"/>
  <c r="R250" i="7"/>
  <c r="P250" i="7"/>
  <c r="BI249" i="7"/>
  <c r="BH249" i="7"/>
  <c r="BG249" i="7"/>
  <c r="BF249" i="7"/>
  <c r="T249" i="7"/>
  <c r="R249" i="7"/>
  <c r="P249" i="7"/>
  <c r="BI248" i="7"/>
  <c r="BH248" i="7"/>
  <c r="BG248" i="7"/>
  <c r="BF248" i="7"/>
  <c r="T248" i="7"/>
  <c r="R248" i="7"/>
  <c r="P248" i="7"/>
  <c r="BI247" i="7"/>
  <c r="BH247" i="7"/>
  <c r="BG247" i="7"/>
  <c r="BF247" i="7"/>
  <c r="T247" i="7"/>
  <c r="R247" i="7"/>
  <c r="P247" i="7"/>
  <c r="BI246" i="7"/>
  <c r="BH246" i="7"/>
  <c r="BG246" i="7"/>
  <c r="BF246" i="7"/>
  <c r="T246" i="7"/>
  <c r="R246" i="7"/>
  <c r="P246" i="7"/>
  <c r="BI245" i="7"/>
  <c r="BH245" i="7"/>
  <c r="BG245" i="7"/>
  <c r="BF245" i="7"/>
  <c r="T245" i="7"/>
  <c r="R245" i="7"/>
  <c r="P245" i="7"/>
  <c r="BI244" i="7"/>
  <c r="BH244" i="7"/>
  <c r="BG244" i="7"/>
  <c r="BF244" i="7"/>
  <c r="T244" i="7"/>
  <c r="R244" i="7"/>
  <c r="P244" i="7"/>
  <c r="BI243" i="7"/>
  <c r="BH243" i="7"/>
  <c r="BG243" i="7"/>
  <c r="BF243" i="7"/>
  <c r="T243" i="7"/>
  <c r="R243" i="7"/>
  <c r="P243" i="7"/>
  <c r="BI241" i="7"/>
  <c r="BH241" i="7"/>
  <c r="BG241" i="7"/>
  <c r="BF241" i="7"/>
  <c r="T241" i="7"/>
  <c r="R241" i="7"/>
  <c r="P241" i="7"/>
  <c r="BI240" i="7"/>
  <c r="BH240" i="7"/>
  <c r="BG240" i="7"/>
  <c r="BF240" i="7"/>
  <c r="T240" i="7"/>
  <c r="R240" i="7"/>
  <c r="P240" i="7"/>
  <c r="BI238" i="7"/>
  <c r="BH238" i="7"/>
  <c r="BG238" i="7"/>
  <c r="BF238" i="7"/>
  <c r="T238" i="7"/>
  <c r="R238" i="7"/>
  <c r="P238" i="7"/>
  <c r="BI236" i="7"/>
  <c r="BH236" i="7"/>
  <c r="BG236" i="7"/>
  <c r="BF236" i="7"/>
  <c r="T236" i="7"/>
  <c r="R236" i="7"/>
  <c r="P236" i="7"/>
  <c r="BI235" i="7"/>
  <c r="BH235" i="7"/>
  <c r="BG235" i="7"/>
  <c r="BF235" i="7"/>
  <c r="T235" i="7"/>
  <c r="R235" i="7"/>
  <c r="P235" i="7"/>
  <c r="BI234" i="7"/>
  <c r="BH234" i="7"/>
  <c r="BG234" i="7"/>
  <c r="BF234" i="7"/>
  <c r="T234" i="7"/>
  <c r="R234" i="7"/>
  <c r="P234" i="7"/>
  <c r="BI233" i="7"/>
  <c r="BH233" i="7"/>
  <c r="BG233" i="7"/>
  <c r="BF233" i="7"/>
  <c r="T233" i="7"/>
  <c r="R233" i="7"/>
  <c r="P233" i="7"/>
  <c r="BI232" i="7"/>
  <c r="BH232" i="7"/>
  <c r="BG232" i="7"/>
  <c r="BF232" i="7"/>
  <c r="T232" i="7"/>
  <c r="R232" i="7"/>
  <c r="P232" i="7"/>
  <c r="BI231" i="7"/>
  <c r="BH231" i="7"/>
  <c r="BG231" i="7"/>
  <c r="BF231" i="7"/>
  <c r="T231" i="7"/>
  <c r="R231" i="7"/>
  <c r="P231" i="7"/>
  <c r="BI230" i="7"/>
  <c r="BH230" i="7"/>
  <c r="BG230" i="7"/>
  <c r="BF230" i="7"/>
  <c r="T230" i="7"/>
  <c r="R230" i="7"/>
  <c r="P230" i="7"/>
  <c r="BI228" i="7"/>
  <c r="BH228" i="7"/>
  <c r="BG228" i="7"/>
  <c r="BF228" i="7"/>
  <c r="T228" i="7"/>
  <c r="R228" i="7"/>
  <c r="P228" i="7"/>
  <c r="BI227" i="7"/>
  <c r="BH227" i="7"/>
  <c r="BG227" i="7"/>
  <c r="BF227" i="7"/>
  <c r="T227" i="7"/>
  <c r="R227" i="7"/>
  <c r="P227" i="7"/>
  <c r="BI225" i="7"/>
  <c r="BH225" i="7"/>
  <c r="BG225" i="7"/>
  <c r="BF225" i="7"/>
  <c r="T225" i="7"/>
  <c r="R225" i="7"/>
  <c r="P225" i="7"/>
  <c r="BI223" i="7"/>
  <c r="BH223" i="7"/>
  <c r="BG223" i="7"/>
  <c r="BF223" i="7"/>
  <c r="T223" i="7"/>
  <c r="R223" i="7"/>
  <c r="P223" i="7"/>
  <c r="BI222" i="7"/>
  <c r="BH222" i="7"/>
  <c r="BG222" i="7"/>
  <c r="BF222" i="7"/>
  <c r="T222" i="7"/>
  <c r="R222" i="7"/>
  <c r="P222" i="7"/>
  <c r="BI220" i="7"/>
  <c r="BH220" i="7"/>
  <c r="BG220" i="7"/>
  <c r="BF220" i="7"/>
  <c r="T220" i="7"/>
  <c r="R220" i="7"/>
  <c r="P220" i="7"/>
  <c r="BI218" i="7"/>
  <c r="BH218" i="7"/>
  <c r="BG218" i="7"/>
  <c r="BF218" i="7"/>
  <c r="T218" i="7"/>
  <c r="R218" i="7"/>
  <c r="P218" i="7"/>
  <c r="BI216" i="7"/>
  <c r="BH216" i="7"/>
  <c r="BG216" i="7"/>
  <c r="BF216" i="7"/>
  <c r="T216" i="7"/>
  <c r="R216" i="7"/>
  <c r="P216" i="7"/>
  <c r="BI214" i="7"/>
  <c r="BH214" i="7"/>
  <c r="BG214" i="7"/>
  <c r="BF214" i="7"/>
  <c r="T214" i="7"/>
  <c r="R214" i="7"/>
  <c r="P214" i="7"/>
  <c r="BI212" i="7"/>
  <c r="BH212" i="7"/>
  <c r="BG212" i="7"/>
  <c r="BF212" i="7"/>
  <c r="T212" i="7"/>
  <c r="R212" i="7"/>
  <c r="P212" i="7"/>
  <c r="BI210" i="7"/>
  <c r="BH210" i="7"/>
  <c r="BG210" i="7"/>
  <c r="BF210" i="7"/>
  <c r="T210" i="7"/>
  <c r="R210" i="7"/>
  <c r="P210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4" i="7"/>
  <c r="BH204" i="7"/>
  <c r="BG204" i="7"/>
  <c r="BF204" i="7"/>
  <c r="T204" i="7"/>
  <c r="R204" i="7"/>
  <c r="P204" i="7"/>
  <c r="BI203" i="7"/>
  <c r="BH203" i="7"/>
  <c r="BG203" i="7"/>
  <c r="BF203" i="7"/>
  <c r="T203" i="7"/>
  <c r="R203" i="7"/>
  <c r="P203" i="7"/>
  <c r="BI201" i="7"/>
  <c r="BH201" i="7"/>
  <c r="BG201" i="7"/>
  <c r="BF201" i="7"/>
  <c r="T201" i="7"/>
  <c r="R201" i="7"/>
  <c r="P201" i="7"/>
  <c r="BI199" i="7"/>
  <c r="BH199" i="7"/>
  <c r="BG199" i="7"/>
  <c r="BF199" i="7"/>
  <c r="T199" i="7"/>
  <c r="R199" i="7"/>
  <c r="P199" i="7"/>
  <c r="BI196" i="7"/>
  <c r="BH196" i="7"/>
  <c r="BG196" i="7"/>
  <c r="BF196" i="7"/>
  <c r="T196" i="7"/>
  <c r="R196" i="7"/>
  <c r="P196" i="7"/>
  <c r="BI194" i="7"/>
  <c r="BH194" i="7"/>
  <c r="BG194" i="7"/>
  <c r="BF194" i="7"/>
  <c r="T194" i="7"/>
  <c r="R194" i="7"/>
  <c r="P194" i="7"/>
  <c r="BI192" i="7"/>
  <c r="BH192" i="7"/>
  <c r="BG192" i="7"/>
  <c r="BF192" i="7"/>
  <c r="T192" i="7"/>
  <c r="R192" i="7"/>
  <c r="P192" i="7"/>
  <c r="BI190" i="7"/>
  <c r="BH190" i="7"/>
  <c r="BG190" i="7"/>
  <c r="BF190" i="7"/>
  <c r="T190" i="7"/>
  <c r="R190" i="7"/>
  <c r="P190" i="7"/>
  <c r="BI187" i="7"/>
  <c r="BH187" i="7"/>
  <c r="BG187" i="7"/>
  <c r="BF187" i="7"/>
  <c r="T187" i="7"/>
  <c r="R187" i="7"/>
  <c r="P187" i="7"/>
  <c r="BI184" i="7"/>
  <c r="BH184" i="7"/>
  <c r="BG184" i="7"/>
  <c r="BF184" i="7"/>
  <c r="T184" i="7"/>
  <c r="R184" i="7"/>
  <c r="P184" i="7"/>
  <c r="BI182" i="7"/>
  <c r="BH182" i="7"/>
  <c r="BG182" i="7"/>
  <c r="BF182" i="7"/>
  <c r="T182" i="7"/>
  <c r="R182" i="7"/>
  <c r="P182" i="7"/>
  <c r="BI180" i="7"/>
  <c r="BH180" i="7"/>
  <c r="BG180" i="7"/>
  <c r="BF180" i="7"/>
  <c r="T180" i="7"/>
  <c r="R180" i="7"/>
  <c r="P180" i="7"/>
  <c r="BI178" i="7"/>
  <c r="BH178" i="7"/>
  <c r="BG178" i="7"/>
  <c r="BF178" i="7"/>
  <c r="T178" i="7"/>
  <c r="R178" i="7"/>
  <c r="P178" i="7"/>
  <c r="BI176" i="7"/>
  <c r="BH176" i="7"/>
  <c r="BG176" i="7"/>
  <c r="BF176" i="7"/>
  <c r="T176" i="7"/>
  <c r="R176" i="7"/>
  <c r="P176" i="7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1" i="7"/>
  <c r="BH171" i="7"/>
  <c r="BG171" i="7"/>
  <c r="BF171" i="7"/>
  <c r="T171" i="7"/>
  <c r="R171" i="7"/>
  <c r="P171" i="7"/>
  <c r="BI168" i="7"/>
  <c r="BH168" i="7"/>
  <c r="BG168" i="7"/>
  <c r="BF168" i="7"/>
  <c r="T168" i="7"/>
  <c r="R168" i="7"/>
  <c r="P168" i="7"/>
  <c r="BI166" i="7"/>
  <c r="BH166" i="7"/>
  <c r="BG166" i="7"/>
  <c r="BF166" i="7"/>
  <c r="T166" i="7"/>
  <c r="R166" i="7"/>
  <c r="P166" i="7"/>
  <c r="BI163" i="7"/>
  <c r="BH163" i="7"/>
  <c r="BG163" i="7"/>
  <c r="BF163" i="7"/>
  <c r="T163" i="7"/>
  <c r="R163" i="7"/>
  <c r="P163" i="7"/>
  <c r="BI160" i="7"/>
  <c r="BH160" i="7"/>
  <c r="BG160" i="7"/>
  <c r="BF160" i="7"/>
  <c r="T160" i="7"/>
  <c r="R160" i="7"/>
  <c r="P160" i="7"/>
  <c r="BI158" i="7"/>
  <c r="BH158" i="7"/>
  <c r="BG158" i="7"/>
  <c r="BF158" i="7"/>
  <c r="T158" i="7"/>
  <c r="R158" i="7"/>
  <c r="P158" i="7"/>
  <c r="BI156" i="7"/>
  <c r="BH156" i="7"/>
  <c r="BG156" i="7"/>
  <c r="BF156" i="7"/>
  <c r="T156" i="7"/>
  <c r="R156" i="7"/>
  <c r="P156" i="7"/>
  <c r="BI154" i="7"/>
  <c r="BH154" i="7"/>
  <c r="BG154" i="7"/>
  <c r="BF154" i="7"/>
  <c r="T154" i="7"/>
  <c r="R154" i="7"/>
  <c r="P154" i="7"/>
  <c r="BI152" i="7"/>
  <c r="BH152" i="7"/>
  <c r="BG152" i="7"/>
  <c r="BF152" i="7"/>
  <c r="T152" i="7"/>
  <c r="R152" i="7"/>
  <c r="P152" i="7"/>
  <c r="BI150" i="7"/>
  <c r="BH150" i="7"/>
  <c r="BG150" i="7"/>
  <c r="BF150" i="7"/>
  <c r="T150" i="7"/>
  <c r="R150" i="7"/>
  <c r="P150" i="7"/>
  <c r="BI147" i="7"/>
  <c r="BH147" i="7"/>
  <c r="BG147" i="7"/>
  <c r="BF147" i="7"/>
  <c r="T147" i="7"/>
  <c r="R147" i="7"/>
  <c r="P147" i="7"/>
  <c r="BI145" i="7"/>
  <c r="BH145" i="7"/>
  <c r="BG145" i="7"/>
  <c r="BF145" i="7"/>
  <c r="T145" i="7"/>
  <c r="R145" i="7"/>
  <c r="P145" i="7"/>
  <c r="BI142" i="7"/>
  <c r="BH142" i="7"/>
  <c r="BG142" i="7"/>
  <c r="BF142" i="7"/>
  <c r="T142" i="7"/>
  <c r="R142" i="7"/>
  <c r="P142" i="7"/>
  <c r="BI140" i="7"/>
  <c r="BH140" i="7"/>
  <c r="BG140" i="7"/>
  <c r="BF140" i="7"/>
  <c r="T140" i="7"/>
  <c r="R140" i="7"/>
  <c r="P140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4" i="7"/>
  <c r="BH134" i="7"/>
  <c r="BG134" i="7"/>
  <c r="BF134" i="7"/>
  <c r="T134" i="7"/>
  <c r="R134" i="7"/>
  <c r="P134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BI128" i="7"/>
  <c r="BH128" i="7"/>
  <c r="BG128" i="7"/>
  <c r="BF128" i="7"/>
  <c r="T128" i="7"/>
  <c r="R128" i="7"/>
  <c r="P128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3" i="7"/>
  <c r="BH123" i="7"/>
  <c r="BG123" i="7"/>
  <c r="BF123" i="7"/>
  <c r="T123" i="7"/>
  <c r="R123" i="7"/>
  <c r="P123" i="7"/>
  <c r="BI121" i="7"/>
  <c r="BH121" i="7"/>
  <c r="BG121" i="7"/>
  <c r="BF121" i="7"/>
  <c r="T121" i="7"/>
  <c r="R121" i="7"/>
  <c r="P121" i="7"/>
  <c r="BI119" i="7"/>
  <c r="BH119" i="7"/>
  <c r="BG119" i="7"/>
  <c r="BF119" i="7"/>
  <c r="T119" i="7"/>
  <c r="R119" i="7"/>
  <c r="P119" i="7"/>
  <c r="BI117" i="7"/>
  <c r="BH117" i="7"/>
  <c r="BG117" i="7"/>
  <c r="BF117" i="7"/>
  <c r="T117" i="7"/>
  <c r="R117" i="7"/>
  <c r="P117" i="7"/>
  <c r="BI115" i="7"/>
  <c r="BH115" i="7"/>
  <c r="BG115" i="7"/>
  <c r="BF115" i="7"/>
  <c r="T115" i="7"/>
  <c r="R115" i="7"/>
  <c r="P115" i="7"/>
  <c r="BI113" i="7"/>
  <c r="BH113" i="7"/>
  <c r="BG113" i="7"/>
  <c r="BF113" i="7"/>
  <c r="T113" i="7"/>
  <c r="R113" i="7"/>
  <c r="P113" i="7"/>
  <c r="BI111" i="7"/>
  <c r="BH111" i="7"/>
  <c r="BG111" i="7"/>
  <c r="BF111" i="7"/>
  <c r="T111" i="7"/>
  <c r="R111" i="7"/>
  <c r="P111" i="7"/>
  <c r="BI109" i="7"/>
  <c r="BH109" i="7"/>
  <c r="BG109" i="7"/>
  <c r="BF109" i="7"/>
  <c r="T109" i="7"/>
  <c r="R109" i="7"/>
  <c r="P109" i="7"/>
  <c r="BI107" i="7"/>
  <c r="BH107" i="7"/>
  <c r="BG107" i="7"/>
  <c r="BF107" i="7"/>
  <c r="T107" i="7"/>
  <c r="R107" i="7"/>
  <c r="P107" i="7"/>
  <c r="BI105" i="7"/>
  <c r="BH105" i="7"/>
  <c r="BG105" i="7"/>
  <c r="BF105" i="7"/>
  <c r="T105" i="7"/>
  <c r="R105" i="7"/>
  <c r="P105" i="7"/>
  <c r="BI103" i="7"/>
  <c r="BH103" i="7"/>
  <c r="BG103" i="7"/>
  <c r="BF103" i="7"/>
  <c r="T103" i="7"/>
  <c r="R103" i="7"/>
  <c r="P103" i="7"/>
  <c r="BI101" i="7"/>
  <c r="BH101" i="7"/>
  <c r="BG101" i="7"/>
  <c r="BF101" i="7"/>
  <c r="T101" i="7"/>
  <c r="R101" i="7"/>
  <c r="P101" i="7"/>
  <c r="BI99" i="7"/>
  <c r="BH99" i="7"/>
  <c r="BG99" i="7"/>
  <c r="BF99" i="7"/>
  <c r="T99" i="7"/>
  <c r="R99" i="7"/>
  <c r="P99" i="7"/>
  <c r="BI97" i="7"/>
  <c r="BH97" i="7"/>
  <c r="BG97" i="7"/>
  <c r="BF97" i="7"/>
  <c r="T97" i="7"/>
  <c r="R97" i="7"/>
  <c r="P97" i="7"/>
  <c r="BI95" i="7"/>
  <c r="BH95" i="7"/>
  <c r="BG95" i="7"/>
  <c r="BF95" i="7"/>
  <c r="T95" i="7"/>
  <c r="R95" i="7"/>
  <c r="P95" i="7"/>
  <c r="BI93" i="7"/>
  <c r="BH93" i="7"/>
  <c r="BG93" i="7"/>
  <c r="BF93" i="7"/>
  <c r="T93" i="7"/>
  <c r="R93" i="7"/>
  <c r="P93" i="7"/>
  <c r="BI91" i="7"/>
  <c r="BH91" i="7"/>
  <c r="BG91" i="7"/>
  <c r="BF91" i="7"/>
  <c r="T91" i="7"/>
  <c r="R91" i="7"/>
  <c r="P91" i="7"/>
  <c r="BI89" i="7"/>
  <c r="BH89" i="7"/>
  <c r="BG89" i="7"/>
  <c r="BF89" i="7"/>
  <c r="T89" i="7"/>
  <c r="R89" i="7"/>
  <c r="P89" i="7"/>
  <c r="F80" i="7"/>
  <c r="E78" i="7"/>
  <c r="F52" i="7"/>
  <c r="E50" i="7"/>
  <c r="J24" i="7"/>
  <c r="E24" i="7"/>
  <c r="J83" i="7" s="1"/>
  <c r="J23" i="7"/>
  <c r="J21" i="7"/>
  <c r="E21" i="7"/>
  <c r="J82" i="7" s="1"/>
  <c r="J20" i="7"/>
  <c r="J18" i="7"/>
  <c r="E18" i="7"/>
  <c r="F83" i="7" s="1"/>
  <c r="J17" i="7"/>
  <c r="J15" i="7"/>
  <c r="E15" i="7"/>
  <c r="F82" i="7" s="1"/>
  <c r="J14" i="7"/>
  <c r="J12" i="7"/>
  <c r="J80" i="7" s="1"/>
  <c r="E7" i="7"/>
  <c r="E76" i="7"/>
  <c r="J37" i="6"/>
  <c r="J36" i="6"/>
  <c r="AY59" i="1" s="1"/>
  <c r="J35" i="6"/>
  <c r="AX59" i="1" s="1"/>
  <c r="BI161" i="6"/>
  <c r="BH161" i="6"/>
  <c r="BG161" i="6"/>
  <c r="BF161" i="6"/>
  <c r="T161" i="6"/>
  <c r="R161" i="6"/>
  <c r="P161" i="6"/>
  <c r="BI159" i="6"/>
  <c r="BH159" i="6"/>
  <c r="BG159" i="6"/>
  <c r="BF159" i="6"/>
  <c r="T159" i="6"/>
  <c r="R159" i="6"/>
  <c r="P159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4" i="6"/>
  <c r="BH154" i="6"/>
  <c r="BG154" i="6"/>
  <c r="BF154" i="6"/>
  <c r="T154" i="6"/>
  <c r="R154" i="6"/>
  <c r="P154" i="6"/>
  <c r="BI152" i="6"/>
  <c r="BH152" i="6"/>
  <c r="BG152" i="6"/>
  <c r="BF152" i="6"/>
  <c r="T152" i="6"/>
  <c r="R152" i="6"/>
  <c r="P152" i="6"/>
  <c r="BI150" i="6"/>
  <c r="BH150" i="6"/>
  <c r="BG150" i="6"/>
  <c r="BF150" i="6"/>
  <c r="T150" i="6"/>
  <c r="R150" i="6"/>
  <c r="P150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5" i="6"/>
  <c r="BH145" i="6"/>
  <c r="BG145" i="6"/>
  <c r="BF145" i="6"/>
  <c r="T145" i="6"/>
  <c r="R145" i="6"/>
  <c r="P145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39" i="6"/>
  <c r="BH139" i="6"/>
  <c r="BG139" i="6"/>
  <c r="BF139" i="6"/>
  <c r="T139" i="6"/>
  <c r="R139" i="6"/>
  <c r="P139" i="6"/>
  <c r="BI134" i="6"/>
  <c r="BH134" i="6"/>
  <c r="BG134" i="6"/>
  <c r="BF134" i="6"/>
  <c r="T134" i="6"/>
  <c r="T133" i="6"/>
  <c r="R134" i="6"/>
  <c r="R133" i="6"/>
  <c r="P134" i="6"/>
  <c r="P133" i="6"/>
  <c r="BI131" i="6"/>
  <c r="BH131" i="6"/>
  <c r="BG131" i="6"/>
  <c r="BF131" i="6"/>
  <c r="T131" i="6"/>
  <c r="R131" i="6"/>
  <c r="P131" i="6"/>
  <c r="BI127" i="6"/>
  <c r="BH127" i="6"/>
  <c r="BG127" i="6"/>
  <c r="BF127" i="6"/>
  <c r="T127" i="6"/>
  <c r="R127" i="6"/>
  <c r="P127" i="6"/>
  <c r="BI125" i="6"/>
  <c r="BH125" i="6"/>
  <c r="BG125" i="6"/>
  <c r="BF125" i="6"/>
  <c r="T125" i="6"/>
  <c r="R125" i="6"/>
  <c r="P125" i="6"/>
  <c r="BI118" i="6"/>
  <c r="BH118" i="6"/>
  <c r="BG118" i="6"/>
  <c r="BF118" i="6"/>
  <c r="T118" i="6"/>
  <c r="R118" i="6"/>
  <c r="P118" i="6"/>
  <c r="BI114" i="6"/>
  <c r="BH114" i="6"/>
  <c r="BG114" i="6"/>
  <c r="BF114" i="6"/>
  <c r="T114" i="6"/>
  <c r="R114" i="6"/>
  <c r="P114" i="6"/>
  <c r="BI112" i="6"/>
  <c r="BH112" i="6"/>
  <c r="BG112" i="6"/>
  <c r="BF112" i="6"/>
  <c r="T112" i="6"/>
  <c r="R112" i="6"/>
  <c r="P112" i="6"/>
  <c r="BI109" i="6"/>
  <c r="BH109" i="6"/>
  <c r="BG109" i="6"/>
  <c r="BF109" i="6"/>
  <c r="T109" i="6"/>
  <c r="R109" i="6"/>
  <c r="P109" i="6"/>
  <c r="BI98" i="6"/>
  <c r="BH98" i="6"/>
  <c r="BG98" i="6"/>
  <c r="BF98" i="6"/>
  <c r="T98" i="6"/>
  <c r="R98" i="6"/>
  <c r="P98" i="6"/>
  <c r="BI93" i="6"/>
  <c r="BH93" i="6"/>
  <c r="BG93" i="6"/>
  <c r="BF93" i="6"/>
  <c r="T93" i="6"/>
  <c r="R93" i="6"/>
  <c r="P93" i="6"/>
  <c r="BI88" i="6"/>
  <c r="BH88" i="6"/>
  <c r="BG88" i="6"/>
  <c r="BF88" i="6"/>
  <c r="T88" i="6"/>
  <c r="R88" i="6"/>
  <c r="P88" i="6"/>
  <c r="F79" i="6"/>
  <c r="E77" i="6"/>
  <c r="F52" i="6"/>
  <c r="E50" i="6"/>
  <c r="J24" i="6"/>
  <c r="E24" i="6"/>
  <c r="J82" i="6" s="1"/>
  <c r="J23" i="6"/>
  <c r="J21" i="6"/>
  <c r="E21" i="6"/>
  <c r="J54" i="6" s="1"/>
  <c r="J20" i="6"/>
  <c r="J18" i="6"/>
  <c r="E18" i="6"/>
  <c r="F55" i="6" s="1"/>
  <c r="J17" i="6"/>
  <c r="J15" i="6"/>
  <c r="E15" i="6"/>
  <c r="F81" i="6" s="1"/>
  <c r="J14" i="6"/>
  <c r="J12" i="6"/>
  <c r="J79" i="6" s="1"/>
  <c r="E7" i="6"/>
  <c r="E48" i="6"/>
  <c r="J37" i="5"/>
  <c r="J36" i="5"/>
  <c r="AY58" i="1" s="1"/>
  <c r="J35" i="5"/>
  <c r="AX58" i="1" s="1"/>
  <c r="BI185" i="5"/>
  <c r="BH185" i="5"/>
  <c r="BG185" i="5"/>
  <c r="BF185" i="5"/>
  <c r="T185" i="5"/>
  <c r="R185" i="5"/>
  <c r="P185" i="5"/>
  <c r="BI183" i="5"/>
  <c r="BH183" i="5"/>
  <c r="BG183" i="5"/>
  <c r="BF183" i="5"/>
  <c r="T183" i="5"/>
  <c r="R183" i="5"/>
  <c r="P183" i="5"/>
  <c r="BI181" i="5"/>
  <c r="BH181" i="5"/>
  <c r="BG181" i="5"/>
  <c r="BF181" i="5"/>
  <c r="T181" i="5"/>
  <c r="R181" i="5"/>
  <c r="P181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4" i="5"/>
  <c r="BH174" i="5"/>
  <c r="BG174" i="5"/>
  <c r="BF174" i="5"/>
  <c r="T174" i="5"/>
  <c r="R174" i="5"/>
  <c r="P174" i="5"/>
  <c r="BI170" i="5"/>
  <c r="BH170" i="5"/>
  <c r="BG170" i="5"/>
  <c r="BF170" i="5"/>
  <c r="T170" i="5"/>
  <c r="R170" i="5"/>
  <c r="P170" i="5"/>
  <c r="BI168" i="5"/>
  <c r="BH168" i="5"/>
  <c r="BG168" i="5"/>
  <c r="BF168" i="5"/>
  <c r="T168" i="5"/>
  <c r="R168" i="5"/>
  <c r="P168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3" i="5"/>
  <c r="BH163" i="5"/>
  <c r="BG163" i="5"/>
  <c r="BF163" i="5"/>
  <c r="T163" i="5"/>
  <c r="R163" i="5"/>
  <c r="P163" i="5"/>
  <c r="BI161" i="5"/>
  <c r="BH161" i="5"/>
  <c r="BG161" i="5"/>
  <c r="BF161" i="5"/>
  <c r="T161" i="5"/>
  <c r="R161" i="5"/>
  <c r="P161" i="5"/>
  <c r="BI159" i="5"/>
  <c r="BH159" i="5"/>
  <c r="BG159" i="5"/>
  <c r="BF159" i="5"/>
  <c r="T159" i="5"/>
  <c r="R159" i="5"/>
  <c r="P159" i="5"/>
  <c r="BI157" i="5"/>
  <c r="BH157" i="5"/>
  <c r="BG157" i="5"/>
  <c r="BF157" i="5"/>
  <c r="T157" i="5"/>
  <c r="R157" i="5"/>
  <c r="P157" i="5"/>
  <c r="BI156" i="5"/>
  <c r="BH156" i="5"/>
  <c r="BG156" i="5"/>
  <c r="BF156" i="5"/>
  <c r="T156" i="5"/>
  <c r="R156" i="5"/>
  <c r="P156" i="5"/>
  <c r="BI153" i="5"/>
  <c r="BH153" i="5"/>
  <c r="BG153" i="5"/>
  <c r="BF153" i="5"/>
  <c r="T153" i="5"/>
  <c r="R153" i="5"/>
  <c r="P153" i="5"/>
  <c r="BI150" i="5"/>
  <c r="BH150" i="5"/>
  <c r="BG150" i="5"/>
  <c r="BF150" i="5"/>
  <c r="T150" i="5"/>
  <c r="R150" i="5"/>
  <c r="P150" i="5"/>
  <c r="BI145" i="5"/>
  <c r="BH145" i="5"/>
  <c r="BG145" i="5"/>
  <c r="BF145" i="5"/>
  <c r="T145" i="5"/>
  <c r="R145" i="5"/>
  <c r="P145" i="5"/>
  <c r="BI140" i="5"/>
  <c r="BH140" i="5"/>
  <c r="BG140" i="5"/>
  <c r="BF140" i="5"/>
  <c r="T140" i="5"/>
  <c r="R140" i="5"/>
  <c r="P140" i="5"/>
  <c r="BI136" i="5"/>
  <c r="BH136" i="5"/>
  <c r="BG136" i="5"/>
  <c r="BF136" i="5"/>
  <c r="T136" i="5"/>
  <c r="R136" i="5"/>
  <c r="P136" i="5"/>
  <c r="BI133" i="5"/>
  <c r="BH133" i="5"/>
  <c r="BG133" i="5"/>
  <c r="BF133" i="5"/>
  <c r="T133" i="5"/>
  <c r="R133" i="5"/>
  <c r="P133" i="5"/>
  <c r="BI129" i="5"/>
  <c r="BH129" i="5"/>
  <c r="BG129" i="5"/>
  <c r="BF129" i="5"/>
  <c r="T129" i="5"/>
  <c r="R129" i="5"/>
  <c r="P129" i="5"/>
  <c r="BI127" i="5"/>
  <c r="BH127" i="5"/>
  <c r="BG127" i="5"/>
  <c r="BF127" i="5"/>
  <c r="T127" i="5"/>
  <c r="R127" i="5"/>
  <c r="P127" i="5"/>
  <c r="BI120" i="5"/>
  <c r="BH120" i="5"/>
  <c r="BG120" i="5"/>
  <c r="BF120" i="5"/>
  <c r="T120" i="5"/>
  <c r="R120" i="5"/>
  <c r="P120" i="5"/>
  <c r="BI116" i="5"/>
  <c r="BH116" i="5"/>
  <c r="BG116" i="5"/>
  <c r="BF116" i="5"/>
  <c r="T116" i="5"/>
  <c r="R116" i="5"/>
  <c r="P116" i="5"/>
  <c r="BI114" i="5"/>
  <c r="BH114" i="5"/>
  <c r="BG114" i="5"/>
  <c r="BF114" i="5"/>
  <c r="T114" i="5"/>
  <c r="R114" i="5"/>
  <c r="P114" i="5"/>
  <c r="BI111" i="5"/>
  <c r="BH111" i="5"/>
  <c r="BG111" i="5"/>
  <c r="BF111" i="5"/>
  <c r="T111" i="5"/>
  <c r="R111" i="5"/>
  <c r="P111" i="5"/>
  <c r="BI100" i="5"/>
  <c r="BH100" i="5"/>
  <c r="BG100" i="5"/>
  <c r="BF100" i="5"/>
  <c r="T100" i="5"/>
  <c r="R100" i="5"/>
  <c r="P100" i="5"/>
  <c r="BI95" i="5"/>
  <c r="BH95" i="5"/>
  <c r="BG95" i="5"/>
  <c r="BF95" i="5"/>
  <c r="T95" i="5"/>
  <c r="R95" i="5"/>
  <c r="P95" i="5"/>
  <c r="BI90" i="5"/>
  <c r="BH90" i="5"/>
  <c r="BG90" i="5"/>
  <c r="BF90" i="5"/>
  <c r="T90" i="5"/>
  <c r="R90" i="5"/>
  <c r="P90" i="5"/>
  <c r="F81" i="5"/>
  <c r="E79" i="5"/>
  <c r="F52" i="5"/>
  <c r="E50" i="5"/>
  <c r="J24" i="5"/>
  <c r="E24" i="5"/>
  <c r="J55" i="5" s="1"/>
  <c r="J23" i="5"/>
  <c r="J21" i="5"/>
  <c r="E21" i="5"/>
  <c r="J54" i="5" s="1"/>
  <c r="J20" i="5"/>
  <c r="J18" i="5"/>
  <c r="E18" i="5"/>
  <c r="F84" i="5" s="1"/>
  <c r="J17" i="5"/>
  <c r="J15" i="5"/>
  <c r="E15" i="5"/>
  <c r="F83" i="5" s="1"/>
  <c r="J14" i="5"/>
  <c r="J12" i="5"/>
  <c r="J81" i="5" s="1"/>
  <c r="E7" i="5"/>
  <c r="E77" i="5"/>
  <c r="J37" i="4"/>
  <c r="J36" i="4"/>
  <c r="AY57" i="1" s="1"/>
  <c r="J35" i="4"/>
  <c r="AX57" i="1"/>
  <c r="BI207" i="4"/>
  <c r="BH207" i="4"/>
  <c r="BG207" i="4"/>
  <c r="BF207" i="4"/>
  <c r="T207" i="4"/>
  <c r="T206" i="4" s="1"/>
  <c r="R207" i="4"/>
  <c r="R206" i="4"/>
  <c r="P207" i="4"/>
  <c r="P206" i="4" s="1"/>
  <c r="BI204" i="4"/>
  <c r="BH204" i="4"/>
  <c r="BG204" i="4"/>
  <c r="BF204" i="4"/>
  <c r="T204" i="4"/>
  <c r="R204" i="4"/>
  <c r="P204" i="4"/>
  <c r="BI202" i="4"/>
  <c r="BH202" i="4"/>
  <c r="BG202" i="4"/>
  <c r="BF202" i="4"/>
  <c r="T202" i="4"/>
  <c r="R202" i="4"/>
  <c r="P202" i="4"/>
  <c r="BI200" i="4"/>
  <c r="BH200" i="4"/>
  <c r="BG200" i="4"/>
  <c r="BF200" i="4"/>
  <c r="T200" i="4"/>
  <c r="R200" i="4"/>
  <c r="P200" i="4"/>
  <c r="BI198" i="4"/>
  <c r="BH198" i="4"/>
  <c r="BG198" i="4"/>
  <c r="BF198" i="4"/>
  <c r="T198" i="4"/>
  <c r="R198" i="4"/>
  <c r="P198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2" i="4"/>
  <c r="BH192" i="4"/>
  <c r="BG192" i="4"/>
  <c r="BF192" i="4"/>
  <c r="T192" i="4"/>
  <c r="R192" i="4"/>
  <c r="P192" i="4"/>
  <c r="BI189" i="4"/>
  <c r="BH189" i="4"/>
  <c r="BG189" i="4"/>
  <c r="BF189" i="4"/>
  <c r="T189" i="4"/>
  <c r="R189" i="4"/>
  <c r="P189" i="4"/>
  <c r="BI187" i="4"/>
  <c r="BH187" i="4"/>
  <c r="BG187" i="4"/>
  <c r="BF187" i="4"/>
  <c r="T187" i="4"/>
  <c r="R187" i="4"/>
  <c r="P187" i="4"/>
  <c r="BI185" i="4"/>
  <c r="BH185" i="4"/>
  <c r="BG185" i="4"/>
  <c r="BF185" i="4"/>
  <c r="T185" i="4"/>
  <c r="R185" i="4"/>
  <c r="P185" i="4"/>
  <c r="BI183" i="4"/>
  <c r="BH183" i="4"/>
  <c r="BG183" i="4"/>
  <c r="BF183" i="4"/>
  <c r="T183" i="4"/>
  <c r="R183" i="4"/>
  <c r="P183" i="4"/>
  <c r="BI181" i="4"/>
  <c r="BH181" i="4"/>
  <c r="BG181" i="4"/>
  <c r="BF181" i="4"/>
  <c r="T181" i="4"/>
  <c r="R181" i="4"/>
  <c r="P181" i="4"/>
  <c r="BI179" i="4"/>
  <c r="BH179" i="4"/>
  <c r="BG179" i="4"/>
  <c r="BF179" i="4"/>
  <c r="T179" i="4"/>
  <c r="R179" i="4"/>
  <c r="P179" i="4"/>
  <c r="BI177" i="4"/>
  <c r="BH177" i="4"/>
  <c r="BG177" i="4"/>
  <c r="BF177" i="4"/>
  <c r="T177" i="4"/>
  <c r="R177" i="4"/>
  <c r="P177" i="4"/>
  <c r="BI174" i="4"/>
  <c r="BH174" i="4"/>
  <c r="BG174" i="4"/>
  <c r="BF174" i="4"/>
  <c r="T174" i="4"/>
  <c r="R174" i="4"/>
  <c r="P174" i="4"/>
  <c r="BI168" i="4"/>
  <c r="BH168" i="4"/>
  <c r="BG168" i="4"/>
  <c r="BF168" i="4"/>
  <c r="T168" i="4"/>
  <c r="R168" i="4"/>
  <c r="P168" i="4"/>
  <c r="BI166" i="4"/>
  <c r="BH166" i="4"/>
  <c r="BG166" i="4"/>
  <c r="BF166" i="4"/>
  <c r="T166" i="4"/>
  <c r="R166" i="4"/>
  <c r="P166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P150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0" i="4"/>
  <c r="BH120" i="4"/>
  <c r="BG120" i="4"/>
  <c r="BF120" i="4"/>
  <c r="T120" i="4"/>
  <c r="R120" i="4"/>
  <c r="P120" i="4"/>
  <c r="BI118" i="4"/>
  <c r="BH118" i="4"/>
  <c r="BG118" i="4"/>
  <c r="BF118" i="4"/>
  <c r="T118" i="4"/>
  <c r="R118" i="4"/>
  <c r="P118" i="4"/>
  <c r="BI112" i="4"/>
  <c r="BH112" i="4"/>
  <c r="BG112" i="4"/>
  <c r="BF112" i="4"/>
  <c r="T112" i="4"/>
  <c r="R112" i="4"/>
  <c r="P112" i="4"/>
  <c r="BI88" i="4"/>
  <c r="BH88" i="4"/>
  <c r="BG88" i="4"/>
  <c r="BF88" i="4"/>
  <c r="T88" i="4"/>
  <c r="T87" i="4"/>
  <c r="R88" i="4"/>
  <c r="R87" i="4"/>
  <c r="P88" i="4"/>
  <c r="P87" i="4"/>
  <c r="F79" i="4"/>
  <c r="E77" i="4"/>
  <c r="F52" i="4"/>
  <c r="E50" i="4"/>
  <c r="J24" i="4"/>
  <c r="E24" i="4"/>
  <c r="J55" i="4" s="1"/>
  <c r="J23" i="4"/>
  <c r="J21" i="4"/>
  <c r="E21" i="4"/>
  <c r="J81" i="4" s="1"/>
  <c r="J20" i="4"/>
  <c r="J18" i="4"/>
  <c r="E18" i="4"/>
  <c r="F82" i="4" s="1"/>
  <c r="J17" i="4"/>
  <c r="J15" i="4"/>
  <c r="E15" i="4"/>
  <c r="F54" i="4" s="1"/>
  <c r="J14" i="4"/>
  <c r="J12" i="4"/>
  <c r="J52" i="4" s="1"/>
  <c r="E7" i="4"/>
  <c r="E75" i="4"/>
  <c r="J37" i="3"/>
  <c r="J36" i="3"/>
  <c r="AY56" i="1" s="1"/>
  <c r="J35" i="3"/>
  <c r="AX56" i="1" s="1"/>
  <c r="BI323" i="3"/>
  <c r="BH323" i="3"/>
  <c r="BG323" i="3"/>
  <c r="BF323" i="3"/>
  <c r="T323" i="3"/>
  <c r="R323" i="3"/>
  <c r="P323" i="3"/>
  <c r="BI319" i="3"/>
  <c r="BH319" i="3"/>
  <c r="BG319" i="3"/>
  <c r="BF319" i="3"/>
  <c r="T319" i="3"/>
  <c r="R319" i="3"/>
  <c r="P319" i="3"/>
  <c r="BI314" i="3"/>
  <c r="BH314" i="3"/>
  <c r="BG314" i="3"/>
  <c r="BF314" i="3"/>
  <c r="T314" i="3"/>
  <c r="R314" i="3"/>
  <c r="P314" i="3"/>
  <c r="BI309" i="3"/>
  <c r="BH309" i="3"/>
  <c r="BG309" i="3"/>
  <c r="BF309" i="3"/>
  <c r="T309" i="3"/>
  <c r="R309" i="3"/>
  <c r="P309" i="3"/>
  <c r="BI305" i="3"/>
  <c r="BH305" i="3"/>
  <c r="BG305" i="3"/>
  <c r="BF305" i="3"/>
  <c r="T305" i="3"/>
  <c r="R305" i="3"/>
  <c r="P305" i="3"/>
  <c r="BI300" i="3"/>
  <c r="BH300" i="3"/>
  <c r="BG300" i="3"/>
  <c r="BF300" i="3"/>
  <c r="T300" i="3"/>
  <c r="R300" i="3"/>
  <c r="P300" i="3"/>
  <c r="BI294" i="3"/>
  <c r="BH294" i="3"/>
  <c r="BG294" i="3"/>
  <c r="BF294" i="3"/>
  <c r="T294" i="3"/>
  <c r="R294" i="3"/>
  <c r="P294" i="3"/>
  <c r="BI288" i="3"/>
  <c r="BH288" i="3"/>
  <c r="BG288" i="3"/>
  <c r="BF288" i="3"/>
  <c r="T288" i="3"/>
  <c r="R288" i="3"/>
  <c r="P288" i="3"/>
  <c r="BI280" i="3"/>
  <c r="BH280" i="3"/>
  <c r="BG280" i="3"/>
  <c r="BF280" i="3"/>
  <c r="T280" i="3"/>
  <c r="R280" i="3"/>
  <c r="P280" i="3"/>
  <c r="BI267" i="3"/>
  <c r="BH267" i="3"/>
  <c r="BG267" i="3"/>
  <c r="BF267" i="3"/>
  <c r="T267" i="3"/>
  <c r="R267" i="3"/>
  <c r="P267" i="3"/>
  <c r="BI255" i="3"/>
  <c r="BH255" i="3"/>
  <c r="BG255" i="3"/>
  <c r="BF255" i="3"/>
  <c r="T255" i="3"/>
  <c r="R255" i="3"/>
  <c r="P255" i="3"/>
  <c r="BI250" i="3"/>
  <c r="BH250" i="3"/>
  <c r="BG250" i="3"/>
  <c r="BF250" i="3"/>
  <c r="T250" i="3"/>
  <c r="R250" i="3"/>
  <c r="P250" i="3"/>
  <c r="BI238" i="3"/>
  <c r="BH238" i="3"/>
  <c r="BG238" i="3"/>
  <c r="BF238" i="3"/>
  <c r="T238" i="3"/>
  <c r="R238" i="3"/>
  <c r="P238" i="3"/>
  <c r="BI233" i="3"/>
  <c r="BH233" i="3"/>
  <c r="BG233" i="3"/>
  <c r="BF233" i="3"/>
  <c r="T233" i="3"/>
  <c r="R233" i="3"/>
  <c r="P233" i="3"/>
  <c r="BI229" i="3"/>
  <c r="BH229" i="3"/>
  <c r="BG229" i="3"/>
  <c r="BF229" i="3"/>
  <c r="T229" i="3"/>
  <c r="R229" i="3"/>
  <c r="P229" i="3"/>
  <c r="BI224" i="3"/>
  <c r="BH224" i="3"/>
  <c r="BG224" i="3"/>
  <c r="BF224" i="3"/>
  <c r="T224" i="3"/>
  <c r="R224" i="3"/>
  <c r="P224" i="3"/>
  <c r="BI220" i="3"/>
  <c r="BH220" i="3"/>
  <c r="BG220" i="3"/>
  <c r="BF220" i="3"/>
  <c r="T220" i="3"/>
  <c r="R220" i="3"/>
  <c r="P220" i="3"/>
  <c r="BI215" i="3"/>
  <c r="BH215" i="3"/>
  <c r="BG215" i="3"/>
  <c r="BF215" i="3"/>
  <c r="T215" i="3"/>
  <c r="R215" i="3"/>
  <c r="P215" i="3"/>
  <c r="BI211" i="3"/>
  <c r="BH211" i="3"/>
  <c r="BG211" i="3"/>
  <c r="BF211" i="3"/>
  <c r="T211" i="3"/>
  <c r="R211" i="3"/>
  <c r="P211" i="3"/>
  <c r="BI206" i="3"/>
  <c r="BH206" i="3"/>
  <c r="BG206" i="3"/>
  <c r="BF206" i="3"/>
  <c r="T206" i="3"/>
  <c r="R206" i="3"/>
  <c r="P206" i="3"/>
  <c r="BI202" i="3"/>
  <c r="BH202" i="3"/>
  <c r="BG202" i="3"/>
  <c r="BF202" i="3"/>
  <c r="T202" i="3"/>
  <c r="R202" i="3"/>
  <c r="P202" i="3"/>
  <c r="BI197" i="3"/>
  <c r="BH197" i="3"/>
  <c r="BG197" i="3"/>
  <c r="BF197" i="3"/>
  <c r="T197" i="3"/>
  <c r="R197" i="3"/>
  <c r="P197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87" i="3"/>
  <c r="BH187" i="3"/>
  <c r="BG187" i="3"/>
  <c r="BF187" i="3"/>
  <c r="T187" i="3"/>
  <c r="R187" i="3"/>
  <c r="P187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8" i="3"/>
  <c r="BH178" i="3"/>
  <c r="BG178" i="3"/>
  <c r="BF178" i="3"/>
  <c r="T178" i="3"/>
  <c r="R178" i="3"/>
  <c r="P178" i="3"/>
  <c r="BI175" i="3"/>
  <c r="BH175" i="3"/>
  <c r="BG175" i="3"/>
  <c r="BF175" i="3"/>
  <c r="T175" i="3"/>
  <c r="R175" i="3"/>
  <c r="P175" i="3"/>
  <c r="BI162" i="3"/>
  <c r="BH162" i="3"/>
  <c r="BG162" i="3"/>
  <c r="BF162" i="3"/>
  <c r="T162" i="3"/>
  <c r="R162" i="3"/>
  <c r="P162" i="3"/>
  <c r="BI159" i="3"/>
  <c r="BH159" i="3"/>
  <c r="BG159" i="3"/>
  <c r="BF159" i="3"/>
  <c r="T159" i="3"/>
  <c r="R159" i="3"/>
  <c r="P159" i="3"/>
  <c r="BI156" i="3"/>
  <c r="BH156" i="3"/>
  <c r="BG156" i="3"/>
  <c r="BF156" i="3"/>
  <c r="T156" i="3"/>
  <c r="R156" i="3"/>
  <c r="P156" i="3"/>
  <c r="BI151" i="3"/>
  <c r="BH151" i="3"/>
  <c r="BG151" i="3"/>
  <c r="BF151" i="3"/>
  <c r="T151" i="3"/>
  <c r="R151" i="3"/>
  <c r="P151" i="3"/>
  <c r="BI147" i="3"/>
  <c r="BH147" i="3"/>
  <c r="BG147" i="3"/>
  <c r="BF147" i="3"/>
  <c r="T147" i="3"/>
  <c r="R147" i="3"/>
  <c r="P147" i="3"/>
  <c r="BI142" i="3"/>
  <c r="BH142" i="3"/>
  <c r="BG142" i="3"/>
  <c r="BF142" i="3"/>
  <c r="T142" i="3"/>
  <c r="R142" i="3"/>
  <c r="P142" i="3"/>
  <c r="BI134" i="3"/>
  <c r="BH134" i="3"/>
  <c r="BG134" i="3"/>
  <c r="BF134" i="3"/>
  <c r="T134" i="3"/>
  <c r="R134" i="3"/>
  <c r="P134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4" i="3"/>
  <c r="BH124" i="3"/>
  <c r="BG124" i="3"/>
  <c r="BF124" i="3"/>
  <c r="T124" i="3"/>
  <c r="R124" i="3"/>
  <c r="P124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BI115" i="3"/>
  <c r="BH115" i="3"/>
  <c r="BG115" i="3"/>
  <c r="BF115" i="3"/>
  <c r="T115" i="3"/>
  <c r="R115" i="3"/>
  <c r="P115" i="3"/>
  <c r="BI112" i="3"/>
  <c r="BH112" i="3"/>
  <c r="BG112" i="3"/>
  <c r="BF112" i="3"/>
  <c r="T112" i="3"/>
  <c r="R112" i="3"/>
  <c r="P112" i="3"/>
  <c r="BI109" i="3"/>
  <c r="BH109" i="3"/>
  <c r="BG109" i="3"/>
  <c r="BF109" i="3"/>
  <c r="T109" i="3"/>
  <c r="R109" i="3"/>
  <c r="P109" i="3"/>
  <c r="BI97" i="3"/>
  <c r="BH97" i="3"/>
  <c r="BG97" i="3"/>
  <c r="BF97" i="3"/>
  <c r="T97" i="3"/>
  <c r="R97" i="3"/>
  <c r="P97" i="3"/>
  <c r="BI89" i="3"/>
  <c r="BH89" i="3"/>
  <c r="BG89" i="3"/>
  <c r="BF89" i="3"/>
  <c r="T89" i="3"/>
  <c r="T88" i="3" s="1"/>
  <c r="T87" i="3" s="1"/>
  <c r="R89" i="3"/>
  <c r="R88" i="3"/>
  <c r="R87" i="3" s="1"/>
  <c r="P89" i="3"/>
  <c r="P88" i="3" s="1"/>
  <c r="P87" i="3" s="1"/>
  <c r="F80" i="3"/>
  <c r="E78" i="3"/>
  <c r="F52" i="3"/>
  <c r="E50" i="3"/>
  <c r="J24" i="3"/>
  <c r="E24" i="3"/>
  <c r="J83" i="3" s="1"/>
  <c r="J23" i="3"/>
  <c r="J21" i="3"/>
  <c r="E21" i="3"/>
  <c r="J54" i="3" s="1"/>
  <c r="J20" i="3"/>
  <c r="J18" i="3"/>
  <c r="E18" i="3"/>
  <c r="F83" i="3" s="1"/>
  <c r="J17" i="3"/>
  <c r="J15" i="3"/>
  <c r="E15" i="3"/>
  <c r="F82" i="3" s="1"/>
  <c r="J14" i="3"/>
  <c r="J12" i="3"/>
  <c r="J80" i="3" s="1"/>
  <c r="E7" i="3"/>
  <c r="E76" i="3"/>
  <c r="J37" i="2"/>
  <c r="J36" i="2"/>
  <c r="AY55" i="1" s="1"/>
  <c r="J35" i="2"/>
  <c r="AX55" i="1" s="1"/>
  <c r="BI915" i="2"/>
  <c r="BH915" i="2"/>
  <c r="BG915" i="2"/>
  <c r="BF915" i="2"/>
  <c r="T915" i="2"/>
  <c r="R915" i="2"/>
  <c r="P915" i="2"/>
  <c r="BI911" i="2"/>
  <c r="BH911" i="2"/>
  <c r="BG911" i="2"/>
  <c r="BF911" i="2"/>
  <c r="T911" i="2"/>
  <c r="R911" i="2"/>
  <c r="P911" i="2"/>
  <c r="BI907" i="2"/>
  <c r="BH907" i="2"/>
  <c r="BG907" i="2"/>
  <c r="BF907" i="2"/>
  <c r="T907" i="2"/>
  <c r="R907" i="2"/>
  <c r="P907" i="2"/>
  <c r="BI903" i="2"/>
  <c r="BH903" i="2"/>
  <c r="BG903" i="2"/>
  <c r="BF903" i="2"/>
  <c r="T903" i="2"/>
  <c r="R903" i="2"/>
  <c r="P903" i="2"/>
  <c r="BI900" i="2"/>
  <c r="BH900" i="2"/>
  <c r="BG900" i="2"/>
  <c r="BF900" i="2"/>
  <c r="T900" i="2"/>
  <c r="R900" i="2"/>
  <c r="P900" i="2"/>
  <c r="BI895" i="2"/>
  <c r="BH895" i="2"/>
  <c r="BG895" i="2"/>
  <c r="BF895" i="2"/>
  <c r="T895" i="2"/>
  <c r="R895" i="2"/>
  <c r="P895" i="2"/>
  <c r="BI891" i="2"/>
  <c r="BH891" i="2"/>
  <c r="BG891" i="2"/>
  <c r="BF891" i="2"/>
  <c r="T891" i="2"/>
  <c r="T890" i="2" s="1"/>
  <c r="R891" i="2"/>
  <c r="R890" i="2" s="1"/>
  <c r="P891" i="2"/>
  <c r="P890" i="2" s="1"/>
  <c r="BI886" i="2"/>
  <c r="BH886" i="2"/>
  <c r="BG886" i="2"/>
  <c r="BF886" i="2"/>
  <c r="T886" i="2"/>
  <c r="R886" i="2"/>
  <c r="P886" i="2"/>
  <c r="BI882" i="2"/>
  <c r="BH882" i="2"/>
  <c r="BG882" i="2"/>
  <c r="BF882" i="2"/>
  <c r="T882" i="2"/>
  <c r="R882" i="2"/>
  <c r="P882" i="2"/>
  <c r="BI877" i="2"/>
  <c r="BH877" i="2"/>
  <c r="BG877" i="2"/>
  <c r="BF877" i="2"/>
  <c r="T877" i="2"/>
  <c r="R877" i="2"/>
  <c r="P877" i="2"/>
  <c r="BI873" i="2"/>
  <c r="BH873" i="2"/>
  <c r="BG873" i="2"/>
  <c r="BF873" i="2"/>
  <c r="T873" i="2"/>
  <c r="R873" i="2"/>
  <c r="P873" i="2"/>
  <c r="BI869" i="2"/>
  <c r="BH869" i="2"/>
  <c r="BG869" i="2"/>
  <c r="BF869" i="2"/>
  <c r="T869" i="2"/>
  <c r="R869" i="2"/>
  <c r="P869" i="2"/>
  <c r="BI862" i="2"/>
  <c r="BH862" i="2"/>
  <c r="BG862" i="2"/>
  <c r="BF862" i="2"/>
  <c r="T862" i="2"/>
  <c r="R862" i="2"/>
  <c r="P862" i="2"/>
  <c r="BI856" i="2"/>
  <c r="BH856" i="2"/>
  <c r="BG856" i="2"/>
  <c r="BF856" i="2"/>
  <c r="T856" i="2"/>
  <c r="R856" i="2"/>
  <c r="P856" i="2"/>
  <c r="BI852" i="2"/>
  <c r="BH852" i="2"/>
  <c r="BG852" i="2"/>
  <c r="BF852" i="2"/>
  <c r="T852" i="2"/>
  <c r="R852" i="2"/>
  <c r="P852" i="2"/>
  <c r="BI847" i="2"/>
  <c r="BH847" i="2"/>
  <c r="BG847" i="2"/>
  <c r="BF847" i="2"/>
  <c r="T847" i="2"/>
  <c r="R847" i="2"/>
  <c r="P847" i="2"/>
  <c r="BI832" i="2"/>
  <c r="BH832" i="2"/>
  <c r="BG832" i="2"/>
  <c r="BF832" i="2"/>
  <c r="T832" i="2"/>
  <c r="R832" i="2"/>
  <c r="P832" i="2"/>
  <c r="BI826" i="2"/>
  <c r="BH826" i="2"/>
  <c r="BG826" i="2"/>
  <c r="BF826" i="2"/>
  <c r="T826" i="2"/>
  <c r="R826" i="2"/>
  <c r="P826" i="2"/>
  <c r="BI820" i="2"/>
  <c r="BH820" i="2"/>
  <c r="BG820" i="2"/>
  <c r="BF820" i="2"/>
  <c r="T820" i="2"/>
  <c r="R820" i="2"/>
  <c r="P820" i="2"/>
  <c r="BI818" i="2"/>
  <c r="BH818" i="2"/>
  <c r="BG818" i="2"/>
  <c r="BF818" i="2"/>
  <c r="T818" i="2"/>
  <c r="R818" i="2"/>
  <c r="P818" i="2"/>
  <c r="BI813" i="2"/>
  <c r="BH813" i="2"/>
  <c r="BG813" i="2"/>
  <c r="BF813" i="2"/>
  <c r="T813" i="2"/>
  <c r="R813" i="2"/>
  <c r="P813" i="2"/>
  <c r="BI811" i="2"/>
  <c r="BH811" i="2"/>
  <c r="BG811" i="2"/>
  <c r="BF811" i="2"/>
  <c r="T811" i="2"/>
  <c r="R811" i="2"/>
  <c r="P811" i="2"/>
  <c r="BI806" i="2"/>
  <c r="BH806" i="2"/>
  <c r="BG806" i="2"/>
  <c r="BF806" i="2"/>
  <c r="T806" i="2"/>
  <c r="R806" i="2"/>
  <c r="P806" i="2"/>
  <c r="BI801" i="2"/>
  <c r="BH801" i="2"/>
  <c r="BG801" i="2"/>
  <c r="BF801" i="2"/>
  <c r="T801" i="2"/>
  <c r="R801" i="2"/>
  <c r="P801" i="2"/>
  <c r="BI797" i="2"/>
  <c r="BH797" i="2"/>
  <c r="BG797" i="2"/>
  <c r="BF797" i="2"/>
  <c r="T797" i="2"/>
  <c r="R797" i="2"/>
  <c r="P797" i="2"/>
  <c r="BI795" i="2"/>
  <c r="BH795" i="2"/>
  <c r="BG795" i="2"/>
  <c r="BF795" i="2"/>
  <c r="T795" i="2"/>
  <c r="R795" i="2"/>
  <c r="P795" i="2"/>
  <c r="BI790" i="2"/>
  <c r="BH790" i="2"/>
  <c r="BG790" i="2"/>
  <c r="BF790" i="2"/>
  <c r="T790" i="2"/>
  <c r="R790" i="2"/>
  <c r="P790" i="2"/>
  <c r="BI785" i="2"/>
  <c r="BH785" i="2"/>
  <c r="BG785" i="2"/>
  <c r="BF785" i="2"/>
  <c r="T785" i="2"/>
  <c r="R785" i="2"/>
  <c r="P785" i="2"/>
  <c r="BI783" i="2"/>
  <c r="BH783" i="2"/>
  <c r="BG783" i="2"/>
  <c r="BF783" i="2"/>
  <c r="T783" i="2"/>
  <c r="R783" i="2"/>
  <c r="P783" i="2"/>
  <c r="BI778" i="2"/>
  <c r="BH778" i="2"/>
  <c r="BG778" i="2"/>
  <c r="BF778" i="2"/>
  <c r="T778" i="2"/>
  <c r="R778" i="2"/>
  <c r="P778" i="2"/>
  <c r="BI770" i="2"/>
  <c r="BH770" i="2"/>
  <c r="BG770" i="2"/>
  <c r="BF770" i="2"/>
  <c r="T770" i="2"/>
  <c r="R770" i="2"/>
  <c r="P770" i="2"/>
  <c r="BI764" i="2"/>
  <c r="BH764" i="2"/>
  <c r="BG764" i="2"/>
  <c r="BF764" i="2"/>
  <c r="T764" i="2"/>
  <c r="R764" i="2"/>
  <c r="P764" i="2"/>
  <c r="BI758" i="2"/>
  <c r="BH758" i="2"/>
  <c r="BG758" i="2"/>
  <c r="BF758" i="2"/>
  <c r="T758" i="2"/>
  <c r="R758" i="2"/>
  <c r="P758" i="2"/>
  <c r="BI757" i="2"/>
  <c r="BH757" i="2"/>
  <c r="BG757" i="2"/>
  <c r="BF757" i="2"/>
  <c r="T757" i="2"/>
  <c r="R757" i="2"/>
  <c r="P757" i="2"/>
  <c r="BI756" i="2"/>
  <c r="BH756" i="2"/>
  <c r="BG756" i="2"/>
  <c r="BF756" i="2"/>
  <c r="T756" i="2"/>
  <c r="R756" i="2"/>
  <c r="P756" i="2"/>
  <c r="BI748" i="2"/>
  <c r="BH748" i="2"/>
  <c r="BG748" i="2"/>
  <c r="BF748" i="2"/>
  <c r="T748" i="2"/>
  <c r="R748" i="2"/>
  <c r="P748" i="2"/>
  <c r="BI742" i="2"/>
  <c r="BH742" i="2"/>
  <c r="BG742" i="2"/>
  <c r="BF742" i="2"/>
  <c r="T742" i="2"/>
  <c r="R742" i="2"/>
  <c r="P742" i="2"/>
  <c r="BI741" i="2"/>
  <c r="BH741" i="2"/>
  <c r="BG741" i="2"/>
  <c r="BF741" i="2"/>
  <c r="T741" i="2"/>
  <c r="R741" i="2"/>
  <c r="P741" i="2"/>
  <c r="BI740" i="2"/>
  <c r="BH740" i="2"/>
  <c r="BG740" i="2"/>
  <c r="BF740" i="2"/>
  <c r="T740" i="2"/>
  <c r="R740" i="2"/>
  <c r="P740" i="2"/>
  <c r="BI732" i="2"/>
  <c r="BH732" i="2"/>
  <c r="BG732" i="2"/>
  <c r="BF732" i="2"/>
  <c r="T732" i="2"/>
  <c r="R732" i="2"/>
  <c r="P732" i="2"/>
  <c r="BI726" i="2"/>
  <c r="BH726" i="2"/>
  <c r="BG726" i="2"/>
  <c r="BF726" i="2"/>
  <c r="T726" i="2"/>
  <c r="R726" i="2"/>
  <c r="P726" i="2"/>
  <c r="BI720" i="2"/>
  <c r="BH720" i="2"/>
  <c r="BG720" i="2"/>
  <c r="BF720" i="2"/>
  <c r="T720" i="2"/>
  <c r="R720" i="2"/>
  <c r="P720" i="2"/>
  <c r="BI718" i="2"/>
  <c r="BH718" i="2"/>
  <c r="BG718" i="2"/>
  <c r="BF718" i="2"/>
  <c r="T718" i="2"/>
  <c r="R718" i="2"/>
  <c r="P718" i="2"/>
  <c r="BI712" i="2"/>
  <c r="BH712" i="2"/>
  <c r="BG712" i="2"/>
  <c r="BF712" i="2"/>
  <c r="T712" i="2"/>
  <c r="R712" i="2"/>
  <c r="P712" i="2"/>
  <c r="BI707" i="2"/>
  <c r="BH707" i="2"/>
  <c r="BG707" i="2"/>
  <c r="BF707" i="2"/>
  <c r="T707" i="2"/>
  <c r="R707" i="2"/>
  <c r="P707" i="2"/>
  <c r="BI705" i="2"/>
  <c r="BH705" i="2"/>
  <c r="BG705" i="2"/>
  <c r="BF705" i="2"/>
  <c r="T705" i="2"/>
  <c r="R705" i="2"/>
  <c r="P705" i="2"/>
  <c r="BI699" i="2"/>
  <c r="BH699" i="2"/>
  <c r="BG699" i="2"/>
  <c r="BF699" i="2"/>
  <c r="T699" i="2"/>
  <c r="R699" i="2"/>
  <c r="P699" i="2"/>
  <c r="BI693" i="2"/>
  <c r="BH693" i="2"/>
  <c r="BG693" i="2"/>
  <c r="BF693" i="2"/>
  <c r="T693" i="2"/>
  <c r="R693" i="2"/>
  <c r="P693" i="2"/>
  <c r="BI687" i="2"/>
  <c r="BH687" i="2"/>
  <c r="BG687" i="2"/>
  <c r="BF687" i="2"/>
  <c r="T687" i="2"/>
  <c r="R687" i="2"/>
  <c r="P687" i="2"/>
  <c r="BI679" i="2"/>
  <c r="BH679" i="2"/>
  <c r="BG679" i="2"/>
  <c r="BF679" i="2"/>
  <c r="T679" i="2"/>
  <c r="R679" i="2"/>
  <c r="P679" i="2"/>
  <c r="BI673" i="2"/>
  <c r="BH673" i="2"/>
  <c r="BG673" i="2"/>
  <c r="BF673" i="2"/>
  <c r="T673" i="2"/>
  <c r="R673" i="2"/>
  <c r="P673" i="2"/>
  <c r="BI665" i="2"/>
  <c r="BH665" i="2"/>
  <c r="BG665" i="2"/>
  <c r="BF665" i="2"/>
  <c r="T665" i="2"/>
  <c r="R665" i="2"/>
  <c r="P665" i="2"/>
  <c r="BI659" i="2"/>
  <c r="BH659" i="2"/>
  <c r="BG659" i="2"/>
  <c r="BF659" i="2"/>
  <c r="T659" i="2"/>
  <c r="R659" i="2"/>
  <c r="P659" i="2"/>
  <c r="BI657" i="2"/>
  <c r="BH657" i="2"/>
  <c r="BG657" i="2"/>
  <c r="BF657" i="2"/>
  <c r="T657" i="2"/>
  <c r="R657" i="2"/>
  <c r="P657" i="2"/>
  <c r="BI651" i="2"/>
  <c r="BH651" i="2"/>
  <c r="BG651" i="2"/>
  <c r="BF651" i="2"/>
  <c r="T651" i="2"/>
  <c r="R651" i="2"/>
  <c r="P651" i="2"/>
  <c r="BI645" i="2"/>
  <c r="BH645" i="2"/>
  <c r="BG645" i="2"/>
  <c r="BF645" i="2"/>
  <c r="T645" i="2"/>
  <c r="R645" i="2"/>
  <c r="P645" i="2"/>
  <c r="BI637" i="2"/>
  <c r="BH637" i="2"/>
  <c r="BG637" i="2"/>
  <c r="BF637" i="2"/>
  <c r="T637" i="2"/>
  <c r="R637" i="2"/>
  <c r="P637" i="2"/>
  <c r="BI631" i="2"/>
  <c r="BH631" i="2"/>
  <c r="BG631" i="2"/>
  <c r="BF631" i="2"/>
  <c r="T631" i="2"/>
  <c r="R631" i="2"/>
  <c r="P631" i="2"/>
  <c r="BI625" i="2"/>
  <c r="BH625" i="2"/>
  <c r="BG625" i="2"/>
  <c r="BF625" i="2"/>
  <c r="T625" i="2"/>
  <c r="R625" i="2"/>
  <c r="P625" i="2"/>
  <c r="BI619" i="2"/>
  <c r="BH619" i="2"/>
  <c r="BG619" i="2"/>
  <c r="BF619" i="2"/>
  <c r="T619" i="2"/>
  <c r="R619" i="2"/>
  <c r="P619" i="2"/>
  <c r="BI613" i="2"/>
  <c r="BH613" i="2"/>
  <c r="BG613" i="2"/>
  <c r="BF613" i="2"/>
  <c r="T613" i="2"/>
  <c r="R613" i="2"/>
  <c r="P613" i="2"/>
  <c r="BI606" i="2"/>
  <c r="BH606" i="2"/>
  <c r="BG606" i="2"/>
  <c r="BF606" i="2"/>
  <c r="T606" i="2"/>
  <c r="R606" i="2"/>
  <c r="P606" i="2"/>
  <c r="BI600" i="2"/>
  <c r="BH600" i="2"/>
  <c r="BG600" i="2"/>
  <c r="BF600" i="2"/>
  <c r="T600" i="2"/>
  <c r="R600" i="2"/>
  <c r="P600" i="2"/>
  <c r="BI594" i="2"/>
  <c r="BH594" i="2"/>
  <c r="BG594" i="2"/>
  <c r="BF594" i="2"/>
  <c r="T594" i="2"/>
  <c r="R594" i="2"/>
  <c r="P594" i="2"/>
  <c r="BI588" i="2"/>
  <c r="BH588" i="2"/>
  <c r="BG588" i="2"/>
  <c r="BF588" i="2"/>
  <c r="T588" i="2"/>
  <c r="R588" i="2"/>
  <c r="P588" i="2"/>
  <c r="BI582" i="2"/>
  <c r="BH582" i="2"/>
  <c r="BG582" i="2"/>
  <c r="BF582" i="2"/>
  <c r="T582" i="2"/>
  <c r="R582" i="2"/>
  <c r="P582" i="2"/>
  <c r="BI576" i="2"/>
  <c r="BH576" i="2"/>
  <c r="BG576" i="2"/>
  <c r="BF576" i="2"/>
  <c r="T576" i="2"/>
  <c r="R576" i="2"/>
  <c r="P576" i="2"/>
  <c r="BI566" i="2"/>
  <c r="BH566" i="2"/>
  <c r="BG566" i="2"/>
  <c r="BF566" i="2"/>
  <c r="T566" i="2"/>
  <c r="R566" i="2"/>
  <c r="P566" i="2"/>
  <c r="BI554" i="2"/>
  <c r="BH554" i="2"/>
  <c r="BG554" i="2"/>
  <c r="BF554" i="2"/>
  <c r="T554" i="2"/>
  <c r="R554" i="2"/>
  <c r="P554" i="2"/>
  <c r="BI548" i="2"/>
  <c r="BH548" i="2"/>
  <c r="BG548" i="2"/>
  <c r="BF548" i="2"/>
  <c r="T548" i="2"/>
  <c r="R548" i="2"/>
  <c r="P548" i="2"/>
  <c r="BI528" i="2"/>
  <c r="BH528" i="2"/>
  <c r="BG528" i="2"/>
  <c r="BF528" i="2"/>
  <c r="T528" i="2"/>
  <c r="R528" i="2"/>
  <c r="P528" i="2"/>
  <c r="BI521" i="2"/>
  <c r="BH521" i="2"/>
  <c r="BG521" i="2"/>
  <c r="BF521" i="2"/>
  <c r="T521" i="2"/>
  <c r="R521" i="2"/>
  <c r="P521" i="2"/>
  <c r="BI515" i="2"/>
  <c r="BH515" i="2"/>
  <c r="BG515" i="2"/>
  <c r="BF515" i="2"/>
  <c r="T515" i="2"/>
  <c r="R515" i="2"/>
  <c r="P515" i="2"/>
  <c r="BI509" i="2"/>
  <c r="BH509" i="2"/>
  <c r="BG509" i="2"/>
  <c r="BF509" i="2"/>
  <c r="T509" i="2"/>
  <c r="R509" i="2"/>
  <c r="P509" i="2"/>
  <c r="BI504" i="2"/>
  <c r="BH504" i="2"/>
  <c r="BG504" i="2"/>
  <c r="BF504" i="2"/>
  <c r="T504" i="2"/>
  <c r="R504" i="2"/>
  <c r="P504" i="2"/>
  <c r="BI499" i="2"/>
  <c r="BH499" i="2"/>
  <c r="BG499" i="2"/>
  <c r="BF499" i="2"/>
  <c r="T499" i="2"/>
  <c r="R499" i="2"/>
  <c r="P499" i="2"/>
  <c r="BI494" i="2"/>
  <c r="BH494" i="2"/>
  <c r="BG494" i="2"/>
  <c r="BF494" i="2"/>
  <c r="T494" i="2"/>
  <c r="R494" i="2"/>
  <c r="P494" i="2"/>
  <c r="BI484" i="2"/>
  <c r="BH484" i="2"/>
  <c r="BG484" i="2"/>
  <c r="BF484" i="2"/>
  <c r="T484" i="2"/>
  <c r="R484" i="2"/>
  <c r="P484" i="2"/>
  <c r="BI474" i="2"/>
  <c r="BH474" i="2"/>
  <c r="BG474" i="2"/>
  <c r="BF474" i="2"/>
  <c r="T474" i="2"/>
  <c r="R474" i="2"/>
  <c r="P474" i="2"/>
  <c r="BI469" i="2"/>
  <c r="BH469" i="2"/>
  <c r="BG469" i="2"/>
  <c r="BF469" i="2"/>
  <c r="T469" i="2"/>
  <c r="R469" i="2"/>
  <c r="P469" i="2"/>
  <c r="BI467" i="2"/>
  <c r="BH467" i="2"/>
  <c r="BG467" i="2"/>
  <c r="BF467" i="2"/>
  <c r="T467" i="2"/>
  <c r="R467" i="2"/>
  <c r="P467" i="2"/>
  <c r="BI462" i="2"/>
  <c r="BH462" i="2"/>
  <c r="BG462" i="2"/>
  <c r="BF462" i="2"/>
  <c r="T462" i="2"/>
  <c r="R462" i="2"/>
  <c r="P462" i="2"/>
  <c r="BI459" i="2"/>
  <c r="BH459" i="2"/>
  <c r="BG459" i="2"/>
  <c r="BF459" i="2"/>
  <c r="T459" i="2"/>
  <c r="R459" i="2"/>
  <c r="P459" i="2"/>
  <c r="BI443" i="2"/>
  <c r="BH443" i="2"/>
  <c r="BG443" i="2"/>
  <c r="BF443" i="2"/>
  <c r="T443" i="2"/>
  <c r="R443" i="2"/>
  <c r="P443" i="2"/>
  <c r="BI427" i="2"/>
  <c r="BH427" i="2"/>
  <c r="BG427" i="2"/>
  <c r="BF427" i="2"/>
  <c r="T427" i="2"/>
  <c r="R427" i="2"/>
  <c r="P427" i="2"/>
  <c r="BI416" i="2"/>
  <c r="BH416" i="2"/>
  <c r="BG416" i="2"/>
  <c r="BF416" i="2"/>
  <c r="T416" i="2"/>
  <c r="R416" i="2"/>
  <c r="P416" i="2"/>
  <c r="BI411" i="2"/>
  <c r="BH411" i="2"/>
  <c r="BG411" i="2"/>
  <c r="BF411" i="2"/>
  <c r="T411" i="2"/>
  <c r="R411" i="2"/>
  <c r="P411" i="2"/>
  <c r="BI406" i="2"/>
  <c r="BH406" i="2"/>
  <c r="BG406" i="2"/>
  <c r="BF406" i="2"/>
  <c r="T406" i="2"/>
  <c r="R406" i="2"/>
  <c r="P406" i="2"/>
  <c r="BI401" i="2"/>
  <c r="BH401" i="2"/>
  <c r="BG401" i="2"/>
  <c r="BF401" i="2"/>
  <c r="T401" i="2"/>
  <c r="R401" i="2"/>
  <c r="P401" i="2"/>
  <c r="BI398" i="2"/>
  <c r="BH398" i="2"/>
  <c r="BG398" i="2"/>
  <c r="BF398" i="2"/>
  <c r="T398" i="2"/>
  <c r="R398" i="2"/>
  <c r="P398" i="2"/>
  <c r="BI390" i="2"/>
  <c r="BH390" i="2"/>
  <c r="BG390" i="2"/>
  <c r="BF390" i="2"/>
  <c r="T390" i="2"/>
  <c r="R390" i="2"/>
  <c r="P390" i="2"/>
  <c r="BI388" i="2"/>
  <c r="BH388" i="2"/>
  <c r="BG388" i="2"/>
  <c r="BF388" i="2"/>
  <c r="T388" i="2"/>
  <c r="R388" i="2"/>
  <c r="P388" i="2"/>
  <c r="BI383" i="2"/>
  <c r="BH383" i="2"/>
  <c r="BG383" i="2"/>
  <c r="BF383" i="2"/>
  <c r="T383" i="2"/>
  <c r="R383" i="2"/>
  <c r="P383" i="2"/>
  <c r="BI379" i="2"/>
  <c r="BH379" i="2"/>
  <c r="BG379" i="2"/>
  <c r="BF379" i="2"/>
  <c r="T379" i="2"/>
  <c r="R379" i="2"/>
  <c r="P379" i="2"/>
  <c r="BI377" i="2"/>
  <c r="BH377" i="2"/>
  <c r="BG377" i="2"/>
  <c r="BF377" i="2"/>
  <c r="T377" i="2"/>
  <c r="R377" i="2"/>
  <c r="P377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4" i="2"/>
  <c r="BH364" i="2"/>
  <c r="BG364" i="2"/>
  <c r="BF364" i="2"/>
  <c r="T364" i="2"/>
  <c r="R364" i="2"/>
  <c r="P364" i="2"/>
  <c r="BI357" i="2"/>
  <c r="BH357" i="2"/>
  <c r="BG357" i="2"/>
  <c r="BF357" i="2"/>
  <c r="T357" i="2"/>
  <c r="R357" i="2"/>
  <c r="P357" i="2"/>
  <c r="BI351" i="2"/>
  <c r="BH351" i="2"/>
  <c r="BG351" i="2"/>
  <c r="BF351" i="2"/>
  <c r="T351" i="2"/>
  <c r="R351" i="2"/>
  <c r="P351" i="2"/>
  <c r="BI345" i="2"/>
  <c r="BH345" i="2"/>
  <c r="BG345" i="2"/>
  <c r="BF345" i="2"/>
  <c r="T345" i="2"/>
  <c r="R345" i="2"/>
  <c r="P345" i="2"/>
  <c r="BI336" i="2"/>
  <c r="BH336" i="2"/>
  <c r="BG336" i="2"/>
  <c r="BF336" i="2"/>
  <c r="T336" i="2"/>
  <c r="R336" i="2"/>
  <c r="P336" i="2"/>
  <c r="BI311" i="2"/>
  <c r="BH311" i="2"/>
  <c r="BG311" i="2"/>
  <c r="BF311" i="2"/>
  <c r="T311" i="2"/>
  <c r="R311" i="2"/>
  <c r="P311" i="2"/>
  <c r="BI301" i="2"/>
  <c r="BH301" i="2"/>
  <c r="BG301" i="2"/>
  <c r="BF301" i="2"/>
  <c r="T301" i="2"/>
  <c r="R301" i="2"/>
  <c r="P301" i="2"/>
  <c r="BI291" i="2"/>
  <c r="BH291" i="2"/>
  <c r="BG291" i="2"/>
  <c r="BF291" i="2"/>
  <c r="T291" i="2"/>
  <c r="R291" i="2"/>
  <c r="P291" i="2"/>
  <c r="BI281" i="2"/>
  <c r="BH281" i="2"/>
  <c r="BG281" i="2"/>
  <c r="BF281" i="2"/>
  <c r="T281" i="2"/>
  <c r="R281" i="2"/>
  <c r="P281" i="2"/>
  <c r="BI270" i="2"/>
  <c r="BH270" i="2"/>
  <c r="BG270" i="2"/>
  <c r="BF270" i="2"/>
  <c r="T270" i="2"/>
  <c r="R270" i="2"/>
  <c r="P270" i="2"/>
  <c r="BI260" i="2"/>
  <c r="BH260" i="2"/>
  <c r="BG260" i="2"/>
  <c r="BF260" i="2"/>
  <c r="T260" i="2"/>
  <c r="R260" i="2"/>
  <c r="P260" i="2"/>
  <c r="BI252" i="2"/>
  <c r="BH252" i="2"/>
  <c r="BG252" i="2"/>
  <c r="BF252" i="2"/>
  <c r="T252" i="2"/>
  <c r="R252" i="2"/>
  <c r="P252" i="2"/>
  <c r="BI245" i="2"/>
  <c r="BH245" i="2"/>
  <c r="BG245" i="2"/>
  <c r="BF245" i="2"/>
  <c r="T245" i="2"/>
  <c r="R245" i="2"/>
  <c r="P245" i="2"/>
  <c r="BI238" i="2"/>
  <c r="BH238" i="2"/>
  <c r="BG238" i="2"/>
  <c r="BF238" i="2"/>
  <c r="T238" i="2"/>
  <c r="R238" i="2"/>
  <c r="P238" i="2"/>
  <c r="BI227" i="2"/>
  <c r="BH227" i="2"/>
  <c r="BG227" i="2"/>
  <c r="BF227" i="2"/>
  <c r="T227" i="2"/>
  <c r="R227" i="2"/>
  <c r="P227" i="2"/>
  <c r="BI211" i="2"/>
  <c r="BH211" i="2"/>
  <c r="BG211" i="2"/>
  <c r="BF211" i="2"/>
  <c r="T211" i="2"/>
  <c r="R211" i="2"/>
  <c r="P211" i="2"/>
  <c r="BI201" i="2"/>
  <c r="BH201" i="2"/>
  <c r="BG201" i="2"/>
  <c r="BF201" i="2"/>
  <c r="T201" i="2"/>
  <c r="R201" i="2"/>
  <c r="P201" i="2"/>
  <c r="BI162" i="2"/>
  <c r="BH162" i="2"/>
  <c r="BG162" i="2"/>
  <c r="BF162" i="2"/>
  <c r="T162" i="2"/>
  <c r="R162" i="2"/>
  <c r="P162" i="2"/>
  <c r="BI155" i="2"/>
  <c r="BH155" i="2"/>
  <c r="BG155" i="2"/>
  <c r="BF155" i="2"/>
  <c r="T155" i="2"/>
  <c r="R155" i="2"/>
  <c r="P155" i="2"/>
  <c r="BI148" i="2"/>
  <c r="BH148" i="2"/>
  <c r="BG148" i="2"/>
  <c r="BF148" i="2"/>
  <c r="T148" i="2"/>
  <c r="R148" i="2"/>
  <c r="P148" i="2"/>
  <c r="BI141" i="2"/>
  <c r="BH141" i="2"/>
  <c r="BG141" i="2"/>
  <c r="BF141" i="2"/>
  <c r="T141" i="2"/>
  <c r="R141" i="2"/>
  <c r="P141" i="2"/>
  <c r="BI134" i="2"/>
  <c r="BH134" i="2"/>
  <c r="BG134" i="2"/>
  <c r="BF134" i="2"/>
  <c r="T134" i="2"/>
  <c r="R134" i="2"/>
  <c r="P134" i="2"/>
  <c r="BI127" i="2"/>
  <c r="BH127" i="2"/>
  <c r="BG127" i="2"/>
  <c r="BF127" i="2"/>
  <c r="T127" i="2"/>
  <c r="R127" i="2"/>
  <c r="P127" i="2"/>
  <c r="BI121" i="2"/>
  <c r="BH121" i="2"/>
  <c r="BG121" i="2"/>
  <c r="BF121" i="2"/>
  <c r="T121" i="2"/>
  <c r="R121" i="2"/>
  <c r="P121" i="2"/>
  <c r="BI115" i="2"/>
  <c r="BH115" i="2"/>
  <c r="BG115" i="2"/>
  <c r="BF115" i="2"/>
  <c r="T115" i="2"/>
  <c r="R115" i="2"/>
  <c r="P115" i="2"/>
  <c r="BI110" i="2"/>
  <c r="BH110" i="2"/>
  <c r="BG110" i="2"/>
  <c r="BF110" i="2"/>
  <c r="T110" i="2"/>
  <c r="R110" i="2"/>
  <c r="P110" i="2"/>
  <c r="BI104" i="2"/>
  <c r="BH104" i="2"/>
  <c r="BG104" i="2"/>
  <c r="BF104" i="2"/>
  <c r="T104" i="2"/>
  <c r="R104" i="2"/>
  <c r="P104" i="2"/>
  <c r="BI99" i="2"/>
  <c r="BH99" i="2"/>
  <c r="BG99" i="2"/>
  <c r="BF99" i="2"/>
  <c r="T99" i="2"/>
  <c r="R99" i="2"/>
  <c r="P99" i="2"/>
  <c r="BI94" i="2"/>
  <c r="BH94" i="2"/>
  <c r="BG94" i="2"/>
  <c r="BF94" i="2"/>
  <c r="T94" i="2"/>
  <c r="R94" i="2"/>
  <c r="P94" i="2"/>
  <c r="F85" i="2"/>
  <c r="E83" i="2"/>
  <c r="F52" i="2"/>
  <c r="E50" i="2"/>
  <c r="J24" i="2"/>
  <c r="E24" i="2"/>
  <c r="J88" i="2" s="1"/>
  <c r="J23" i="2"/>
  <c r="J21" i="2"/>
  <c r="E21" i="2"/>
  <c r="J87" i="2" s="1"/>
  <c r="J20" i="2"/>
  <c r="J18" i="2"/>
  <c r="E18" i="2"/>
  <c r="F55" i="2" s="1"/>
  <c r="J17" i="2"/>
  <c r="J15" i="2"/>
  <c r="E15" i="2"/>
  <c r="F87" i="2" s="1"/>
  <c r="J14" i="2"/>
  <c r="J12" i="2"/>
  <c r="J52" i="2" s="1"/>
  <c r="E7" i="2"/>
  <c r="E48" i="2"/>
  <c r="L50" i="1"/>
  <c r="AM50" i="1"/>
  <c r="AM49" i="1"/>
  <c r="L49" i="1"/>
  <c r="AM47" i="1"/>
  <c r="L47" i="1"/>
  <c r="L45" i="1"/>
  <c r="L44" i="1"/>
  <c r="J900" i="2"/>
  <c r="J631" i="2"/>
  <c r="J371" i="2"/>
  <c r="BK877" i="2"/>
  <c r="J720" i="2"/>
  <c r="BK645" i="2"/>
  <c r="J398" i="2"/>
  <c r="BK252" i="2"/>
  <c r="BK797" i="2"/>
  <c r="BK651" i="2"/>
  <c r="J469" i="2"/>
  <c r="BK388" i="2"/>
  <c r="J201" i="2"/>
  <c r="BK806" i="2"/>
  <c r="J756" i="2"/>
  <c r="BK679" i="2"/>
  <c r="J594" i="2"/>
  <c r="BK411" i="2"/>
  <c r="BK260" i="2"/>
  <c r="BK99" i="2"/>
  <c r="BK233" i="3"/>
  <c r="BK129" i="3"/>
  <c r="BK255" i="3"/>
  <c r="J115" i="3"/>
  <c r="J191" i="3"/>
  <c r="J288" i="3"/>
  <c r="J202" i="4"/>
  <c r="BK177" i="4"/>
  <c r="BK194" i="4"/>
  <c r="J144" i="4"/>
  <c r="BK183" i="4"/>
  <c r="J179" i="5"/>
  <c r="J100" i="5"/>
  <c r="J168" i="5"/>
  <c r="BK161" i="5"/>
  <c r="J112" i="6"/>
  <c r="J139" i="6"/>
  <c r="J109" i="6"/>
  <c r="J341" i="7"/>
  <c r="BK299" i="7"/>
  <c r="BK271" i="7"/>
  <c r="J216" i="7"/>
  <c r="BK105" i="7"/>
  <c r="BK359" i="7"/>
  <c r="BK312" i="7"/>
  <c r="BK280" i="7"/>
  <c r="J248" i="7"/>
  <c r="BK204" i="7"/>
  <c r="J156" i="7"/>
  <c r="J99" i="7"/>
  <c r="BK392" i="7"/>
  <c r="BK355" i="7"/>
  <c r="BK328" i="7"/>
  <c r="J301" i="7"/>
  <c r="J240" i="7"/>
  <c r="J218" i="7"/>
  <c r="J160" i="7"/>
  <c r="J379" i="7"/>
  <c r="J319" i="7"/>
  <c r="J287" i="7"/>
  <c r="BK184" i="7"/>
  <c r="J158" i="7"/>
  <c r="J109" i="7"/>
  <c r="BK127" i="8"/>
  <c r="J103" i="8"/>
  <c r="J121" i="8"/>
  <c r="BK131" i="9"/>
  <c r="BK108" i="9"/>
  <c r="BK101" i="9"/>
  <c r="BK96" i="9"/>
  <c r="J886" i="2"/>
  <c r="J687" i="2"/>
  <c r="J427" i="2"/>
  <c r="J856" i="2"/>
  <c r="J801" i="2"/>
  <c r="BK637" i="2"/>
  <c r="J462" i="2"/>
  <c r="BK364" i="2"/>
  <c r="BK94" i="2"/>
  <c r="BK606" i="2"/>
  <c r="BK474" i="2"/>
  <c r="J345" i="2"/>
  <c r="J895" i="2"/>
  <c r="J110" i="2"/>
  <c r="J193" i="3"/>
  <c r="J319" i="3"/>
  <c r="J323" i="3"/>
  <c r="J187" i="3"/>
  <c r="J309" i="3"/>
  <c r="BK159" i="3"/>
  <c r="BK181" i="4"/>
  <c r="BK90" i="5"/>
  <c r="BK168" i="5"/>
  <c r="J166" i="5"/>
  <c r="J152" i="6"/>
  <c r="BK118" i="6"/>
  <c r="BK125" i="6"/>
  <c r="BK143" i="6"/>
  <c r="J88" i="6"/>
  <c r="J363" i="7"/>
  <c r="BK301" i="7"/>
  <c r="BK222" i="7"/>
  <c r="J192" i="7"/>
  <c r="J383" i="7"/>
  <c r="BK331" i="7"/>
  <c r="BK307" i="7"/>
  <c r="BK284" i="7"/>
  <c r="J245" i="7"/>
  <c r="BK192" i="7"/>
  <c r="BK158" i="7"/>
  <c r="J119" i="7"/>
  <c r="J403" i="7"/>
  <c r="BK373" i="7"/>
  <c r="J304" i="7"/>
  <c r="J285" i="7"/>
  <c r="J259" i="7"/>
  <c r="BK214" i="7"/>
  <c r="J123" i="7"/>
  <c r="BK367" i="7"/>
  <c r="BK320" i="7"/>
  <c r="BK250" i="7"/>
  <c r="J225" i="7"/>
  <c r="J180" i="7"/>
  <c r="BK145" i="7"/>
  <c r="J95" i="7"/>
  <c r="BK121" i="8"/>
  <c r="J139" i="8"/>
  <c r="J223" i="8"/>
  <c r="J85" i="8"/>
  <c r="BK110" i="9"/>
  <c r="BK895" i="2"/>
  <c r="J758" i="2"/>
  <c r="BK521" i="2"/>
  <c r="BK758" i="2"/>
  <c r="BK699" i="2"/>
  <c r="BK619" i="2"/>
  <c r="J494" i="2"/>
  <c r="BK371" i="2"/>
  <c r="J99" i="2"/>
  <c r="J770" i="2"/>
  <c r="J484" i="2"/>
  <c r="BK427" i="2"/>
  <c r="J336" i="2"/>
  <c r="J134" i="2"/>
  <c r="J862" i="2"/>
  <c r="J826" i="2"/>
  <c r="J699" i="2"/>
  <c r="J613" i="2"/>
  <c r="BK566" i="2"/>
  <c r="J406" i="2"/>
  <c r="J104" i="2"/>
  <c r="J215" i="3"/>
  <c r="BK162" i="3"/>
  <c r="BK220" i="3"/>
  <c r="J120" i="3"/>
  <c r="BK175" i="3"/>
  <c r="BK294" i="3"/>
  <c r="BK124" i="3"/>
  <c r="J88" i="4"/>
  <c r="BK138" i="4"/>
  <c r="J192" i="4"/>
  <c r="BK112" i="4"/>
  <c r="J118" i="4"/>
  <c r="BK157" i="5"/>
  <c r="J176" i="5"/>
  <c r="J127" i="5"/>
  <c r="J145" i="5"/>
  <c r="BK134" i="6"/>
  <c r="BK88" i="6"/>
  <c r="J134" i="6"/>
  <c r="J355" i="7"/>
  <c r="BK303" i="7"/>
  <c r="J272" i="7"/>
  <c r="J250" i="7"/>
  <c r="BK194" i="7"/>
  <c r="J392" i="7"/>
  <c r="BK332" i="7"/>
  <c r="J300" i="7"/>
  <c r="J254" i="7"/>
  <c r="J228" i="7"/>
  <c r="J168" i="7"/>
  <c r="J101" i="7"/>
  <c r="BK390" i="7"/>
  <c r="J352" i="7"/>
  <c r="BK298" i="7"/>
  <c r="J275" i="7"/>
  <c r="BK247" i="7"/>
  <c r="J182" i="7"/>
  <c r="J121" i="7"/>
  <c r="J357" i="7"/>
  <c r="J322" i="7"/>
  <c r="J271" i="7"/>
  <c r="J244" i="7"/>
  <c r="BK199" i="7"/>
  <c r="BK160" i="7"/>
  <c r="J117" i="7"/>
  <c r="BK187" i="8"/>
  <c r="BK157" i="8"/>
  <c r="J127" i="8"/>
  <c r="J113" i="9"/>
  <c r="BK138" i="9"/>
  <c r="J138" i="9"/>
  <c r="BK93" i="9"/>
  <c r="BK783" i="2"/>
  <c r="BK613" i="2"/>
  <c r="BK336" i="2"/>
  <c r="BK718" i="2"/>
  <c r="J651" i="2"/>
  <c r="J401" i="2"/>
  <c r="J245" i="2"/>
  <c r="BK801" i="2"/>
  <c r="J679" i="2"/>
  <c r="BK215" i="3"/>
  <c r="J206" i="3"/>
  <c r="J124" i="3"/>
  <c r="J224" i="3"/>
  <c r="BK115" i="3"/>
  <c r="J204" i="4"/>
  <c r="J128" i="4"/>
  <c r="J126" i="4"/>
  <c r="BK176" i="5"/>
  <c r="BK116" i="5"/>
  <c r="J114" i="5"/>
  <c r="BK181" i="5"/>
  <c r="BK140" i="5"/>
  <c r="BK109" i="6"/>
  <c r="BK142" i="6"/>
  <c r="J93" i="6"/>
  <c r="J374" i="7"/>
  <c r="J327" i="7"/>
  <c r="BK296" i="7"/>
  <c r="BK261" i="7"/>
  <c r="BK117" i="7"/>
  <c r="BK397" i="7"/>
  <c r="J367" i="7"/>
  <c r="J318" i="7"/>
  <c r="J294" i="7"/>
  <c r="BK275" i="7"/>
  <c r="J187" i="7"/>
  <c r="J130" i="7"/>
  <c r="BK125" i="7"/>
  <c r="BK91" i="7"/>
  <c r="BK381" i="7"/>
  <c r="BK353" i="7"/>
  <c r="J329" i="7"/>
  <c r="BK265" i="7"/>
  <c r="J194" i="7"/>
  <c r="J142" i="7"/>
  <c r="J390" i="7"/>
  <c r="J328" i="7"/>
  <c r="J293" i="7"/>
  <c r="BK258" i="7"/>
  <c r="J230" i="7"/>
  <c r="BK182" i="7"/>
  <c r="BK142" i="7"/>
  <c r="J93" i="7"/>
  <c r="J115" i="8"/>
  <c r="BK91" i="8"/>
  <c r="BK145" i="8"/>
  <c r="J141" i="9"/>
  <c r="J104" i="9"/>
  <c r="J116" i="9"/>
  <c r="BK903" i="2"/>
  <c r="BK795" i="2"/>
  <c r="J576" i="2"/>
  <c r="BK311" i="2"/>
  <c r="BK847" i="2"/>
  <c r="BK659" i="2"/>
  <c r="BK484" i="2"/>
  <c r="J291" i="2"/>
  <c r="J778" i="2"/>
  <c r="J693" i="2"/>
  <c r="BK509" i="2"/>
  <c r="J411" i="2"/>
  <c r="J260" i="2"/>
  <c r="AS54" i="1"/>
  <c r="BK576" i="2"/>
  <c r="BK515" i="2"/>
  <c r="BK345" i="2"/>
  <c r="J115" i="2"/>
  <c r="J267" i="3"/>
  <c r="BK178" i="3"/>
  <c r="J314" i="3"/>
  <c r="BK147" i="3"/>
  <c r="J162" i="3"/>
  <c r="J220" i="3"/>
  <c r="J142" i="3"/>
  <c r="BK187" i="4"/>
  <c r="BK126" i="4"/>
  <c r="BK189" i="4"/>
  <c r="BK192" i="4"/>
  <c r="BK88" i="4"/>
  <c r="BK136" i="5"/>
  <c r="BK120" i="5"/>
  <c r="J95" i="5"/>
  <c r="BK145" i="6"/>
  <c r="J127" i="6"/>
  <c r="BK127" i="6"/>
  <c r="J378" i="7"/>
  <c r="BK309" i="7"/>
  <c r="J284" i="7"/>
  <c r="J267" i="7"/>
  <c r="BK187" i="7"/>
  <c r="J377" i="7"/>
  <c r="J342" i="7"/>
  <c r="BK306" i="7"/>
  <c r="J263" i="7"/>
  <c r="BK244" i="7"/>
  <c r="BK216" i="7"/>
  <c r="BK405" i="7"/>
  <c r="BK378" i="7"/>
  <c r="J340" i="7"/>
  <c r="BK316" i="7"/>
  <c r="BK289" i="7"/>
  <c r="BK270" i="7"/>
  <c r="BK178" i="7"/>
  <c r="J115" i="7"/>
  <c r="BK343" i="7"/>
  <c r="BK300" i="7"/>
  <c r="J269" i="7"/>
  <c r="J233" i="7"/>
  <c r="BK203" i="7"/>
  <c r="J138" i="7"/>
  <c r="J246" i="8"/>
  <c r="BK246" i="8"/>
  <c r="BK85" i="8"/>
  <c r="BK217" i="8"/>
  <c r="BK133" i="8"/>
  <c r="J91" i="8"/>
  <c r="BK125" i="9"/>
  <c r="J903" i="2"/>
  <c r="BK785" i="2"/>
  <c r="BK554" i="2"/>
  <c r="BK369" i="2"/>
  <c r="BK227" i="2"/>
  <c r="J705" i="2"/>
  <c r="J416" i="2"/>
  <c r="J301" i="2"/>
  <c r="J869" i="2"/>
  <c r="BK757" i="2"/>
  <c r="J645" i="2"/>
  <c r="BK379" i="2"/>
  <c r="BK155" i="2"/>
  <c r="J873" i="2"/>
  <c r="BK323" i="3"/>
  <c r="J134" i="3"/>
  <c r="BK229" i="3"/>
  <c r="J178" i="3"/>
  <c r="J202" i="3"/>
  <c r="BK200" i="4"/>
  <c r="J152" i="4"/>
  <c r="BK156" i="5"/>
  <c r="J153" i="5"/>
  <c r="J165" i="5"/>
  <c r="BK159" i="6"/>
  <c r="BK131" i="6"/>
  <c r="BK112" i="6"/>
  <c r="J375" i="7"/>
  <c r="J337" i="7"/>
  <c r="J307" i="7"/>
  <c r="BK290" i="7"/>
  <c r="BK269" i="7"/>
  <c r="BK232" i="7"/>
  <c r="BK374" i="7"/>
  <c r="J315" i="7"/>
  <c r="J288" i="7"/>
  <c r="BK278" i="7"/>
  <c r="J252" i="7"/>
  <c r="J208" i="7"/>
  <c r="BK103" i="7"/>
  <c r="J398" i="7"/>
  <c r="J361" i="7"/>
  <c r="BK341" i="7"/>
  <c r="BK330" i="7"/>
  <c r="BK297" i="7"/>
  <c r="BK196" i="7"/>
  <c r="BK147" i="7"/>
  <c r="BK395" i="7"/>
  <c r="J331" i="7"/>
  <c r="BK314" i="7"/>
  <c r="J280" i="7"/>
  <c r="J236" i="7"/>
  <c r="BK163" i="7"/>
  <c r="J113" i="7"/>
  <c r="BK234" i="8"/>
  <c r="BK115" i="8"/>
  <c r="BK249" i="8"/>
  <c r="J234" i="8"/>
  <c r="J119" i="9"/>
  <c r="J907" i="2"/>
  <c r="BK705" i="2"/>
  <c r="J474" i="2"/>
  <c r="J238" i="2"/>
  <c r="BK862" i="2"/>
  <c r="BK732" i="2"/>
  <c r="BK406" i="2"/>
  <c r="BK281" i="2"/>
  <c r="BK813" i="2"/>
  <c r="BK720" i="2"/>
  <c r="J637" i="2"/>
  <c r="J504" i="2"/>
  <c r="J364" i="2"/>
  <c r="J162" i="2"/>
  <c r="BK886" i="2"/>
  <c r="J847" i="2"/>
  <c r="J797" i="2"/>
  <c r="BK770" i="2"/>
  <c r="J740" i="2"/>
  <c r="J528" i="2"/>
  <c r="BK390" i="2"/>
  <c r="BK134" i="2"/>
  <c r="J280" i="3"/>
  <c r="J183" i="3"/>
  <c r="BK119" i="3"/>
  <c r="J175" i="3"/>
  <c r="J229" i="3"/>
  <c r="J109" i="3"/>
  <c r="J147" i="3"/>
  <c r="BK120" i="4"/>
  <c r="J166" i="4"/>
  <c r="J198" i="4"/>
  <c r="J150" i="4"/>
  <c r="J189" i="4"/>
  <c r="BK183" i="5"/>
  <c r="J129" i="5"/>
  <c r="J183" i="5"/>
  <c r="J116" i="5"/>
  <c r="J159" i="5"/>
  <c r="BK157" i="6"/>
  <c r="BK152" i="6"/>
  <c r="J118" i="6"/>
  <c r="BK379" i="7"/>
  <c r="BK347" i="7"/>
  <c r="J298" i="7"/>
  <c r="BK234" i="7"/>
  <c r="BK123" i="7"/>
  <c r="J365" i="7"/>
  <c r="J314" i="7"/>
  <c r="BK292" i="7"/>
  <c r="J282" i="7"/>
  <c r="BK243" i="7"/>
  <c r="J184" i="7"/>
  <c r="BK126" i="7"/>
  <c r="J401" i="7"/>
  <c r="BK363" i="7"/>
  <c r="J338" i="7"/>
  <c r="J303" i="7"/>
  <c r="BK235" i="7"/>
  <c r="J174" i="7"/>
  <c r="J111" i="7"/>
  <c r="J330" i="7"/>
  <c r="J312" i="7"/>
  <c r="J297" i="7"/>
  <c r="J235" i="7"/>
  <c r="J178" i="7"/>
  <c r="BK140" i="7"/>
  <c r="BK237" i="8"/>
  <c r="J205" i="8"/>
  <c r="J249" i="8"/>
  <c r="BK193" i="8"/>
  <c r="J128" i="9"/>
  <c r="J122" i="9"/>
  <c r="J108" i="9"/>
  <c r="BK900" i="2"/>
  <c r="J665" i="2"/>
  <c r="BK383" i="2"/>
  <c r="BK869" i="2"/>
  <c r="BK818" i="2"/>
  <c r="J606" i="2"/>
  <c r="J369" i="2"/>
  <c r="BK201" i="2"/>
  <c r="J742" i="2"/>
  <c r="BK156" i="3"/>
  <c r="BK319" i="3"/>
  <c r="BK89" i="3"/>
  <c r="BK193" i="3"/>
  <c r="J185" i="4"/>
  <c r="J179" i="4"/>
  <c r="BK160" i="4"/>
  <c r="J200" i="4"/>
  <c r="BK133" i="5"/>
  <c r="BK170" i="5"/>
  <c r="BK159" i="5"/>
  <c r="J163" i="5"/>
  <c r="J143" i="6"/>
  <c r="BK139" i="6"/>
  <c r="BK150" i="6"/>
  <c r="BK372" i="7"/>
  <c r="BK338" i="7"/>
  <c r="BK302" i="7"/>
  <c r="J270" i="7"/>
  <c r="J231" i="7"/>
  <c r="J203" i="7"/>
  <c r="J103" i="7"/>
  <c r="BK357" i="7"/>
  <c r="J313" i="7"/>
  <c r="BK287" i="7"/>
  <c r="BK256" i="7"/>
  <c r="J232" i="7"/>
  <c r="BK171" i="7"/>
  <c r="J97" i="7"/>
  <c r="J399" i="7"/>
  <c r="J376" i="7"/>
  <c r="BK339" i="7"/>
  <c r="J302" i="7"/>
  <c r="J290" i="7"/>
  <c r="J212" i="7"/>
  <c r="J176" i="7"/>
  <c r="BK119" i="7"/>
  <c r="J339" i="7"/>
  <c r="BK321" i="7"/>
  <c r="J311" i="7"/>
  <c r="BK220" i="7"/>
  <c r="J166" i="7"/>
  <c r="BK111" i="7"/>
  <c r="J200" i="8"/>
  <c r="J193" i="8"/>
  <c r="BK223" i="8"/>
  <c r="J175" i="8"/>
  <c r="BK141" i="9"/>
  <c r="J90" i="9"/>
  <c r="J135" i="9"/>
  <c r="BK915" i="2"/>
  <c r="J707" i="2"/>
  <c r="BK469" i="2"/>
  <c r="J148" i="2"/>
  <c r="BK707" i="2"/>
  <c r="J600" i="2"/>
  <c r="J443" i="2"/>
  <c r="J357" i="2"/>
  <c r="BK873" i="2"/>
  <c r="J726" i="2"/>
  <c r="BK594" i="2"/>
  <c r="BK462" i="2"/>
  <c r="BK357" i="2"/>
  <c r="BK110" i="2"/>
  <c r="BK778" i="2"/>
  <c r="BK742" i="2"/>
  <c r="BK665" i="2"/>
  <c r="BK459" i="2"/>
  <c r="BK141" i="2"/>
  <c r="BK309" i="3"/>
  <c r="BK202" i="3"/>
  <c r="BK120" i="3"/>
  <c r="BK224" i="3"/>
  <c r="BK314" i="3"/>
  <c r="BK134" i="3"/>
  <c r="BK197" i="3"/>
  <c r="J174" i="4"/>
  <c r="J160" i="4"/>
  <c r="BK142" i="4"/>
  <c r="BK158" i="4"/>
  <c r="BK204" i="4"/>
  <c r="BK168" i="4"/>
  <c r="BK177" i="5"/>
  <c r="J181" i="5"/>
  <c r="J156" i="5"/>
  <c r="J136" i="5"/>
  <c r="J147" i="6"/>
  <c r="J159" i="6"/>
  <c r="BK147" i="6"/>
  <c r="BK370" i="7"/>
  <c r="BK305" i="7"/>
  <c r="BK246" i="7"/>
  <c r="BK227" i="7"/>
  <c r="BK132" i="7"/>
  <c r="J370" i="7"/>
  <c r="J321" i="7"/>
  <c r="J286" i="7"/>
  <c r="J258" i="7"/>
  <c r="J190" i="7"/>
  <c r="J173" i="7"/>
  <c r="BK121" i="7"/>
  <c r="BK384" i="7"/>
  <c r="J347" i="7"/>
  <c r="J306" i="7"/>
  <c r="J249" i="7"/>
  <c r="BK231" i="7"/>
  <c r="J125" i="7"/>
  <c r="J89" i="7"/>
  <c r="J323" i="7"/>
  <c r="BK294" i="7"/>
  <c r="J243" i="7"/>
  <c r="J227" i="7"/>
  <c r="BK174" i="7"/>
  <c r="BK150" i="7"/>
  <c r="BK205" i="8"/>
  <c r="J151" i="8"/>
  <c r="J217" i="8"/>
  <c r="BK113" i="9"/>
  <c r="BK145" i="9"/>
  <c r="J93" i="9"/>
  <c r="J915" i="2"/>
  <c r="J818" i="2"/>
  <c r="J619" i="2"/>
  <c r="BK891" i="2"/>
  <c r="J832" i="2"/>
  <c r="BK687" i="2"/>
  <c r="J509" i="2"/>
  <c r="BK377" i="2"/>
  <c r="BK211" i="2"/>
  <c r="J732" i="2"/>
  <c r="J566" i="2"/>
  <c r="BK443" i="2"/>
  <c r="J270" i="2"/>
  <c r="BK115" i="2"/>
  <c r="BK162" i="2"/>
  <c r="BK211" i="3"/>
  <c r="BK127" i="3"/>
  <c r="BK267" i="3"/>
  <c r="BK142" i="3"/>
  <c r="BK250" i="3"/>
  <c r="J112" i="4"/>
  <c r="BK127" i="5"/>
  <c r="J177" i="5"/>
  <c r="J133" i="5"/>
  <c r="J157" i="5"/>
  <c r="BK114" i="6"/>
  <c r="J161" i="6"/>
  <c r="J145" i="6"/>
  <c r="J156" i="6"/>
  <c r="BK386" i="7"/>
  <c r="BK325" i="7"/>
  <c r="BK263" i="7"/>
  <c r="BK212" i="7"/>
  <c r="J150" i="7"/>
  <c r="BK399" i="7"/>
  <c r="J353" i="7"/>
  <c r="J310" i="7"/>
  <c r="BK268" i="7"/>
  <c r="BK240" i="7"/>
  <c r="BK176" i="7"/>
  <c r="J140" i="7"/>
  <c r="BK95" i="7"/>
  <c r="J386" i="7"/>
  <c r="J325" i="7"/>
  <c r="J291" i="7"/>
  <c r="J273" i="7"/>
  <c r="BK223" i="7"/>
  <c r="BK166" i="7"/>
  <c r="BK113" i="7"/>
  <c r="J336" i="7"/>
  <c r="J256" i="7"/>
  <c r="BK248" i="7"/>
  <c r="J204" i="7"/>
  <c r="BK173" i="7"/>
  <c r="J132" i="7"/>
  <c r="BK243" i="8"/>
  <c r="J211" i="8"/>
  <c r="J181" i="8"/>
  <c r="BK151" i="8"/>
  <c r="BK135" i="9"/>
  <c r="J911" i="2"/>
  <c r="BK790" i="2"/>
  <c r="BK625" i="2"/>
  <c r="BK820" i="2"/>
  <c r="BK712" i="2"/>
  <c r="BK582" i="2"/>
  <c r="J383" i="2"/>
  <c r="BK238" i="2"/>
  <c r="J790" i="2"/>
  <c r="BK600" i="2"/>
  <c r="J467" i="2"/>
  <c r="BK351" i="2"/>
  <c r="BK104" i="2"/>
  <c r="BK852" i="2"/>
  <c r="J820" i="2"/>
  <c r="BK673" i="2"/>
  <c r="J582" i="2"/>
  <c r="BK504" i="2"/>
  <c r="BK291" i="2"/>
  <c r="J121" i="2"/>
  <c r="J255" i="3"/>
  <c r="J305" i="3"/>
  <c r="J250" i="3"/>
  <c r="BK183" i="3"/>
  <c r="BK109" i="3"/>
  <c r="J151" i="3"/>
  <c r="BK206" i="3"/>
  <c r="J196" i="4"/>
  <c r="BK144" i="4"/>
  <c r="BK207" i="4"/>
  <c r="BK179" i="4"/>
  <c r="BK202" i="4"/>
  <c r="J181" i="4"/>
  <c r="J178" i="5"/>
  <c r="BK174" i="5"/>
  <c r="J150" i="5"/>
  <c r="BK179" i="5"/>
  <c r="BK156" i="6"/>
  <c r="J125" i="6"/>
  <c r="BK161" i="6"/>
  <c r="BK98" i="6"/>
  <c r="BK334" i="7"/>
  <c r="BK319" i="7"/>
  <c r="J289" i="7"/>
  <c r="BK230" i="7"/>
  <c r="BK152" i="7"/>
  <c r="BK375" i="7"/>
  <c r="BK322" i="7"/>
  <c r="J265" i="7"/>
  <c r="J246" i="7"/>
  <c r="BK210" i="7"/>
  <c r="J154" i="7"/>
  <c r="BK93" i="7"/>
  <c r="BK383" i="7"/>
  <c r="BK311" i="7"/>
  <c r="BK286" i="7"/>
  <c r="BK267" i="7"/>
  <c r="J210" i="7"/>
  <c r="J145" i="7"/>
  <c r="BK389" i="7"/>
  <c r="BK282" i="7"/>
  <c r="BK254" i="7"/>
  <c r="BK228" i="7"/>
  <c r="J171" i="7"/>
  <c r="BK101" i="7"/>
  <c r="J133" i="8"/>
  <c r="J145" i="8"/>
  <c r="J229" i="8"/>
  <c r="J145" i="9"/>
  <c r="J101" i="9"/>
  <c r="J98" i="9"/>
  <c r="BK911" i="2"/>
  <c r="BK882" i="2"/>
  <c r="J748" i="2"/>
  <c r="BK494" i="2"/>
  <c r="J94" i="2"/>
  <c r="BK693" i="2"/>
  <c r="J521" i="2"/>
  <c r="J379" i="2"/>
  <c r="J877" i="2"/>
  <c r="J718" i="2"/>
  <c r="J238" i="3"/>
  <c r="J159" i="3"/>
  <c r="BK305" i="3"/>
  <c r="BK151" i="3"/>
  <c r="J142" i="4"/>
  <c r="BK152" i="4"/>
  <c r="BK196" i="4"/>
  <c r="J185" i="5"/>
  <c r="J161" i="5"/>
  <c r="BK178" i="5"/>
  <c r="J170" i="5"/>
  <c r="BK153" i="5"/>
  <c r="J154" i="6"/>
  <c r="J150" i="6"/>
  <c r="J114" i="6"/>
  <c r="J395" i="7"/>
  <c r="BK323" i="7"/>
  <c r="BK288" i="7"/>
  <c r="BK238" i="7"/>
  <c r="J134" i="7"/>
  <c r="BK376" i="7"/>
  <c r="BK327" i="7"/>
  <c r="BK304" i="7"/>
  <c r="BK279" i="7"/>
  <c r="J247" i="7"/>
  <c r="J214" i="7"/>
  <c r="J105" i="7"/>
  <c r="J389" i="7"/>
  <c r="J343" i="7"/>
  <c r="J317" i="7"/>
  <c r="BK277" i="7"/>
  <c r="J241" i="7"/>
  <c r="J163" i="7"/>
  <c r="BK107" i="7"/>
  <c r="J332" i="7"/>
  <c r="BK313" i="7"/>
  <c r="J279" i="7"/>
  <c r="J238" i="7"/>
  <c r="BK156" i="7"/>
  <c r="J126" i="7"/>
  <c r="J240" i="8"/>
  <c r="J237" i="8"/>
  <c r="J243" i="8"/>
  <c r="J109" i="8"/>
  <c r="J125" i="9"/>
  <c r="J131" i="9"/>
  <c r="BK98" i="9"/>
  <c r="BK826" i="2"/>
  <c r="J764" i="2"/>
  <c r="J515" i="2"/>
  <c r="BK245" i="2"/>
  <c r="J813" i="2"/>
  <c r="BK741" i="2"/>
  <c r="J554" i="2"/>
  <c r="J377" i="2"/>
  <c r="BK121" i="2"/>
  <c r="BK748" i="2"/>
  <c r="BK631" i="2"/>
  <c r="BK499" i="2"/>
  <c r="BK301" i="2"/>
  <c r="J141" i="2"/>
  <c r="BK764" i="2"/>
  <c r="J712" i="2"/>
  <c r="J625" i="2"/>
  <c r="J548" i="2"/>
  <c r="BK401" i="2"/>
  <c r="J127" i="2"/>
  <c r="J294" i="3"/>
  <c r="BK191" i="3"/>
  <c r="BK97" i="3"/>
  <c r="J181" i="3"/>
  <c r="J233" i="3"/>
  <c r="J97" i="3"/>
  <c r="J156" i="3"/>
  <c r="J138" i="4"/>
  <c r="BK150" i="4"/>
  <c r="J207" i="4"/>
  <c r="BK174" i="4"/>
  <c r="BK198" i="4"/>
  <c r="J120" i="4"/>
  <c r="BK163" i="5"/>
  <c r="J174" i="5"/>
  <c r="BK129" i="5"/>
  <c r="J90" i="5"/>
  <c r="J98" i="6"/>
  <c r="J157" i="6"/>
  <c r="J384" i="7"/>
  <c r="BK326" i="7"/>
  <c r="J295" i="7"/>
  <c r="BK233" i="7"/>
  <c r="J201" i="7"/>
  <c r="BK398" i="7"/>
  <c r="BK329" i="7"/>
  <c r="BK293" i="7"/>
  <c r="BK276" i="7"/>
  <c r="J234" i="7"/>
  <c r="BK136" i="7"/>
  <c r="BK401" i="7"/>
  <c r="J372" i="7"/>
  <c r="J335" i="7"/>
  <c r="BK295" i="7"/>
  <c r="J276" i="7"/>
  <c r="J206" i="7"/>
  <c r="BK138" i="7"/>
  <c r="BK335" i="7"/>
  <c r="BK315" i="7"/>
  <c r="BK273" i="7"/>
  <c r="BK252" i="7"/>
  <c r="BK168" i="7"/>
  <c r="BK115" i="7"/>
  <c r="BK181" i="8"/>
  <c r="BK200" i="8"/>
  <c r="BK240" i="8"/>
  <c r="BK169" i="8"/>
  <c r="BK119" i="9"/>
  <c r="BK128" i="9"/>
  <c r="J110" i="9"/>
  <c r="BK756" i="2"/>
  <c r="J499" i="2"/>
  <c r="J252" i="2"/>
  <c r="BK726" i="2"/>
  <c r="J588" i="2"/>
  <c r="J388" i="2"/>
  <c r="BK270" i="2"/>
  <c r="J811" i="2"/>
  <c r="J785" i="2"/>
  <c r="BK657" i="2"/>
  <c r="BK398" i="2"/>
  <c r="J211" i="2"/>
  <c r="BK856" i="2"/>
  <c r="BK288" i="3"/>
  <c r="J112" i="3"/>
  <c r="BK187" i="3"/>
  <c r="BK112" i="3"/>
  <c r="J128" i="3"/>
  <c r="J177" i="4"/>
  <c r="BK140" i="4"/>
  <c r="BK111" i="5"/>
  <c r="BK114" i="5"/>
  <c r="J120" i="5"/>
  <c r="J148" i="6"/>
  <c r="J131" i="6"/>
  <c r="J380" i="7"/>
  <c r="BK350" i="7"/>
  <c r="J320" i="7"/>
  <c r="BK283" i="7"/>
  <c r="BK245" i="7"/>
  <c r="BK109" i="7"/>
  <c r="BK361" i="7"/>
  <c r="J324" i="7"/>
  <c r="J299" i="7"/>
  <c r="BK281" i="7"/>
  <c r="BK259" i="7"/>
  <c r="J223" i="7"/>
  <c r="BK128" i="7"/>
  <c r="BK89" i="7"/>
  <c r="BK380" i="7"/>
  <c r="J350" i="7"/>
  <c r="BK336" i="7"/>
  <c r="BK310" i="7"/>
  <c r="BK236" i="7"/>
  <c r="BK180" i="7"/>
  <c r="J136" i="7"/>
  <c r="J345" i="7"/>
  <c r="BK317" i="7"/>
  <c r="BK291" i="7"/>
  <c r="BK272" i="7"/>
  <c r="J196" i="7"/>
  <c r="BK154" i="7"/>
  <c r="J107" i="7"/>
  <c r="J169" i="8"/>
  <c r="BK175" i="8"/>
  <c r="J97" i="8"/>
  <c r="J187" i="8"/>
  <c r="BK90" i="9"/>
  <c r="BK811" i="2"/>
  <c r="BK588" i="2"/>
  <c r="J281" i="2"/>
  <c r="BK127" i="2"/>
  <c r="J657" i="2"/>
  <c r="J459" i="2"/>
  <c r="J351" i="2"/>
  <c r="J882" i="2"/>
  <c r="J741" i="2"/>
  <c r="J673" i="2"/>
  <c r="BK528" i="2"/>
  <c r="J390" i="2"/>
  <c r="J227" i="2"/>
  <c r="J891" i="2"/>
  <c r="BK832" i="2"/>
  <c r="J795" i="2"/>
  <c r="J757" i="2"/>
  <c r="J659" i="2"/>
  <c r="BK416" i="2"/>
  <c r="BK148" i="2"/>
  <c r="J300" i="3"/>
  <c r="J197" i="3"/>
  <c r="BK128" i="3"/>
  <c r="J89" i="3"/>
  <c r="BK300" i="3"/>
  <c r="J127" i="3"/>
  <c r="BK181" i="3"/>
  <c r="J168" i="4"/>
  <c r="J183" i="4"/>
  <c r="J158" i="4"/>
  <c r="BK166" i="4"/>
  <c r="J194" i="4"/>
  <c r="J140" i="4"/>
  <c r="BK166" i="5"/>
  <c r="J111" i="5"/>
  <c r="BK150" i="5"/>
  <c r="BK165" i="5"/>
  <c r="BK100" i="5"/>
  <c r="J142" i="6"/>
  <c r="BK148" i="6"/>
  <c r="J397" i="7"/>
  <c r="J373" i="7"/>
  <c r="BK324" i="7"/>
  <c r="J268" i="7"/>
  <c r="BK208" i="7"/>
  <c r="BK99" i="7"/>
  <c r="BK345" i="7"/>
  <c r="J309" i="7"/>
  <c r="BK285" i="7"/>
  <c r="J277" i="7"/>
  <c r="J199" i="7"/>
  <c r="BK134" i="7"/>
  <c r="J405" i="7"/>
  <c r="BK377" i="7"/>
  <c r="BK342" i="7"/>
  <c r="J326" i="7"/>
  <c r="J292" i="7"/>
  <c r="J222" i="7"/>
  <c r="BK130" i="7"/>
  <c r="BK337" i="7"/>
  <c r="BK318" i="7"/>
  <c r="J305" i="7"/>
  <c r="J274" i="7"/>
  <c r="BK218" i="7"/>
  <c r="J152" i="7"/>
  <c r="J91" i="7"/>
  <c r="BK103" i="8"/>
  <c r="BK109" i="8"/>
  <c r="BK229" i="8"/>
  <c r="J163" i="8"/>
  <c r="BK104" i="9"/>
  <c r="BK122" i="9"/>
  <c r="BK907" i="2"/>
  <c r="J806" i="2"/>
  <c r="BK548" i="2"/>
  <c r="J155" i="2"/>
  <c r="J852" i="2"/>
  <c r="BK740" i="2"/>
  <c r="BK467" i="2"/>
  <c r="J311" i="2"/>
  <c r="J783" i="2"/>
  <c r="BK280" i="3"/>
  <c r="J119" i="3"/>
  <c r="BK238" i="3"/>
  <c r="J211" i="3"/>
  <c r="J129" i="3"/>
  <c r="BK118" i="4"/>
  <c r="BK185" i="4"/>
  <c r="BK128" i="4"/>
  <c r="J187" i="4"/>
  <c r="BK185" i="5"/>
  <c r="J140" i="5"/>
  <c r="BK145" i="5"/>
  <c r="BK95" i="5"/>
  <c r="BK154" i="6"/>
  <c r="BK93" i="6"/>
  <c r="J381" i="7"/>
  <c r="BK352" i="7"/>
  <c r="BK308" i="7"/>
  <c r="J278" i="7"/>
  <c r="J220" i="7"/>
  <c r="BK190" i="7"/>
  <c r="BK340" i="7"/>
  <c r="J308" i="7"/>
  <c r="J283" i="7"/>
  <c r="J261" i="7"/>
  <c r="BK241" i="7"/>
  <c r="BK206" i="7"/>
  <c r="J147" i="7"/>
  <c r="BK403" i="7"/>
  <c r="BK365" i="7"/>
  <c r="J334" i="7"/>
  <c r="J296" i="7"/>
  <c r="BK274" i="7"/>
  <c r="BK225" i="7"/>
  <c r="J128" i="7"/>
  <c r="J359" i="7"/>
  <c r="J316" i="7"/>
  <c r="J281" i="7"/>
  <c r="BK249" i="7"/>
  <c r="BK201" i="7"/>
  <c r="BK97" i="7"/>
  <c r="J157" i="8"/>
  <c r="BK139" i="8"/>
  <c r="BK163" i="8"/>
  <c r="BK211" i="8"/>
  <c r="BK97" i="8"/>
  <c r="BK116" i="9"/>
  <c r="J96" i="9"/>
  <c r="R473" i="2" l="1"/>
  <c r="P473" i="2"/>
  <c r="T473" i="2"/>
  <c r="R93" i="2"/>
  <c r="BK400" i="2"/>
  <c r="J400" i="2" s="1"/>
  <c r="J62" i="2" s="1"/>
  <c r="T400" i="2"/>
  <c r="P461" i="2"/>
  <c r="T461" i="2"/>
  <c r="BK493" i="2"/>
  <c r="J493" i="2"/>
  <c r="J65" i="2" s="1"/>
  <c r="R493" i="2"/>
  <c r="BK725" i="2"/>
  <c r="J725" i="2"/>
  <c r="J66" i="2" s="1"/>
  <c r="P725" i="2"/>
  <c r="BK868" i="2"/>
  <c r="J868" i="2"/>
  <c r="J67" i="2" s="1"/>
  <c r="R868" i="2"/>
  <c r="P894" i="2"/>
  <c r="BK902" i="2"/>
  <c r="J902" i="2" s="1"/>
  <c r="J71" i="2" s="1"/>
  <c r="P902" i="2"/>
  <c r="T96" i="3"/>
  <c r="T95" i="3" s="1"/>
  <c r="BK118" i="3"/>
  <c r="J118" i="3" s="1"/>
  <c r="J65" i="3" s="1"/>
  <c r="P201" i="3"/>
  <c r="T111" i="4"/>
  <c r="P176" i="4"/>
  <c r="P191" i="4"/>
  <c r="T89" i="5"/>
  <c r="R135" i="5"/>
  <c r="BK152" i="5"/>
  <c r="J152" i="5"/>
  <c r="J63" i="5" s="1"/>
  <c r="BK158" i="5"/>
  <c r="J158" i="5" s="1"/>
  <c r="J64" i="5" s="1"/>
  <c r="BK167" i="5"/>
  <c r="J167" i="5"/>
  <c r="J65" i="5" s="1"/>
  <c r="T173" i="5"/>
  <c r="T172" i="5" s="1"/>
  <c r="BK87" i="6"/>
  <c r="J87" i="6" s="1"/>
  <c r="J61" i="6" s="1"/>
  <c r="P138" i="6"/>
  <c r="T144" i="6"/>
  <c r="BK158" i="6"/>
  <c r="J158" i="6"/>
  <c r="J65" i="6" s="1"/>
  <c r="P93" i="2"/>
  <c r="R96" i="3"/>
  <c r="R95" i="3"/>
  <c r="P118" i="3"/>
  <c r="P117" i="3"/>
  <c r="T201" i="3"/>
  <c r="R111" i="4"/>
  <c r="R176" i="4"/>
  <c r="T191" i="4"/>
  <c r="R89" i="5"/>
  <c r="P135" i="5"/>
  <c r="P152" i="5"/>
  <c r="P158" i="5"/>
  <c r="R167" i="5"/>
  <c r="R173" i="5"/>
  <c r="R172" i="5" s="1"/>
  <c r="T87" i="6"/>
  <c r="T138" i="6"/>
  <c r="R144" i="6"/>
  <c r="P158" i="6"/>
  <c r="P88" i="7"/>
  <c r="BK189" i="7"/>
  <c r="J189" i="7" s="1"/>
  <c r="J64" i="7" s="1"/>
  <c r="P189" i="7"/>
  <c r="BK362" i="7"/>
  <c r="J362" i="7" s="1"/>
  <c r="J65" i="7" s="1"/>
  <c r="T362" i="7"/>
  <c r="BK84" i="8"/>
  <c r="J84" i="8" s="1"/>
  <c r="J60" i="8" s="1"/>
  <c r="R84" i="8"/>
  <c r="P162" i="8"/>
  <c r="BK199" i="8"/>
  <c r="J199" i="8" s="1"/>
  <c r="J63" i="8" s="1"/>
  <c r="P199" i="8"/>
  <c r="BK89" i="9"/>
  <c r="R89" i="9"/>
  <c r="R107" i="9"/>
  <c r="P124" i="9"/>
  <c r="R725" i="2"/>
  <c r="P868" i="2"/>
  <c r="BK894" i="2"/>
  <c r="J894" i="2" s="1"/>
  <c r="J70" i="2" s="1"/>
  <c r="R902" i="2"/>
  <c r="P96" i="3"/>
  <c r="P95" i="3" s="1"/>
  <c r="P86" i="3" s="1"/>
  <c r="AU56" i="1" s="1"/>
  <c r="T118" i="3"/>
  <c r="T117" i="3" s="1"/>
  <c r="BK201" i="3"/>
  <c r="J201" i="3" s="1"/>
  <c r="J66" i="3" s="1"/>
  <c r="BK111" i="4"/>
  <c r="J111" i="4" s="1"/>
  <c r="J62" i="4" s="1"/>
  <c r="T176" i="4"/>
  <c r="R191" i="4"/>
  <c r="BK89" i="5"/>
  <c r="J89" i="5" s="1"/>
  <c r="J61" i="5" s="1"/>
  <c r="BK135" i="5"/>
  <c r="J135" i="5" s="1"/>
  <c r="J62" i="5" s="1"/>
  <c r="R152" i="5"/>
  <c r="T158" i="5"/>
  <c r="P167" i="5"/>
  <c r="P173" i="5"/>
  <c r="P172" i="5"/>
  <c r="R87" i="6"/>
  <c r="R86" i="6" s="1"/>
  <c r="R85" i="6" s="1"/>
  <c r="R138" i="6"/>
  <c r="BK144" i="6"/>
  <c r="J144" i="6" s="1"/>
  <c r="J64" i="6" s="1"/>
  <c r="R158" i="6"/>
  <c r="R88" i="7"/>
  <c r="BK144" i="7"/>
  <c r="J144" i="7" s="1"/>
  <c r="J62" i="7" s="1"/>
  <c r="R144" i="7"/>
  <c r="BK165" i="7"/>
  <c r="J165" i="7" s="1"/>
  <c r="J63" i="7" s="1"/>
  <c r="R165" i="7"/>
  <c r="T189" i="7"/>
  <c r="R362" i="7"/>
  <c r="P84" i="8"/>
  <c r="BK162" i="8"/>
  <c r="J162" i="8" s="1"/>
  <c r="J61" i="8" s="1"/>
  <c r="T162" i="8"/>
  <c r="P186" i="8"/>
  <c r="T186" i="8"/>
  <c r="T199" i="8"/>
  <c r="T89" i="9"/>
  <c r="BK107" i="9"/>
  <c r="J107" i="9" s="1"/>
  <c r="J63" i="9" s="1"/>
  <c r="T107" i="9"/>
  <c r="T124" i="9"/>
  <c r="BK137" i="9"/>
  <c r="J137" i="9" s="1"/>
  <c r="J66" i="9" s="1"/>
  <c r="P137" i="9"/>
  <c r="T137" i="9"/>
  <c r="BK93" i="2"/>
  <c r="J93" i="2"/>
  <c r="J61" i="2" s="1"/>
  <c r="T93" i="2"/>
  <c r="P400" i="2"/>
  <c r="R400" i="2"/>
  <c r="BK461" i="2"/>
  <c r="J461" i="2" s="1"/>
  <c r="J63" i="2" s="1"/>
  <c r="R461" i="2"/>
  <c r="P493" i="2"/>
  <c r="T493" i="2"/>
  <c r="T725" i="2"/>
  <c r="T868" i="2"/>
  <c r="R894" i="2"/>
  <c r="R893" i="2" s="1"/>
  <c r="T894" i="2"/>
  <c r="T902" i="2"/>
  <c r="BK96" i="3"/>
  <c r="J96" i="3" s="1"/>
  <c r="J63" i="3" s="1"/>
  <c r="R118" i="3"/>
  <c r="R201" i="3"/>
  <c r="P111" i="4"/>
  <c r="P86" i="4" s="1"/>
  <c r="P85" i="4" s="1"/>
  <c r="AU57" i="1" s="1"/>
  <c r="BK176" i="4"/>
  <c r="J176" i="4" s="1"/>
  <c r="J63" i="4" s="1"/>
  <c r="BK191" i="4"/>
  <c r="J191" i="4" s="1"/>
  <c r="J64" i="4" s="1"/>
  <c r="P89" i="5"/>
  <c r="P88" i="5" s="1"/>
  <c r="P87" i="5" s="1"/>
  <c r="AU58" i="1" s="1"/>
  <c r="T135" i="5"/>
  <c r="T152" i="5"/>
  <c r="R158" i="5"/>
  <c r="T167" i="5"/>
  <c r="BK173" i="5"/>
  <c r="J173" i="5" s="1"/>
  <c r="J67" i="5" s="1"/>
  <c r="P87" i="6"/>
  <c r="BK138" i="6"/>
  <c r="J138" i="6" s="1"/>
  <c r="J63" i="6" s="1"/>
  <c r="P144" i="6"/>
  <c r="T158" i="6"/>
  <c r="BK88" i="7"/>
  <c r="J88" i="7" s="1"/>
  <c r="J61" i="7" s="1"/>
  <c r="T88" i="7"/>
  <c r="T87" i="7" s="1"/>
  <c r="T86" i="7" s="1"/>
  <c r="P144" i="7"/>
  <c r="T144" i="7"/>
  <c r="P165" i="7"/>
  <c r="T165" i="7"/>
  <c r="R189" i="7"/>
  <c r="P362" i="7"/>
  <c r="T84" i="8"/>
  <c r="T83" i="8" s="1"/>
  <c r="R162" i="8"/>
  <c r="BK186" i="8"/>
  <c r="J186" i="8" s="1"/>
  <c r="J62" i="8" s="1"/>
  <c r="R186" i="8"/>
  <c r="R199" i="8"/>
  <c r="P89" i="9"/>
  <c r="P107" i="9"/>
  <c r="BK124" i="9"/>
  <c r="J124" i="9"/>
  <c r="J64" i="9" s="1"/>
  <c r="R124" i="9"/>
  <c r="R137" i="9"/>
  <c r="BK890" i="2"/>
  <c r="J890" i="2" s="1"/>
  <c r="J68" i="2" s="1"/>
  <c r="BK87" i="4"/>
  <c r="J87" i="4"/>
  <c r="J61" i="4" s="1"/>
  <c r="BK206" i="4"/>
  <c r="J206" i="4" s="1"/>
  <c r="J65" i="4" s="1"/>
  <c r="BK88" i="3"/>
  <c r="J88" i="3" s="1"/>
  <c r="J61" i="3" s="1"/>
  <c r="BK133" i="6"/>
  <c r="J133" i="6" s="1"/>
  <c r="J62" i="6" s="1"/>
  <c r="BK473" i="2"/>
  <c r="J473" i="2"/>
  <c r="J64" i="2" s="1"/>
  <c r="BK404" i="7"/>
  <c r="J404" i="7" s="1"/>
  <c r="J66" i="7" s="1"/>
  <c r="BK103" i="9"/>
  <c r="J103" i="9" s="1"/>
  <c r="J62" i="9" s="1"/>
  <c r="BK134" i="9"/>
  <c r="J134" i="9" s="1"/>
  <c r="J65" i="9" s="1"/>
  <c r="BK144" i="9"/>
  <c r="J144" i="9"/>
  <c r="J67" i="9" s="1"/>
  <c r="J54" i="9"/>
  <c r="E77" i="9"/>
  <c r="BE101" i="9"/>
  <c r="BE110" i="9"/>
  <c r="BE113" i="9"/>
  <c r="BE116" i="9"/>
  <c r="BE128" i="9"/>
  <c r="BE141" i="9"/>
  <c r="J52" i="9"/>
  <c r="J84" i="9"/>
  <c r="BE90" i="9"/>
  <c r="BE104" i="9"/>
  <c r="BE108" i="9"/>
  <c r="F54" i="9"/>
  <c r="BE96" i="9"/>
  <c r="BE119" i="9"/>
  <c r="BE122" i="9"/>
  <c r="BE125" i="9"/>
  <c r="BE131" i="9"/>
  <c r="F55" i="9"/>
  <c r="BE93" i="9"/>
  <c r="BE98" i="9"/>
  <c r="BE135" i="9"/>
  <c r="BE138" i="9"/>
  <c r="BE145" i="9"/>
  <c r="E48" i="8"/>
  <c r="J52" i="8"/>
  <c r="J55" i="8"/>
  <c r="F79" i="8"/>
  <c r="BE103" i="8"/>
  <c r="BE109" i="8"/>
  <c r="BE139" i="8"/>
  <c r="BE157" i="8"/>
  <c r="BE175" i="8"/>
  <c r="BE200" i="8"/>
  <c r="BE205" i="8"/>
  <c r="BE246" i="8"/>
  <c r="F55" i="8"/>
  <c r="J79" i="8"/>
  <c r="BE97" i="8"/>
  <c r="BE115" i="8"/>
  <c r="BE121" i="8"/>
  <c r="BE127" i="8"/>
  <c r="BE133" i="8"/>
  <c r="BE151" i="8"/>
  <c r="BE187" i="8"/>
  <c r="BE193" i="8"/>
  <c r="BE234" i="8"/>
  <c r="BE249" i="8"/>
  <c r="BE163" i="8"/>
  <c r="BE181" i="8"/>
  <c r="BE217" i="8"/>
  <c r="BE229" i="8"/>
  <c r="BE237" i="8"/>
  <c r="BE243" i="8"/>
  <c r="BE85" i="8"/>
  <c r="BE91" i="8"/>
  <c r="BE145" i="8"/>
  <c r="BE169" i="8"/>
  <c r="BE211" i="8"/>
  <c r="BE223" i="8"/>
  <c r="BE240" i="8"/>
  <c r="E48" i="7"/>
  <c r="F54" i="7"/>
  <c r="BE89" i="7"/>
  <c r="BE105" i="7"/>
  <c r="BE119" i="7"/>
  <c r="BE121" i="7"/>
  <c r="BE123" i="7"/>
  <c r="BE128" i="7"/>
  <c r="BE134" i="7"/>
  <c r="BE136" i="7"/>
  <c r="BE192" i="7"/>
  <c r="BE206" i="7"/>
  <c r="BE208" i="7"/>
  <c r="BE212" i="7"/>
  <c r="BE214" i="7"/>
  <c r="BE216" i="7"/>
  <c r="BE222" i="7"/>
  <c r="BE223" i="7"/>
  <c r="BE246" i="7"/>
  <c r="BE259" i="7"/>
  <c r="BE261" i="7"/>
  <c r="BE263" i="7"/>
  <c r="BE265" i="7"/>
  <c r="BE267" i="7"/>
  <c r="BE269" i="7"/>
  <c r="BE275" i="7"/>
  <c r="BE277" i="7"/>
  <c r="BE283" i="7"/>
  <c r="BE285" i="7"/>
  <c r="BE288" i="7"/>
  <c r="BE289" i="7"/>
  <c r="BE291" i="7"/>
  <c r="BE298" i="7"/>
  <c r="BE306" i="7"/>
  <c r="BE308" i="7"/>
  <c r="BE309" i="7"/>
  <c r="BE324" i="7"/>
  <c r="BE325" i="7"/>
  <c r="BE326" i="7"/>
  <c r="BE327" i="7"/>
  <c r="BE328" i="7"/>
  <c r="BE329" i="7"/>
  <c r="BE340" i="7"/>
  <c r="BE341" i="7"/>
  <c r="BE361" i="7"/>
  <c r="BE363" i="7"/>
  <c r="BE372" i="7"/>
  <c r="BE373" i="7"/>
  <c r="BE374" i="7"/>
  <c r="BE375" i="7"/>
  <c r="BE380" i="7"/>
  <c r="BE381" i="7"/>
  <c r="BE383" i="7"/>
  <c r="BE384" i="7"/>
  <c r="BE397" i="7"/>
  <c r="J54" i="7"/>
  <c r="BE91" i="7"/>
  <c r="BE95" i="7"/>
  <c r="BE99" i="7"/>
  <c r="BE101" i="7"/>
  <c r="BE103" i="7"/>
  <c r="BE109" i="7"/>
  <c r="BE132" i="7"/>
  <c r="BE150" i="7"/>
  <c r="BE152" i="7"/>
  <c r="BE156" i="7"/>
  <c r="BE184" i="7"/>
  <c r="BE187" i="7"/>
  <c r="BE190" i="7"/>
  <c r="BE194" i="7"/>
  <c r="BE199" i="7"/>
  <c r="BE204" i="7"/>
  <c r="BE227" i="7"/>
  <c r="BE228" i="7"/>
  <c r="BE233" i="7"/>
  <c r="BE238" i="7"/>
  <c r="BE241" i="7"/>
  <c r="BE245" i="7"/>
  <c r="BE249" i="7"/>
  <c r="BE250" i="7"/>
  <c r="BE252" i="7"/>
  <c r="BE254" i="7"/>
  <c r="BE256" i="7"/>
  <c r="BE268" i="7"/>
  <c r="BE271" i="7"/>
  <c r="BE278" i="7"/>
  <c r="BE279" i="7"/>
  <c r="BE282" i="7"/>
  <c r="BE287" i="7"/>
  <c r="BE294" i="7"/>
  <c r="BE299" i="7"/>
  <c r="BE304" i="7"/>
  <c r="BE305" i="7"/>
  <c r="BE307" i="7"/>
  <c r="BE312" i="7"/>
  <c r="BE315" i="7"/>
  <c r="BE318" i="7"/>
  <c r="BE320" i="7"/>
  <c r="BE323" i="7"/>
  <c r="BE332" i="7"/>
  <c r="BE343" i="7"/>
  <c r="BE350" i="7"/>
  <c r="BE355" i="7"/>
  <c r="BE357" i="7"/>
  <c r="BE367" i="7"/>
  <c r="BE370" i="7"/>
  <c r="BE395" i="7"/>
  <c r="BE398" i="7"/>
  <c r="BE401" i="7"/>
  <c r="BE403" i="7"/>
  <c r="BE405" i="7"/>
  <c r="J52" i="7"/>
  <c r="F55" i="7"/>
  <c r="BE107" i="7"/>
  <c r="BE113" i="7"/>
  <c r="BE117" i="7"/>
  <c r="BE130" i="7"/>
  <c r="BE140" i="7"/>
  <c r="BE147" i="7"/>
  <c r="BE160" i="7"/>
  <c r="BE178" i="7"/>
  <c r="BE180" i="7"/>
  <c r="BE201" i="7"/>
  <c r="BE218" i="7"/>
  <c r="BE220" i="7"/>
  <c r="BE225" i="7"/>
  <c r="BE230" i="7"/>
  <c r="BE231" i="7"/>
  <c r="BE232" i="7"/>
  <c r="BE234" i="7"/>
  <c r="BE235" i="7"/>
  <c r="BE236" i="7"/>
  <c r="BE270" i="7"/>
  <c r="BE272" i="7"/>
  <c r="BE273" i="7"/>
  <c r="BE290" i="7"/>
  <c r="BE295" i="7"/>
  <c r="BE296" i="7"/>
  <c r="BE297" i="7"/>
  <c r="BE301" i="7"/>
  <c r="BE302" i="7"/>
  <c r="BE303" i="7"/>
  <c r="BE310" i="7"/>
  <c r="BE319" i="7"/>
  <c r="BE334" i="7"/>
  <c r="BE336" i="7"/>
  <c r="BE337" i="7"/>
  <c r="BE338" i="7"/>
  <c r="BE345" i="7"/>
  <c r="BE347" i="7"/>
  <c r="BE352" i="7"/>
  <c r="BE353" i="7"/>
  <c r="BE378" i="7"/>
  <c r="BE379" i="7"/>
  <c r="BE386" i="7"/>
  <c r="BE390" i="7"/>
  <c r="BE392" i="7"/>
  <c r="J55" i="7"/>
  <c r="BE93" i="7"/>
  <c r="BE97" i="7"/>
  <c r="BE111" i="7"/>
  <c r="BE115" i="7"/>
  <c r="BE125" i="7"/>
  <c r="BE126" i="7"/>
  <c r="BE138" i="7"/>
  <c r="BE142" i="7"/>
  <c r="BE145" i="7"/>
  <c r="BE154" i="7"/>
  <c r="BE158" i="7"/>
  <c r="BE163" i="7"/>
  <c r="BE166" i="7"/>
  <c r="BE168" i="7"/>
  <c r="BE171" i="7"/>
  <c r="BE173" i="7"/>
  <c r="BE174" i="7"/>
  <c r="BE176" i="7"/>
  <c r="BE182" i="7"/>
  <c r="BE196" i="7"/>
  <c r="BE203" i="7"/>
  <c r="BE210" i="7"/>
  <c r="BE240" i="7"/>
  <c r="BE243" i="7"/>
  <c r="BE244" i="7"/>
  <c r="BE247" i="7"/>
  <c r="BE248" i="7"/>
  <c r="BE258" i="7"/>
  <c r="BE274" i="7"/>
  <c r="BE276" i="7"/>
  <c r="BE280" i="7"/>
  <c r="BE281" i="7"/>
  <c r="BE284" i="7"/>
  <c r="BE286" i="7"/>
  <c r="BE292" i="7"/>
  <c r="BE293" i="7"/>
  <c r="BE300" i="7"/>
  <c r="BE311" i="7"/>
  <c r="BE313" i="7"/>
  <c r="BE314" i="7"/>
  <c r="BE316" i="7"/>
  <c r="BE317" i="7"/>
  <c r="BE321" i="7"/>
  <c r="BE322" i="7"/>
  <c r="BE330" i="7"/>
  <c r="BE331" i="7"/>
  <c r="BE335" i="7"/>
  <c r="BE339" i="7"/>
  <c r="BE342" i="7"/>
  <c r="BE359" i="7"/>
  <c r="BE365" i="7"/>
  <c r="BE376" i="7"/>
  <c r="BE377" i="7"/>
  <c r="BE389" i="7"/>
  <c r="BE399" i="7"/>
  <c r="BK88" i="5"/>
  <c r="J88" i="5"/>
  <c r="J60" i="5" s="1"/>
  <c r="F54" i="6"/>
  <c r="J55" i="6"/>
  <c r="BE152" i="6"/>
  <c r="BE159" i="6"/>
  <c r="E75" i="6"/>
  <c r="F82" i="6"/>
  <c r="BE98" i="6"/>
  <c r="BE109" i="6"/>
  <c r="BE112" i="6"/>
  <c r="BE131" i="6"/>
  <c r="BE145" i="6"/>
  <c r="BE156" i="6"/>
  <c r="BE157" i="6"/>
  <c r="BE161" i="6"/>
  <c r="J52" i="6"/>
  <c r="J81" i="6"/>
  <c r="BE93" i="6"/>
  <c r="BE143" i="6"/>
  <c r="BE148" i="6"/>
  <c r="BE150" i="6"/>
  <c r="BE154" i="6"/>
  <c r="BE88" i="6"/>
  <c r="BE114" i="6"/>
  <c r="BE118" i="6"/>
  <c r="BE125" i="6"/>
  <c r="BE127" i="6"/>
  <c r="BE134" i="6"/>
  <c r="BE139" i="6"/>
  <c r="BE142" i="6"/>
  <c r="BE147" i="6"/>
  <c r="J84" i="5"/>
  <c r="BE111" i="5"/>
  <c r="BE116" i="5"/>
  <c r="BE120" i="5"/>
  <c r="BE127" i="5"/>
  <c r="BE156" i="5"/>
  <c r="BE165" i="5"/>
  <c r="BE166" i="5"/>
  <c r="BE170" i="5"/>
  <c r="BE176" i="5"/>
  <c r="BE183" i="5"/>
  <c r="E48" i="5"/>
  <c r="J52" i="5"/>
  <c r="F55" i="5"/>
  <c r="BE90" i="5"/>
  <c r="BE100" i="5"/>
  <c r="BE114" i="5"/>
  <c r="BE150" i="5"/>
  <c r="BE163" i="5"/>
  <c r="BE177" i="5"/>
  <c r="BE178" i="5"/>
  <c r="J83" i="5"/>
  <c r="BE95" i="5"/>
  <c r="BE133" i="5"/>
  <c r="BE153" i="5"/>
  <c r="BE157" i="5"/>
  <c r="BE159" i="5"/>
  <c r="BE161" i="5"/>
  <c r="BE174" i="5"/>
  <c r="BE181" i="5"/>
  <c r="F54" i="5"/>
  <c r="BE129" i="5"/>
  <c r="BE136" i="5"/>
  <c r="BE140" i="5"/>
  <c r="BE145" i="5"/>
  <c r="BE168" i="5"/>
  <c r="BE179" i="5"/>
  <c r="BE185" i="5"/>
  <c r="J54" i="4"/>
  <c r="F81" i="4"/>
  <c r="BE112" i="4"/>
  <c r="BE138" i="4"/>
  <c r="BE140" i="4"/>
  <c r="BE142" i="4"/>
  <c r="BE150" i="4"/>
  <c r="BE158" i="4"/>
  <c r="BE160" i="4"/>
  <c r="BE168" i="4"/>
  <c r="BE174" i="4"/>
  <c r="E48" i="4"/>
  <c r="J82" i="4"/>
  <c r="BE120" i="4"/>
  <c r="BE144" i="4"/>
  <c r="BE183" i="4"/>
  <c r="BE192" i="4"/>
  <c r="BE198" i="4"/>
  <c r="BE207" i="4"/>
  <c r="J79" i="4"/>
  <c r="BE118" i="4"/>
  <c r="BE185" i="4"/>
  <c r="BE187" i="4"/>
  <c r="BE189" i="4"/>
  <c r="BE194" i="4"/>
  <c r="BE196" i="4"/>
  <c r="BE200" i="4"/>
  <c r="BE202" i="4"/>
  <c r="BE204" i="4"/>
  <c r="F55" i="4"/>
  <c r="BE88" i="4"/>
  <c r="BE126" i="4"/>
  <c r="BE128" i="4"/>
  <c r="BE152" i="4"/>
  <c r="BE166" i="4"/>
  <c r="BE177" i="4"/>
  <c r="BE179" i="4"/>
  <c r="BE181" i="4"/>
  <c r="F54" i="3"/>
  <c r="J55" i="3"/>
  <c r="J82" i="3"/>
  <c r="BE89" i="3"/>
  <c r="BE97" i="3"/>
  <c r="BE109" i="3"/>
  <c r="BE119" i="3"/>
  <c r="BE162" i="3"/>
  <c r="BE183" i="3"/>
  <c r="BE187" i="3"/>
  <c r="BE211" i="3"/>
  <c r="BE220" i="3"/>
  <c r="BE224" i="3"/>
  <c r="BE229" i="3"/>
  <c r="BE233" i="3"/>
  <c r="BE267" i="3"/>
  <c r="BE300" i="3"/>
  <c r="BK92" i="2"/>
  <c r="J92" i="2"/>
  <c r="J60" i="2" s="1"/>
  <c r="BE151" i="3"/>
  <c r="BE159" i="3"/>
  <c r="BE175" i="3"/>
  <c r="BE178" i="3"/>
  <c r="BE181" i="3"/>
  <c r="BE191" i="3"/>
  <c r="BE193" i="3"/>
  <c r="BE197" i="3"/>
  <c r="BE215" i="3"/>
  <c r="BE250" i="3"/>
  <c r="BE280" i="3"/>
  <c r="BE309" i="3"/>
  <c r="E48" i="3"/>
  <c r="BE112" i="3"/>
  <c r="BE120" i="3"/>
  <c r="BE127" i="3"/>
  <c r="BE128" i="3"/>
  <c r="BE129" i="3"/>
  <c r="BE134" i="3"/>
  <c r="BE202" i="3"/>
  <c r="BE206" i="3"/>
  <c r="BE288" i="3"/>
  <c r="BE305" i="3"/>
  <c r="BE314" i="3"/>
  <c r="BE319" i="3"/>
  <c r="BE323" i="3"/>
  <c r="J52" i="3"/>
  <c r="F55" i="3"/>
  <c r="BE115" i="3"/>
  <c r="BE124" i="3"/>
  <c r="BE142" i="3"/>
  <c r="BE147" i="3"/>
  <c r="BE156" i="3"/>
  <c r="BE238" i="3"/>
  <c r="BE255" i="3"/>
  <c r="BE294" i="3"/>
  <c r="J54" i="2"/>
  <c r="BE201" i="2"/>
  <c r="BE211" i="2"/>
  <c r="BE227" i="2"/>
  <c r="BE270" i="2"/>
  <c r="BE311" i="2"/>
  <c r="BE351" i="2"/>
  <c r="BE383" i="2"/>
  <c r="BE390" i="2"/>
  <c r="BE427" i="2"/>
  <c r="BE467" i="2"/>
  <c r="BE474" i="2"/>
  <c r="BE484" i="2"/>
  <c r="BE494" i="2"/>
  <c r="BE499" i="2"/>
  <c r="BE625" i="2"/>
  <c r="BE645" i="2"/>
  <c r="BE657" i="2"/>
  <c r="BE687" i="2"/>
  <c r="BE693" i="2"/>
  <c r="BE699" i="2"/>
  <c r="BE705" i="2"/>
  <c r="BE720" i="2"/>
  <c r="BE726" i="2"/>
  <c r="BE742" i="2"/>
  <c r="BE748" i="2"/>
  <c r="BE756" i="2"/>
  <c r="BE783" i="2"/>
  <c r="BE785" i="2"/>
  <c r="BE806" i="2"/>
  <c r="BE813" i="2"/>
  <c r="BE869" i="2"/>
  <c r="BE873" i="2"/>
  <c r="BE877" i="2"/>
  <c r="J55" i="2"/>
  <c r="J85" i="2"/>
  <c r="BE94" i="2"/>
  <c r="BE121" i="2"/>
  <c r="BE141" i="2"/>
  <c r="BE238" i="2"/>
  <c r="BE245" i="2"/>
  <c r="BE281" i="2"/>
  <c r="BE336" i="2"/>
  <c r="BE369" i="2"/>
  <c r="BE371" i="2"/>
  <c r="BE401" i="2"/>
  <c r="BE411" i="2"/>
  <c r="BE515" i="2"/>
  <c r="BE528" i="2"/>
  <c r="BE613" i="2"/>
  <c r="BE619" i="2"/>
  <c r="BE659" i="2"/>
  <c r="BE679" i="2"/>
  <c r="BE707" i="2"/>
  <c r="BE712" i="2"/>
  <c r="BE740" i="2"/>
  <c r="BE741" i="2"/>
  <c r="BE820" i="2"/>
  <c r="BE832" i="2"/>
  <c r="BE847" i="2"/>
  <c r="BE852" i="2"/>
  <c r="BE856" i="2"/>
  <c r="BE886" i="2"/>
  <c r="F54" i="2"/>
  <c r="E81" i="2"/>
  <c r="F88" i="2"/>
  <c r="BE110" i="2"/>
  <c r="BE127" i="2"/>
  <c r="BE148" i="2"/>
  <c r="BE155" i="2"/>
  <c r="BE252" i="2"/>
  <c r="BE301" i="2"/>
  <c r="BE469" i="2"/>
  <c r="BE521" i="2"/>
  <c r="BE548" i="2"/>
  <c r="BE554" i="2"/>
  <c r="BE566" i="2"/>
  <c r="BE594" i="2"/>
  <c r="BE600" i="2"/>
  <c r="BE606" i="2"/>
  <c r="BE665" i="2"/>
  <c r="BE718" i="2"/>
  <c r="BE732" i="2"/>
  <c r="BE757" i="2"/>
  <c r="BE764" i="2"/>
  <c r="BE778" i="2"/>
  <c r="BE790" i="2"/>
  <c r="BE795" i="2"/>
  <c r="BE797" i="2"/>
  <c r="BE811" i="2"/>
  <c r="BE826" i="2"/>
  <c r="BE882" i="2"/>
  <c r="BE99" i="2"/>
  <c r="BE104" i="2"/>
  <c r="BE115" i="2"/>
  <c r="BE134" i="2"/>
  <c r="BE162" i="2"/>
  <c r="BE260" i="2"/>
  <c r="BE291" i="2"/>
  <c r="BE345" i="2"/>
  <c r="BE357" i="2"/>
  <c r="BE364" i="2"/>
  <c r="BE377" i="2"/>
  <c r="BE379" i="2"/>
  <c r="BE388" i="2"/>
  <c r="BE398" i="2"/>
  <c r="BE406" i="2"/>
  <c r="BE416" i="2"/>
  <c r="BE443" i="2"/>
  <c r="BE459" i="2"/>
  <c r="BE462" i="2"/>
  <c r="BE504" i="2"/>
  <c r="BE509" i="2"/>
  <c r="BE576" i="2"/>
  <c r="BE582" i="2"/>
  <c r="BE588" i="2"/>
  <c r="BE631" i="2"/>
  <c r="BE637" i="2"/>
  <c r="BE651" i="2"/>
  <c r="BE673" i="2"/>
  <c r="BE758" i="2"/>
  <c r="BE770" i="2"/>
  <c r="BE801" i="2"/>
  <c r="BE818" i="2"/>
  <c r="BE862" i="2"/>
  <c r="BE891" i="2"/>
  <c r="BE895" i="2"/>
  <c r="BE900" i="2"/>
  <c r="BE903" i="2"/>
  <c r="BE907" i="2"/>
  <c r="BE911" i="2"/>
  <c r="BE915" i="2"/>
  <c r="F37" i="3"/>
  <c r="BD56" i="1" s="1"/>
  <c r="F34" i="8"/>
  <c r="BA61" i="1" s="1"/>
  <c r="J34" i="9"/>
  <c r="AW62" i="1" s="1"/>
  <c r="F35" i="2"/>
  <c r="BB55" i="1" s="1"/>
  <c r="F37" i="9"/>
  <c r="BD62" i="1" s="1"/>
  <c r="F34" i="3"/>
  <c r="BA56" i="1" s="1"/>
  <c r="F36" i="4"/>
  <c r="BC57" i="1" s="1"/>
  <c r="J34" i="6"/>
  <c r="AW59" i="1" s="1"/>
  <c r="J34" i="8"/>
  <c r="AW61" i="1" s="1"/>
  <c r="F34" i="2"/>
  <c r="BA55" i="1" s="1"/>
  <c r="F35" i="5"/>
  <c r="BB58" i="1" s="1"/>
  <c r="F36" i="3"/>
  <c r="BC56" i="1" s="1"/>
  <c r="F34" i="7"/>
  <c r="BA60" i="1" s="1"/>
  <c r="J34" i="4"/>
  <c r="AW57" i="1" s="1"/>
  <c r="F36" i="8"/>
  <c r="BC61" i="1" s="1"/>
  <c r="F36" i="9"/>
  <c r="BC62" i="1" s="1"/>
  <c r="J34" i="3"/>
  <c r="AW56" i="1" s="1"/>
  <c r="F36" i="5"/>
  <c r="BC58" i="1" s="1"/>
  <c r="J34" i="7"/>
  <c r="AW60" i="1" s="1"/>
  <c r="F34" i="9"/>
  <c r="BA62" i="1" s="1"/>
  <c r="F34" i="4"/>
  <c r="BA57" i="1" s="1"/>
  <c r="F35" i="4"/>
  <c r="BB57" i="1" s="1"/>
  <c r="F36" i="7"/>
  <c r="BC60" i="1" s="1"/>
  <c r="F34" i="5"/>
  <c r="BA58" i="1" s="1"/>
  <c r="F37" i="5"/>
  <c r="BD58" i="1" s="1"/>
  <c r="F35" i="6"/>
  <c r="BB59" i="1" s="1"/>
  <c r="F35" i="8"/>
  <c r="BB61" i="1" s="1"/>
  <c r="F37" i="2"/>
  <c r="BD55" i="1" s="1"/>
  <c r="F36" i="2"/>
  <c r="BC55" i="1" s="1"/>
  <c r="F35" i="3"/>
  <c r="BB56" i="1" s="1"/>
  <c r="F37" i="7"/>
  <c r="BD60" i="1" s="1"/>
  <c r="J34" i="2"/>
  <c r="AW55" i="1" s="1"/>
  <c r="J34" i="5"/>
  <c r="AW58" i="1" s="1"/>
  <c r="F34" i="6"/>
  <c r="BA59" i="1" s="1"/>
  <c r="F35" i="7"/>
  <c r="BB60" i="1" s="1"/>
  <c r="F37" i="4"/>
  <c r="BD57" i="1" s="1"/>
  <c r="F37" i="6"/>
  <c r="BD59" i="1" s="1"/>
  <c r="F37" i="8"/>
  <c r="BD61" i="1" s="1"/>
  <c r="F36" i="6"/>
  <c r="BC59" i="1" s="1"/>
  <c r="F35" i="9"/>
  <c r="BB62" i="1" s="1"/>
  <c r="R86" i="4" l="1"/>
  <c r="R85" i="4"/>
  <c r="T86" i="4"/>
  <c r="T85" i="4"/>
  <c r="P88" i="9"/>
  <c r="P87" i="9"/>
  <c r="AU62" i="1"/>
  <c r="P86" i="6"/>
  <c r="P85" i="6" s="1"/>
  <c r="AU59" i="1" s="1"/>
  <c r="T92" i="2"/>
  <c r="BK88" i="9"/>
  <c r="BK87" i="9" s="1"/>
  <c r="J87" i="9" s="1"/>
  <c r="J30" i="9" s="1"/>
  <c r="AG62" i="1" s="1"/>
  <c r="AN62" i="1" s="1"/>
  <c r="T86" i="6"/>
  <c r="T85" i="6" s="1"/>
  <c r="T88" i="5"/>
  <c r="T87" i="5" s="1"/>
  <c r="P83" i="8"/>
  <c r="AU61" i="1" s="1"/>
  <c r="R88" i="9"/>
  <c r="R87" i="9" s="1"/>
  <c r="T86" i="3"/>
  <c r="P893" i="2"/>
  <c r="T88" i="9"/>
  <c r="T87" i="9" s="1"/>
  <c r="R87" i="7"/>
  <c r="R86" i="7" s="1"/>
  <c r="P92" i="2"/>
  <c r="P91" i="2" s="1"/>
  <c r="AU55" i="1" s="1"/>
  <c r="R117" i="3"/>
  <c r="R86" i="3"/>
  <c r="T893" i="2"/>
  <c r="R83" i="8"/>
  <c r="P87" i="7"/>
  <c r="P86" i="7" s="1"/>
  <c r="AU60" i="1" s="1"/>
  <c r="R88" i="5"/>
  <c r="R87" i="5" s="1"/>
  <c r="R92" i="2"/>
  <c r="R91" i="2" s="1"/>
  <c r="BK893" i="2"/>
  <c r="J893" i="2" s="1"/>
  <c r="J69" i="2" s="1"/>
  <c r="BK172" i="5"/>
  <c r="J172" i="5"/>
  <c r="J66" i="5" s="1"/>
  <c r="BK87" i="3"/>
  <c r="J87" i="3" s="1"/>
  <c r="J60" i="3" s="1"/>
  <c r="J89" i="9"/>
  <c r="J61" i="9"/>
  <c r="BK117" i="3"/>
  <c r="J117" i="3"/>
  <c r="J64" i="3" s="1"/>
  <c r="BK86" i="6"/>
  <c r="J86" i="6" s="1"/>
  <c r="J60" i="6" s="1"/>
  <c r="BK87" i="7"/>
  <c r="BK86" i="7"/>
  <c r="J86" i="7" s="1"/>
  <c r="J59" i="7" s="1"/>
  <c r="BK83" i="8"/>
  <c r="J83" i="8" s="1"/>
  <c r="J59" i="8" s="1"/>
  <c r="BK95" i="3"/>
  <c r="J95" i="3" s="1"/>
  <c r="J62" i="3" s="1"/>
  <c r="BK86" i="4"/>
  <c r="BK85" i="4"/>
  <c r="J85" i="4" s="1"/>
  <c r="J59" i="4" s="1"/>
  <c r="BK87" i="5"/>
  <c r="J87" i="5"/>
  <c r="J30" i="5" s="1"/>
  <c r="AG58" i="1" s="1"/>
  <c r="BK91" i="2"/>
  <c r="J91" i="2" s="1"/>
  <c r="J59" i="2" s="1"/>
  <c r="F33" i="9"/>
  <c r="AZ62" i="1" s="1"/>
  <c r="J33" i="4"/>
  <c r="AV57" i="1" s="1"/>
  <c r="AT57" i="1" s="1"/>
  <c r="J33" i="6"/>
  <c r="AV59" i="1"/>
  <c r="AT59" i="1" s="1"/>
  <c r="J33" i="8"/>
  <c r="AV61" i="1" s="1"/>
  <c r="AT61" i="1" s="1"/>
  <c r="J33" i="3"/>
  <c r="AV56" i="1" s="1"/>
  <c r="AT56" i="1" s="1"/>
  <c r="F33" i="4"/>
  <c r="AZ57" i="1"/>
  <c r="J33" i="5"/>
  <c r="AV58" i="1" s="1"/>
  <c r="AT58" i="1" s="1"/>
  <c r="F33" i="6"/>
  <c r="AZ59" i="1" s="1"/>
  <c r="J33" i="7"/>
  <c r="AV60" i="1" s="1"/>
  <c r="AT60" i="1" s="1"/>
  <c r="BC54" i="1"/>
  <c r="AY54" i="1"/>
  <c r="J33" i="2"/>
  <c r="AV55" i="1" s="1"/>
  <c r="AT55" i="1" s="1"/>
  <c r="F33" i="8"/>
  <c r="AZ61" i="1" s="1"/>
  <c r="F33" i="5"/>
  <c r="AZ58" i="1"/>
  <c r="F33" i="7"/>
  <c r="AZ60" i="1" s="1"/>
  <c r="BB54" i="1"/>
  <c r="AX54" i="1"/>
  <c r="BA54" i="1"/>
  <c r="W30" i="1" s="1"/>
  <c r="BD54" i="1"/>
  <c r="W33" i="1"/>
  <c r="F33" i="3"/>
  <c r="AZ56" i="1" s="1"/>
  <c r="J33" i="9"/>
  <c r="AV62" i="1"/>
  <c r="AT62" i="1"/>
  <c r="F33" i="2"/>
  <c r="AZ55" i="1"/>
  <c r="T91" i="2" l="1"/>
  <c r="J86" i="4"/>
  <c r="J60" i="4" s="1"/>
  <c r="BK86" i="3"/>
  <c r="J86" i="3" s="1"/>
  <c r="J59" i="3" s="1"/>
  <c r="J59" i="9"/>
  <c r="BK85" i="6"/>
  <c r="J85" i="6" s="1"/>
  <c r="J59" i="6" s="1"/>
  <c r="J88" i="9"/>
  <c r="J60" i="9"/>
  <c r="J87" i="7"/>
  <c r="J60" i="7"/>
  <c r="J39" i="9"/>
  <c r="AN58" i="1"/>
  <c r="J59" i="5"/>
  <c r="J39" i="5"/>
  <c r="AZ54" i="1"/>
  <c r="AV54" i="1"/>
  <c r="AK29" i="1" s="1"/>
  <c r="AW54" i="1"/>
  <c r="AK30" i="1"/>
  <c r="AU54" i="1"/>
  <c r="W32" i="1"/>
  <c r="J30" i="8"/>
  <c r="AG61" i="1"/>
  <c r="J30" i="2"/>
  <c r="AG55" i="1" s="1"/>
  <c r="J30" i="4"/>
  <c r="AG57" i="1"/>
  <c r="W31" i="1"/>
  <c r="J30" i="7"/>
  <c r="AG60" i="1"/>
  <c r="J39" i="4" l="1"/>
  <c r="J39" i="7"/>
  <c r="J39" i="8"/>
  <c r="J39" i="2"/>
  <c r="AN55" i="1"/>
  <c r="AN57" i="1"/>
  <c r="AN61" i="1"/>
  <c r="AN60" i="1"/>
  <c r="J30" i="3"/>
  <c r="AG56" i="1"/>
  <c r="J30" i="6"/>
  <c r="AG59" i="1"/>
  <c r="W29" i="1"/>
  <c r="AT54" i="1"/>
  <c r="J39" i="6" l="1"/>
  <c r="J39" i="3"/>
  <c r="AN59" i="1"/>
  <c r="AN56" i="1"/>
  <c r="AG54" i="1"/>
  <c r="AK26" i="1"/>
  <c r="AK35" i="1" s="1"/>
  <c r="AN54" i="1" l="1"/>
</calcChain>
</file>

<file path=xl/sharedStrings.xml><?xml version="1.0" encoding="utf-8"?>
<sst xmlns="http://schemas.openxmlformats.org/spreadsheetml/2006/main" count="20284" uniqueCount="2487">
  <si>
    <t>Export Komplet</t>
  </si>
  <si>
    <t>VZ</t>
  </si>
  <si>
    <t>2.0</t>
  </si>
  <si>
    <t/>
  </si>
  <si>
    <t>False</t>
  </si>
  <si>
    <t>{a9ddaf4d-39e7-4b37-8405-fe93ac81b91e}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</si>
  <si>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</si>
  <si>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</si>
  <si>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</si>
  <si>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</si>
  <si>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</si>
  <si>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</si>
  <si>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</si>
  <si>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</si>
  <si>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</si>
  <si>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24_06a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</si>
  <si>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</si>
  <si>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</si>
  <si>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Park Bílý kůň, Praha 14</t>
  </si>
  <si>
    <t>KSO:</t>
  </si>
  <si>
    <t>CC-CZ:</t>
  </si>
  <si>
    <t>Místo:</t>
  </si>
  <si>
    <t>p.č. 1384/1 a 1385, k.ú. Hloubětín [731234]</t>
  </si>
  <si>
    <t>Datum: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</si>
  <si>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</si>
  <si>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</si>
  <si>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</si>
  <si>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</si>
  <si>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</si>
  <si>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</si>
  <si>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</si>
  <si>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</si>
  <si>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</si>
  <si>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</si>
  <si>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</si>
  <si>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</si>
  <si>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</si>
  <si>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</si>
  <si>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</si>
  <si>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</si>
  <si>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</si>
  <si>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</si>
  <si>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</si>
  <si>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</si>
  <si>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</si>
  <si>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</si>
  <si>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</si>
  <si>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</si>
  <si>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</si>
  <si>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</si>
  <si>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</si>
  <si>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</si>
  <si>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</si>
  <si>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</si>
  <si>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</si>
  <si>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</si>
  <si>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</si>
  <si>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</si>
  <si>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</si>
  <si>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</si>
  <si>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</si>
  <si>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</si>
  <si>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</si>
  <si>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</si>
  <si>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</si>
  <si>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</si>
  <si>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</si>
  <si>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</si>
  <si>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</si>
  <si>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</si>
  <si>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</si>
  <si>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</si>
  <si>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</si>
  <si>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</si>
  <si>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</si>
  <si>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 a zpevněné plochy</t>
  </si>
  <si>
    <t>STA</t>
  </si>
  <si>
    <t>1</t>
  </si>
  <si>
    <t>{6801ab19-0bfc-4882-a23d-678169e45ddc}</t>
  </si>
  <si>
    <t>2</t>
  </si>
  <si>
    <t>SO 401</t>
  </si>
  <si>
    <t>Veřejné osvětlení</t>
  </si>
  <si>
    <t>{829f5ac8-bd44-4d9f-bfaf-92fcd5f61505}</t>
  </si>
  <si>
    <t>SO 701</t>
  </si>
  <si>
    <t>Mobiliář a herní prvky</t>
  </si>
  <si>
    <t>{4a48b214-84c5-4f1d-8cb1-ae6accf5afcb}</t>
  </si>
  <si>
    <t>SO 702.1</t>
  </si>
  <si>
    <t>Vodovodní přípojka</t>
  </si>
  <si>
    <t>{92cc9b31-6e0c-4a71-ad69-64bb30b4ae18}</t>
  </si>
  <si>
    <t>SO 702.2</t>
  </si>
  <si>
    <t>Kanalizační přípojka</t>
  </si>
  <si>
    <t>{1d38de59-7333-43bc-8b11-9e3056601a6e}</t>
  </si>
  <si>
    <t>SO 801</t>
  </si>
  <si>
    <t>Sadové úpravy - Zeleň</t>
  </si>
  <si>
    <t>{715b2431-d348-48d4-9f91-544166fe2667}</t>
  </si>
  <si>
    <t>SO 801.1</t>
  </si>
  <si>
    <t>Sadové úpravy - Následná péče</t>
  </si>
  <si>
    <t>{539a5a1f-7f1b-4a29-86ca-3e04f6eb67a3}</t>
  </si>
  <si>
    <t>VON</t>
  </si>
  <si>
    <t>Vedlejší a ostatní náklady</t>
  </si>
  <si>
    <t>{472aad7a-d129-4b53-add2-f0985dd29f84}</t>
  </si>
  <si>
    <t>KRYCÍ LIST SOUPISU PRACÍ</t>
  </si>
  <si>
    <t>Objekt:</t>
  </si>
  <si>
    <t>SO 101 - Komunikace a zpevněné plochy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</si>
  <si>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</si>
  <si>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</si>
  <si>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</si>
  <si>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</si>
  <si>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</si>
  <si>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</si>
  <si>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</si>
  <si>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</si>
  <si>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</si>
  <si>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</si>
  <si>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</si>
  <si>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</si>
  <si>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</si>
  <si>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</si>
  <si>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</si>
  <si>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</si>
  <si>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</si>
  <si>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</si>
  <si>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</si>
  <si>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</si>
  <si>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</si>
  <si>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</si>
  <si>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</si>
  <si>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</si>
  <si>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</si>
  <si>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</si>
  <si>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</si>
  <si>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</si>
  <si>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</si>
  <si>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</si>
  <si>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</si>
  <si>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</si>
  <si>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</si>
  <si>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</si>
  <si>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113107124</t>
  </si>
  <si>
    <t>Odstranění podkladů nebo krytů ručně s přemístěním hmot na skládku na vzdálenost do 3 m nebo s naložením na dopravní prostředek z kameniva hrubého drceného, o tl. vrstvy přes 300 do 400 mm</t>
  </si>
  <si>
    <t>m2</t>
  </si>
  <si>
    <t>CS ÚRS 2024 01</t>
  </si>
  <si>
    <t>4</t>
  </si>
  <si>
    <t>-481133996</t>
  </si>
  <si>
    <t>Online PSC</t>
  </si>
  <si>
    <t>https://podminky.urs.cz/item/CS_URS_2024_01/113107124</t>
  </si>
  <si>
    <t>VV</t>
  </si>
  <si>
    <t>"odstranění poškozené části komunikace nahrazované skladbou KC6 - předpoklad původní skladby</t>
  </si>
  <si>
    <t>18</t>
  </si>
  <si>
    <t>Součet</t>
  </si>
  <si>
    <t>113107143</t>
  </si>
  <si>
    <t>Odstranění podkladů nebo krytů ručně s přemístěním hmot na skládku na vzdálenost do 3 m nebo s naložením na dopravní prostředek živičných, o tl. vrstvy přes 100 do 150 mm</t>
  </si>
  <si>
    <t>654333207</t>
  </si>
  <si>
    <t>https://podminky.urs.cz/item/CS_URS_2024_01/113107143</t>
  </si>
  <si>
    <t>3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</si>
  <si>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</si>
  <si>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</si>
  <si>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</si>
  <si>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1274155796</t>
  </si>
  <si>
    <t>https://podminky.urs.cz/item/CS_URS_2024_01/113202111</t>
  </si>
  <si>
    <t>"SO 101 - KOMUNIKACE A ZPEVNĚNÉ PLOCHY - 02 - Situace</t>
  </si>
  <si>
    <t>"vytrhání obrubníků v ulicích Nad Hutěmi a Za Černým mostem v místě nových nájezdových obrubníků</t>
  </si>
  <si>
    <t>6,6+23+32,3+2+1,4+1,2+1,2+1,6</t>
  </si>
  <si>
    <t>113202R01</t>
  </si>
  <si>
    <t>Úprava v místě napojení nových zapuštěných obrubníků na původní zámkovou dlažbu/žlab (přeskládání dlažby/žlabu, úprava podloží)</t>
  </si>
  <si>
    <t>-1899681602</t>
  </si>
  <si>
    <t>"v ulicích Nad Hutěmi a Za Černým mostem v místě nových nájezdových obrubníků</t>
  </si>
  <si>
    <t>5</t>
  </si>
  <si>
    <t>119001401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</si>
  <si>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</si>
  <si>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-626539288</t>
  </si>
  <si>
    <t>https://podminky.urs.cz/item/CS_URS_2024_01/119001401</t>
  </si>
  <si>
    <t>"SO 101 - KOMUNIKACE A ZPEVNĚNÉ PLOCHY - C.3 - Koordinační situační výkres</t>
  </si>
  <si>
    <t>"vodovodní řad</t>
  </si>
  <si>
    <t>6,5</t>
  </si>
  <si>
    <t>6</t>
  </si>
  <si>
    <t>119001422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</si>
  <si>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přes 3 do 6 kabelů</t>
  </si>
  <si>
    <t>2103693761</t>
  </si>
  <si>
    <t>https://podminky.urs.cz/item/CS_URS_2024_01/119001422</t>
  </si>
  <si>
    <t>"veřejné osvětlení stávající</t>
  </si>
  <si>
    <t>3,3+7,4+2,3+1</t>
  </si>
  <si>
    <t>7</t>
  </si>
  <si>
    <t>122411101</t>
  </si>
  <si>
    <t>Odkopávky a prokopávky ručně zapažené i nezapažené v hornině třídy těžitelnosti II skupiny 5</t>
  </si>
  <si>
    <t>m3</t>
  </si>
  <si>
    <t>255593426</t>
  </si>
  <si>
    <t>https://podminky.urs.cz/item/CS_URS_2024_01/122411101</t>
  </si>
  <si>
    <t>"C.4 - Situace HTÚ a kácení zeleně</t>
  </si>
  <si>
    <t>20+56</t>
  </si>
  <si>
    <t>"odstranění drobných lokálních výsypek hnízd černých skládek - 5% z objemu navážek</t>
  </si>
  <si>
    <t>(20+56)*0,05</t>
  </si>
  <si>
    <t>8</t>
  </si>
  <si>
    <t>122451101</t>
  </si>
  <si>
    <t>Odkopávky a prokopávky nezapažené strojně v hornině třídy těžitelnosti II skupiny 5 do 20 m3</t>
  </si>
  <si>
    <t>-1486427879</t>
  </si>
  <si>
    <t>https://podminky.urs.cz/item/CS_URS_2024_01/122451101</t>
  </si>
  <si>
    <t>20+15</t>
  </si>
  <si>
    <t>(20+15)*0,05</t>
  </si>
  <si>
    <t>9</t>
  </si>
  <si>
    <t>122451102</t>
  </si>
  <si>
    <t>Odkopávky a prokopávky nezapažené strojně v hornině třídy těžitelnosti II skupiny 5 přes 20 do 50 m3</t>
  </si>
  <si>
    <t>-44876940</t>
  </si>
  <si>
    <t>https://podminky.urs.cz/item/CS_URS_2024_01/122451102</t>
  </si>
  <si>
    <t>24</t>
  </si>
  <si>
    <t>(24)*0,05</t>
  </si>
  <si>
    <t>10</t>
  </si>
  <si>
    <t>122451103</t>
  </si>
  <si>
    <t>Odkopávky a prokopávky nezapažené strojně v hornině třídy těžitelnosti II skupiny 5 přes 50 do 100 m3</t>
  </si>
  <si>
    <t>635831346</t>
  </si>
  <si>
    <t>https://podminky.urs.cz/item/CS_URS_2024_01/122451103</t>
  </si>
  <si>
    <t>70</t>
  </si>
  <si>
    <t>(70)*0,05</t>
  </si>
  <si>
    <t>11</t>
  </si>
  <si>
    <t>122451104</t>
  </si>
  <si>
    <t>Odkopávky a prokopávky nezapažené strojně v hornině třídy těžitelnosti II skupiny 5 přes 100 do 500 m3</t>
  </si>
  <si>
    <t>-1801683305</t>
  </si>
  <si>
    <t>https://podminky.urs.cz/item/CS_URS_2024_01/122451104</t>
  </si>
  <si>
    <t>104+380</t>
  </si>
  <si>
    <t>(104+380)*0,05</t>
  </si>
  <si>
    <t>131313701</t>
  </si>
  <si>
    <t>Hloubení nezapažených jam ručně s urovnáním dna do předepsaného profilu a spádu v hornině třídy těžitelnosti II skupiny 4 soudržných</t>
  </si>
  <si>
    <t>1586619645</t>
  </si>
  <si>
    <t>https://podminky.urs.cz/item/CS_URS_2024_01/131313701</t>
  </si>
  <si>
    <t>"SO 101 - KOMUNIKACE A ZPEVNĚNÉ PLOCHY - TZ - část D Geotechnický průzkum a charakteristika území (Výměna podloží + skladby konstrukcí)</t>
  </si>
  <si>
    <t>"C.6 - Přehledová situace zpevněných ploch</t>
  </si>
  <si>
    <t>"KC1, Edef2=45MPa</t>
  </si>
  <si>
    <t>42,8*(0,45+0,42)</t>
  </si>
  <si>
    <t>"KC3, Edef2=30MPa</t>
  </si>
  <si>
    <t>(223,2+85,8)*(0,25+0,44)</t>
  </si>
  <si>
    <t>"KC4, Edef2=30MPa</t>
  </si>
  <si>
    <t>23,4*(0,25+0,29)</t>
  </si>
  <si>
    <t>"D.SO 701.2 - Rozkres mobiliáře 01-07</t>
  </si>
  <si>
    <t>"výkopy pro základové patky</t>
  </si>
  <si>
    <t>"01A</t>
  </si>
  <si>
    <t>0,35*0,35*0,35*12</t>
  </si>
  <si>
    <t>"01B</t>
  </si>
  <si>
    <t>0,35*0,35*0,35*4</t>
  </si>
  <si>
    <t>"01C</t>
  </si>
  <si>
    <t>0,65*0,35*0,35*4</t>
  </si>
  <si>
    <t>"02</t>
  </si>
  <si>
    <t>0,35*0,35*0,9*15</t>
  </si>
  <si>
    <t>"03</t>
  </si>
  <si>
    <t>0,35*0,35*0,35*10</t>
  </si>
  <si>
    <t>"04</t>
  </si>
  <si>
    <t>0,6*0,6*0,4*5*2</t>
  </si>
  <si>
    <t>"05</t>
  </si>
  <si>
    <t>0,4*0,4*0,4*7</t>
  </si>
  <si>
    <t>"06</t>
  </si>
  <si>
    <t>0,6*0,2*0,25*2*2</t>
  </si>
  <si>
    <t>"07</t>
  </si>
  <si>
    <t>0,9*0,2*0,25*24*2</t>
  </si>
  <si>
    <t>"SO 101 - KOMUNIKACE A ZPEVNĚNÉ PLOCHY - 04 - Venkovní schodiště</t>
  </si>
  <si>
    <t>"výkopy pro základové pasy</t>
  </si>
  <si>
    <t>"schodiště 1</t>
  </si>
  <si>
    <t>2*0,4*0,8*2</t>
  </si>
  <si>
    <t>"schodiště 2</t>
  </si>
  <si>
    <t>1,5*0,4*0,8*2</t>
  </si>
  <si>
    <t>"schodiště 3</t>
  </si>
  <si>
    <t>13</t>
  </si>
  <si>
    <t>131351100</t>
  </si>
  <si>
    <t>Hloubení nezapažených jam a zářezů strojně s urovnáním dna do předepsaného profilu a spádu v hornině třídy těžitelnosti II skupiny 4 do 20 m3</t>
  </si>
  <si>
    <t>-1321718319</t>
  </si>
  <si>
    <t>https://podminky.urs.cz/item/CS_URS_2024_01/131351100</t>
  </si>
  <si>
    <t>19,8*(0,45+0,42)</t>
  </si>
  <si>
    <t>21,8*(0,25+0,29)</t>
  </si>
  <si>
    <t>24,3*(0,25+0,29)</t>
  </si>
  <si>
    <t>14</t>
  </si>
  <si>
    <t>131351102</t>
  </si>
  <si>
    <t>Hloubení nezapažených jam a zářezů strojně s urovnáním dna do předepsaného profilu a spádu v hornině třídy těžitelnosti II skupiny 4 přes 20 do 50 m3</t>
  </si>
  <si>
    <t>-1368916762</t>
  </si>
  <si>
    <t>https://podminky.urs.cz/item/CS_URS_2024_01/131351102</t>
  </si>
  <si>
    <t>50,9*(0,45+0,42)</t>
  </si>
  <si>
    <t>20*(0,45+0,42)</t>
  </si>
  <si>
    <t>43*(0,45+0,42)</t>
  </si>
  <si>
    <t>"KC2, Edef2=30MPa</t>
  </si>
  <si>
    <t>53,8*(0,25+0,25)</t>
  </si>
  <si>
    <t>171,9*(0,25+0,29)</t>
  </si>
  <si>
    <t>55,2*(0,25+0,29)</t>
  </si>
  <si>
    <t>"KC5</t>
  </si>
  <si>
    <t>116,6*0,3</t>
  </si>
  <si>
    <t>15</t>
  </si>
  <si>
    <t>131351104</t>
  </si>
  <si>
    <t>Hloubení nezapažených jam a zářezů strojně s urovnáním dna do předepsaného profilu a spádu v hornině třídy těžitelnosti II skupiny 4 přes 100 do 500 m3</t>
  </si>
  <si>
    <t>1412925371</t>
  </si>
  <si>
    <t>https://podminky.urs.cz/item/CS_URS_2024_01/131351104</t>
  </si>
  <si>
    <t>(94,7+61,4)*(0,45+0,42)</t>
  </si>
  <si>
    <t>122,6*(0,25+0,25)</t>
  </si>
  <si>
    <t>"KC7, Edef2=30MPa</t>
  </si>
  <si>
    <t>88*(0,25+0,39)</t>
  </si>
  <si>
    <t>16</t>
  </si>
  <si>
    <t>131351105</t>
  </si>
  <si>
    <t>Hloubení nezapažených jam a zářezů strojně s urovnáním dna do předepsaného profilu a spádu v hornině třídy těžitelnosti II skupiny 4 přes 500 do 1 000 m3</t>
  </si>
  <si>
    <t>-1473475773</t>
  </si>
  <si>
    <t>https://podminky.urs.cz/item/CS_URS_2024_01/131351105</t>
  </si>
  <si>
    <t>(1162,8-223,2-85,8)*(0,25+0,44)</t>
  </si>
  <si>
    <t>17</t>
  </si>
  <si>
    <t>162211321</t>
  </si>
  <si>
    <t>Vodorovné přemístění výkopku nebo sypaniny stavebním kolečkem s vyprázdněním kolečka na hromady nebo do dopravního prostředku na vzdálenost do 10 m z horniny třídy těžitelnosti II, skupiny 4 a 5</t>
  </si>
  <si>
    <t>-465934540</t>
  </si>
  <si>
    <t>https://podminky.urs.cz/item/CS_URS_2024_01/162211321</t>
  </si>
  <si>
    <t>"odkopávky a hloubené vykopávky ručně</t>
  </si>
  <si>
    <t>79,8+273,539</t>
  </si>
  <si>
    <t>"dosypy zeminou/ornicí ručně</t>
  </si>
  <si>
    <t>59+35,13</t>
  </si>
  <si>
    <t>162211329</t>
  </si>
  <si>
    <t>Vodorovné přemístění výkopku nebo sypaniny stavebním kolečkem s vyprázdněním kolečka na hromady nebo do dopravního prostředku na vzdálenost do 10 m Příplatek za každých dalších 10 m k ceně -1321</t>
  </si>
  <si>
    <t>19389448</t>
  </si>
  <si>
    <t>https://podminky.urs.cz/item/CS_URS_2024_01/162211329</t>
  </si>
  <si>
    <t>447,469*2 'Přepočtené koeficientem množství</t>
  </si>
  <si>
    <t>19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</si>
  <si>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</si>
  <si>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</si>
  <si>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-479515315</t>
  </si>
  <si>
    <t>https://podminky.urs.cz/item/CS_URS_2024_01/162751137</t>
  </si>
  <si>
    <t>"odkopávky</t>
  </si>
  <si>
    <t>(79,8+36,75+25,2+73,5+508,2)</t>
  </si>
  <si>
    <t>"hloubené vykopávky</t>
  </si>
  <si>
    <t>(273,539+42,12+283,607+253,427+589,122)</t>
  </si>
  <si>
    <t>"dosypy zeminou/ornicí</t>
  </si>
  <si>
    <t>(59+35,13+22+503,18)</t>
  </si>
  <si>
    <t>20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</si>
  <si>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</si>
  <si>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</si>
  <si>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-152728224</t>
  </si>
  <si>
    <t>https://podminky.urs.cz/item/CS_URS_2024_01/162751139</t>
  </si>
  <si>
    <t>2784,575*10 'Přepočtené koeficientem množství</t>
  </si>
  <si>
    <t>167111102</t>
  </si>
  <si>
    <t>Nakládání, skládání a překládání neulehlého výkopku nebo sypaniny ručně nakládání, z hornin třídy těžitelnosti II, skupiny 4 a 5</t>
  </si>
  <si>
    <t>1734733355</t>
  </si>
  <si>
    <t>https://podminky.urs.cz/item/CS_URS_2024_01/167111102</t>
  </si>
  <si>
    <t>(79,8)</t>
  </si>
  <si>
    <t>(273,539)</t>
  </si>
  <si>
    <t>(59+35,13)</t>
  </si>
  <si>
    <t>22</t>
  </si>
  <si>
    <t>167151102</t>
  </si>
  <si>
    <t>Nakládání, skládání a překládání neulehlého výkopku nebo sypaniny strojně nakládání, množství do 100 m3, z horniny třídy těžitelnosti II, skupiny 4 a 5</t>
  </si>
  <si>
    <t>-2144625030</t>
  </si>
  <si>
    <t>https://podminky.urs.cz/item/CS_URS_2024_01/167151102</t>
  </si>
  <si>
    <t>(36,75+25,2+73,5)</t>
  </si>
  <si>
    <t>(42,12+283,607)</t>
  </si>
  <si>
    <t>(22)</t>
  </si>
  <si>
    <t>23</t>
  </si>
  <si>
    <t>167151112</t>
  </si>
  <si>
    <t>Nakládání, skládání a překládání neulehlého výkopku nebo sypaniny strojně nakládání, množství přes 100 m3, z hornin třídy těžitelnosti II, skupiny 4 a 5</t>
  </si>
  <si>
    <t>-623331583</t>
  </si>
  <si>
    <t>https://podminky.urs.cz/item/CS_URS_2024_01/167151112</t>
  </si>
  <si>
    <t>(508,2)</t>
  </si>
  <si>
    <t>(253,427+589,122)</t>
  </si>
  <si>
    <t>(503,18)</t>
  </si>
  <si>
    <t>171152501</t>
  </si>
  <si>
    <t>Zhutnění podloží pod násypy z rostlé horniny třídy těžitelnosti I a II, skupiny 1 až 4 z hornin soudružných a nesoudržných</t>
  </si>
  <si>
    <t>342820491</t>
  </si>
  <si>
    <t>https://podminky.urs.cz/item/CS_URS_2024_01/171152501</t>
  </si>
  <si>
    <t>"KC1</t>
  </si>
  <si>
    <t>250+82,6</t>
  </si>
  <si>
    <t>"KC2</t>
  </si>
  <si>
    <t>176,4</t>
  </si>
  <si>
    <t>"KC3</t>
  </si>
  <si>
    <t>1162,8</t>
  </si>
  <si>
    <t>"KC4</t>
  </si>
  <si>
    <t>296,6</t>
  </si>
  <si>
    <t>116,6</t>
  </si>
  <si>
    <t>"KC6</t>
  </si>
  <si>
    <t>"KC7</t>
  </si>
  <si>
    <t>88</t>
  </si>
  <si>
    <t>3,2*2</t>
  </si>
  <si>
    <t>2,06*1,5</t>
  </si>
  <si>
    <t>1,7*1,5</t>
  </si>
  <si>
    <t>25</t>
  </si>
  <si>
    <t>171201221</t>
  </si>
  <si>
    <t>Poplatek za uložení stavebního odpadu na skládce (skládkovné) zeminy a kamení zatříděného do Katalogu odpadů pod kódem 17 05 04</t>
  </si>
  <si>
    <t>t</t>
  </si>
  <si>
    <t>1756802115</t>
  </si>
  <si>
    <t>https://podminky.urs.cz/item/CS_URS_2024_01/171201221</t>
  </si>
  <si>
    <t>"předpoklad 40% objemu tvoří ostatní odpad</t>
  </si>
  <si>
    <t>(79,8+36,75+25,2+73,5+508,2)*2*0,6</t>
  </si>
  <si>
    <t>(273,539+42,12+283,607+253,427+589,122)*2</t>
  </si>
  <si>
    <t>26</t>
  </si>
  <si>
    <t>181151331</t>
  </si>
  <si>
    <t>Plošná úprava terénu v zemině skupiny 1 až 4 s urovnáním povrchu bez doplnění ornice souvislé plochy přes 500 m2 při nerovnostech terénu přes 150 do 200 mm v rovině nebo na svahu do 1:5</t>
  </si>
  <si>
    <t>-605036927</t>
  </si>
  <si>
    <t>https://podminky.urs.cz/item/CS_URS_2024_01/181151331</t>
  </si>
  <si>
    <t>"plošná modelace terénu - předpoklad 80% plochy</t>
  </si>
  <si>
    <t>6040*0,8</t>
  </si>
  <si>
    <t>27</t>
  </si>
  <si>
    <t>181151332</t>
  </si>
  <si>
    <t>Plošná úprava terénu v zemině skupiny 1 až 4 s urovnáním povrchu bez doplnění ornice souvislé plochy přes 500 m2 při nerovnostech terénu přes 150 do 200 mm na svahu přes 1:5 do 1:2</t>
  </si>
  <si>
    <t>2109736878</t>
  </si>
  <si>
    <t>https://podminky.urs.cz/item/CS_URS_2024_01/181151332</t>
  </si>
  <si>
    <t>"plošná modelace terénu - předpoklad 20% plochy</t>
  </si>
  <si>
    <t>6040*0,2</t>
  </si>
  <si>
    <t>28</t>
  </si>
  <si>
    <t>997013631</t>
  </si>
  <si>
    <t>Poplatek za uložení stavebního odpadu na skládce (skládkovné) směsného stavebního a demoličního zatříděného do Katalogu odpadů pod kódem 17 09 04</t>
  </si>
  <si>
    <t>411104216</t>
  </si>
  <si>
    <t>https://podminky.urs.cz/item/CS_URS_2024_01/997013631</t>
  </si>
  <si>
    <t>(79,8+36,75+25,2+73,5+508,2)*2*0,4</t>
  </si>
  <si>
    <t>29</t>
  </si>
  <si>
    <t>175111201</t>
  </si>
  <si>
    <t>Obsypání objektů nad přilehlým původním terénem ručně sypaninou z vhodných hornin třídy těžitelnosti I a II, skupiny 1 až 4 nebo materiálem uloženým ve vzdálenosti do 3 m od vnějšího kraje objektu pro jakoukoliv míru zhutnění bez prohození sypaniny</t>
  </si>
  <si>
    <t>855722652</t>
  </si>
  <si>
    <t>https://podminky.urs.cz/item/CS_URS_2024_01/175111201</t>
  </si>
  <si>
    <t>54+5</t>
  </si>
  <si>
    <t>30</t>
  </si>
  <si>
    <t>M</t>
  </si>
  <si>
    <t>10364100</t>
  </si>
  <si>
    <t>zemina pro terénní úpravy - tříděná</t>
  </si>
  <si>
    <t>-719837072</t>
  </si>
  <si>
    <t>59*2 'Přepočtené koeficientem množství</t>
  </si>
  <si>
    <t>31</t>
  </si>
  <si>
    <t>1983666064</t>
  </si>
  <si>
    <t>"dosypání ornice v tl. 30cm v místech odtěžovaných výsypek</t>
  </si>
  <si>
    <t>(36,5+80,6)*0,3</t>
  </si>
  <si>
    <t>32</t>
  </si>
  <si>
    <t>10364101</t>
  </si>
  <si>
    <t>zemina pro terénní úpravy - ornice</t>
  </si>
  <si>
    <t>-161494995</t>
  </si>
  <si>
    <t>35,13*2 'Přepočtené koeficientem množství</t>
  </si>
  <si>
    <t>33</t>
  </si>
  <si>
    <t>175111209</t>
  </si>
  <si>
    <t>Obsypání objektů nad přilehlým původním terénem ručně sypaninou z vhodných hornin třídy těžitelnosti I a II, skupiny 1 až 4 nebo materiálem uloženým ve vzdálenosti do 3 m od vnějšího kraje objektu pro jakoukoliv míru zhutnění Příplatek k ceně za prohození sypaniny</t>
  </si>
  <si>
    <t>-1950570369</t>
  </si>
  <si>
    <t>https://podminky.urs.cz/item/CS_URS_2024_01/175111209</t>
  </si>
  <si>
    <t>34</t>
  </si>
  <si>
    <t>175151201</t>
  </si>
  <si>
    <t>Obsypání objektů nad přilehlým původním terénem strojně sypaninou z vhodných hornin třídy těžitelnosti I a II, skupiny 1 až 4 nebo materiálem uloženým ve vzdálenosti do 3 m od vnějšího kraje objektu pro jakoukoliv míru zhutnění bez prohození sypaniny</t>
  </si>
  <si>
    <t>-586361084</t>
  </si>
  <si>
    <t>https://podminky.urs.cz/item/CS_URS_2024_01/175151201</t>
  </si>
  <si>
    <t>12+10</t>
  </si>
  <si>
    <t>35</t>
  </si>
  <si>
    <t>-422847904</t>
  </si>
  <si>
    <t>22*2 'Přepočtené koeficientem množství</t>
  </si>
  <si>
    <t>36</t>
  </si>
  <si>
    <t>1066575776</t>
  </si>
  <si>
    <t>(123,4+43,5+41,4+335+89,4+30)*0,3</t>
  </si>
  <si>
    <t>"dosypání ornice v tl. 10cm plošně (mimo odtěžovaných výsypek a zpevněných ploch)</t>
  </si>
  <si>
    <t>(6040-123,4-43,5-41,4-335-89,4-30-36,5-80,6-238,3-121-263,2-1162,8-296,6-116,6-18)*0,1</t>
  </si>
  <si>
    <t>37</t>
  </si>
  <si>
    <t>-791573208</t>
  </si>
  <si>
    <t>503,18*2 'Přepočtené koeficientem množství</t>
  </si>
  <si>
    <t>Zakládání</t>
  </si>
  <si>
    <t>38</t>
  </si>
  <si>
    <t>211561R01</t>
  </si>
  <si>
    <t>Výplň kamenivem do rýh odvodňovacích žeber nebo trativodů bez zhutnění, s úpravou povrchu výplně kamenivem hrubým drceným frakce 16 až 32 mm</t>
  </si>
  <si>
    <t>-786468397</t>
  </si>
  <si>
    <t>"drenážní vrstva za palisádovou stěnou</t>
  </si>
  <si>
    <t>0,925*0,7*15</t>
  </si>
  <si>
    <t>39</t>
  </si>
  <si>
    <t>211561R02</t>
  </si>
  <si>
    <t>Výplň kamenivem do rýh odvodňovacích žeber nebo trativodů bez zhutnění, s úpravou povrchu výplně kačírkem</t>
  </si>
  <si>
    <t>-925989217</t>
  </si>
  <si>
    <t>"kačírkový povrchový liniový trativod 30x30cm</t>
  </si>
  <si>
    <t>(2+10,2)*0,3*0,3</t>
  </si>
  <si>
    <t>40</t>
  </si>
  <si>
    <t>212755214</t>
  </si>
  <si>
    <t>Trativody bez lože z drenážních trubek plastových flexibilních D 100 mm</t>
  </si>
  <si>
    <t>-2120071162</t>
  </si>
  <si>
    <t>https://podminky.urs.cz/item/CS_URS_2024_01/212755214</t>
  </si>
  <si>
    <t>41</t>
  </si>
  <si>
    <t>273362021</t>
  </si>
  <si>
    <t>Výztuž základů desek ze svařovaných sítí z drátů typu KARI</t>
  </si>
  <si>
    <t>-1165637506</t>
  </si>
  <si>
    <t>https://podminky.urs.cz/item/CS_URS_2024_01/273362021</t>
  </si>
  <si>
    <t>"KARI síť 6x100x100</t>
  </si>
  <si>
    <t>(0,6+3,6+0,6)*2*4,44*1,15/1000</t>
  </si>
  <si>
    <t>(0,6+2,5+0,6)*1,5*4,44*1,15/1000</t>
  </si>
  <si>
    <t>(0,6+2,2+0,6)*1,5*4,44*1,15/1000</t>
  </si>
  <si>
    <t>42</t>
  </si>
  <si>
    <t>274313811</t>
  </si>
  <si>
    <t>Základy z betonu prostého pasy betonu kamenem neprokládaného tř. C 25/30</t>
  </si>
  <si>
    <t>-81898468</t>
  </si>
  <si>
    <t>https://podminky.urs.cz/item/CS_URS_2024_01/274313811</t>
  </si>
  <si>
    <t>"boční dobetonávka pro madlo</t>
  </si>
  <si>
    <t>2*0,042</t>
  </si>
  <si>
    <t>1,5*0,042</t>
  </si>
  <si>
    <t>43</t>
  </si>
  <si>
    <t>274351121</t>
  </si>
  <si>
    <t>Bednění základů pasů rovné zřízení</t>
  </si>
  <si>
    <t>1321991489</t>
  </si>
  <si>
    <t>https://podminky.urs.cz/item/CS_URS_2024_01/274351121</t>
  </si>
  <si>
    <t>2*0,8*2*2</t>
  </si>
  <si>
    <t>2*0,25+2*0,13</t>
  </si>
  <si>
    <t>1,5*0,8*2*2</t>
  </si>
  <si>
    <t>1,5*0,25+2*0,13</t>
  </si>
  <si>
    <t>1,5*0,25+1,5*0,13</t>
  </si>
  <si>
    <t>44</t>
  </si>
  <si>
    <t>274351122</t>
  </si>
  <si>
    <t>Bednění základů pasů rovné odstranění</t>
  </si>
  <si>
    <t>-1088813729</t>
  </si>
  <si>
    <t>https://podminky.urs.cz/item/CS_URS_2024_01/274351122</t>
  </si>
  <si>
    <t>Svislé a kompletní konstrukce</t>
  </si>
  <si>
    <t>45</t>
  </si>
  <si>
    <t>339921133</t>
  </si>
  <si>
    <t>Osazování palisád betonových v řadě se zabetonováním výšky palisády přes 1000 do 1500 mm</t>
  </si>
  <si>
    <t>1393286762</t>
  </si>
  <si>
    <t>https://podminky.urs.cz/item/CS_URS_2024_01/339921133</t>
  </si>
  <si>
    <t>46</t>
  </si>
  <si>
    <t>59229008</t>
  </si>
  <si>
    <t>palisáda hranatá betonová 160x160mm v 1200mm přírodní</t>
  </si>
  <si>
    <t>kus</t>
  </si>
  <si>
    <t>-1088030879</t>
  </si>
  <si>
    <t>15*6,25 'Přepočtené koeficientem množství</t>
  </si>
  <si>
    <t>47</t>
  </si>
  <si>
    <t>348401R01</t>
  </si>
  <si>
    <t>Dodávka a montáž drátěného plotu - kovové sloupky do betonových patek, zelené poplastované pletivo, v. 1,2m</t>
  </si>
  <si>
    <t>-1679716781</t>
  </si>
  <si>
    <t>Vodorovné konstrukce</t>
  </si>
  <si>
    <t>48</t>
  </si>
  <si>
    <t>434313115</t>
  </si>
  <si>
    <t>Schody z vibrolisovaných prefabrikátů na cementovou maltu, s vyspárováním se zřízením podkladních stupňů z betonu tř. C 20/25</t>
  </si>
  <si>
    <t>903355230</t>
  </si>
  <si>
    <t>https://podminky.urs.cz/item/CS_URS_2024_01/434313115</t>
  </si>
  <si>
    <t>2*11</t>
  </si>
  <si>
    <t>1,5*8</t>
  </si>
  <si>
    <t>1,5*7</t>
  </si>
  <si>
    <t>49</t>
  </si>
  <si>
    <t>434313R01</t>
  </si>
  <si>
    <t>Příplatek za zdrsněný pás na prvním a posledním stupni schodiště</t>
  </si>
  <si>
    <t>-329696307</t>
  </si>
  <si>
    <t>2*2</t>
  </si>
  <si>
    <t>2*1,5</t>
  </si>
  <si>
    <t>Komunikace pozemní</t>
  </si>
  <si>
    <t>50</t>
  </si>
  <si>
    <t>564730R02</t>
  </si>
  <si>
    <t>Podklad nebo kryt z kameniva hrubého drceného vel. 16-22 mm s rozprostřením a zhutněním plochy jednotlivě do 100 m2, po zhutnění tl. 100 mm</t>
  </si>
  <si>
    <t>-592009322</t>
  </si>
  <si>
    <t>"KC4 - štěrk 16/22</t>
  </si>
  <si>
    <t>55,2+23,4+21,8+24,3</t>
  </si>
  <si>
    <t>51</t>
  </si>
  <si>
    <t>564730R03</t>
  </si>
  <si>
    <t>Podklad nebo kryt z kameniva hrubého drceného vel. 16-22 mm s rozprostřením a zhutněním plochy přes 100 m2, po zhutnění tl. 100 mm</t>
  </si>
  <si>
    <t>671762250</t>
  </si>
  <si>
    <t>171,9</t>
  </si>
  <si>
    <t>52</t>
  </si>
  <si>
    <t>564750R01</t>
  </si>
  <si>
    <t>Podklad nebo kryt z kameniva hrubého drceného vel. 16-22 mm s rozprostřením a zhutněním plochy přes 100 m2, po zhutnění tl. 150 mm</t>
  </si>
  <si>
    <t>1443932353</t>
  </si>
  <si>
    <t>"KC3 - štěrk 16/22</t>
  </si>
  <si>
    <t>53</t>
  </si>
  <si>
    <t>564751101</t>
  </si>
  <si>
    <t>Podklad nebo kryt z kameniva hrubého drceného vel. 32-63 mm s rozprostřením a zhutněním plochy jednotlivě do 100 m2, po zhutnění tl. 150 mm</t>
  </si>
  <si>
    <t>319843908</t>
  </si>
  <si>
    <t>https://podminky.urs.cz/item/CS_URS_2024_01/564751101</t>
  </si>
  <si>
    <t>"KC4 - štěrk 32/63</t>
  </si>
  <si>
    <t>54</t>
  </si>
  <si>
    <t>564751111</t>
  </si>
  <si>
    <t>Podklad nebo kryt z kameniva hrubého drceného vel. 32-63 mm s rozprostřením a zhutněním plochy přes 100 m2, po zhutnění tl. 150 mm</t>
  </si>
  <si>
    <t>469355060</t>
  </si>
  <si>
    <t>https://podminky.urs.cz/item/CS_URS_2024_01/564751111</t>
  </si>
  <si>
    <t>55</t>
  </si>
  <si>
    <t>564760101</t>
  </si>
  <si>
    <t>Podklad nebo kryt z kameniva hrubého drceného vel. 16-32 mm s rozprostřením a zhutněním plochy jednotlivě do 100 m2, po zhutnění tl. 200 mm</t>
  </si>
  <si>
    <t>-355720202</t>
  </si>
  <si>
    <t>https://podminky.urs.cz/item/CS_URS_2024_01/564760101</t>
  </si>
  <si>
    <t>"SO 101 - KOMUNIKACE A ZPEVNĚNÉ PLOCHY - TZ - část D Geotechnický průzkum a charakteristika území (Výměna podloží)</t>
  </si>
  <si>
    <t>56</t>
  </si>
  <si>
    <t>564770101</t>
  </si>
  <si>
    <t>Podklad nebo kryt z kameniva hrubého drceného vel. 16-32 mm s rozprostřením a zhutněním plochy jednotlivě do 100 m2, po zhutnění tl. 250 mm</t>
  </si>
  <si>
    <t>1383340357</t>
  </si>
  <si>
    <t>https://podminky.urs.cz/item/CS_URS_2024_01/564770101</t>
  </si>
  <si>
    <t>57</t>
  </si>
  <si>
    <t>564771111</t>
  </si>
  <si>
    <t>Podklad nebo kryt z kameniva hrubého drceného vel. 32-63 mm s rozprostřením a zhutněním plochy přes 100 m2, po zhutnění tl. 250 mm</t>
  </si>
  <si>
    <t>-1660625002</t>
  </si>
  <si>
    <t>https://podminky.urs.cz/item/CS_URS_2024_01/564771111</t>
  </si>
  <si>
    <t>"KC3 - štěrk 32/63</t>
  </si>
  <si>
    <t>58</t>
  </si>
  <si>
    <t>564851011</t>
  </si>
  <si>
    <t>Podklad ze štěrkodrti ŠD s rozprostřením a zhutněním plochy jednotlivě do 100 m2, po zhutnění tl. 150 mm</t>
  </si>
  <si>
    <t>713369610</t>
  </si>
  <si>
    <t>https://podminky.urs.cz/item/CS_URS_2024_01/564851011</t>
  </si>
  <si>
    <t>"KC1 - štěrkodrť 0/32</t>
  </si>
  <si>
    <t>42,8+50,9+43+20</t>
  </si>
  <si>
    <t>"KC1 - štěrkodrť 0/63</t>
  </si>
  <si>
    <t>"KC2 - štěrkodrť</t>
  </si>
  <si>
    <t>53,8</t>
  </si>
  <si>
    <t>"KC7 - štěrkodrť</t>
  </si>
  <si>
    <t>59</t>
  </si>
  <si>
    <t>564851111</t>
  </si>
  <si>
    <t>Podklad ze štěrkodrti ŠD s rozprostřením a zhutněním plochy přes 100 m2, po zhutnění tl. 150 mm</t>
  </si>
  <si>
    <t>-1553216425</t>
  </si>
  <si>
    <t>https://podminky.urs.cz/item/CS_URS_2024_01/564851111</t>
  </si>
  <si>
    <t>19,8+(94,7+61,4)</t>
  </si>
  <si>
    <t>122,6</t>
  </si>
  <si>
    <t>60</t>
  </si>
  <si>
    <t>564861011</t>
  </si>
  <si>
    <t>Podklad ze štěrkodrti ŠD s rozprostřením a zhutněním plochy jednotlivě do 100 m2, po zhutnění tl. 200 mm</t>
  </si>
  <si>
    <t>1618486259</t>
  </si>
  <si>
    <t>https://podminky.urs.cz/item/CS_URS_2024_01/564861011</t>
  </si>
  <si>
    <t>"KC6 - štěrkodrť</t>
  </si>
  <si>
    <t>61</t>
  </si>
  <si>
    <t>565165101</t>
  </si>
  <si>
    <t>Asfaltový beton vrstva podkladní ACP 16 (obalované kamenivo střednězrnné - OKS) s rozprostřením a zhutněním v pruhu šířky do 1,5 m, po zhutnění tl. 80 mm</t>
  </si>
  <si>
    <t>-888907720</t>
  </si>
  <si>
    <t>https://podminky.urs.cz/item/CS_URS_2024_01/565165101</t>
  </si>
  <si>
    <t>"KC6 - asf. beton podkladní</t>
  </si>
  <si>
    <t>126</t>
  </si>
  <si>
    <t>567122111</t>
  </si>
  <si>
    <t>Podklad ze směsi stmelené cementem SC bez dilatačních spár, s rozprostřením a zhutněním SC C 8/10 (KSC I), po zhutnění tl. 120 mm</t>
  </si>
  <si>
    <t>1929783852</t>
  </si>
  <si>
    <t>https://podminky.urs.cz/item/CS_URS_2024_01/567122111</t>
  </si>
  <si>
    <t>"KC7 - SC 0/32</t>
  </si>
  <si>
    <t>62</t>
  </si>
  <si>
    <t>567132113</t>
  </si>
  <si>
    <t>Podklad ze směsi stmelené cementem SC bez dilatačních spár, s rozprostřením a zhutněním SC C 8/10 (KSC I), po zhutnění tl. 180 mm</t>
  </si>
  <si>
    <t>-126442692</t>
  </si>
  <si>
    <t>https://podminky.urs.cz/item/CS_URS_2024_01/567132113</t>
  </si>
  <si>
    <t>"KC6 - SC 0/32</t>
  </si>
  <si>
    <t>63</t>
  </si>
  <si>
    <t>571908112</t>
  </si>
  <si>
    <t>Kryt vymývaným dekoračním kamenivem (kačírkem) tl. 300 mm</t>
  </si>
  <si>
    <t>-393173284</t>
  </si>
  <si>
    <t>https://podminky.urs.cz/item/CS_URS_2024_01/571908112</t>
  </si>
  <si>
    <t>"KC5 - kačírek 4/8mm</t>
  </si>
  <si>
    <t>64</t>
  </si>
  <si>
    <t>571908R01</t>
  </si>
  <si>
    <t>Kryt mlatový (lomová výsivka 0-4mm) tl 40 mm</t>
  </si>
  <si>
    <t>2103583157</t>
  </si>
  <si>
    <t>"KC3 - mlat</t>
  </si>
  <si>
    <t>"KC4 - mlat</t>
  </si>
  <si>
    <t>55,2+23,4+21,8+24,3+171,9</t>
  </si>
  <si>
    <t>65</t>
  </si>
  <si>
    <t>573191111</t>
  </si>
  <si>
    <t>Postřik infiltrační kationaktivní emulzí v množství 1,00 kg/m2</t>
  </si>
  <si>
    <t>-1091274029</t>
  </si>
  <si>
    <t>https://podminky.urs.cz/item/CS_URS_2024_01/573191111</t>
  </si>
  <si>
    <t>"KC6 - postřik z mod. kationaktivní emulze</t>
  </si>
  <si>
    <t>66</t>
  </si>
  <si>
    <t>573231108</t>
  </si>
  <si>
    <t>Postřik spojovací PS bez posypu kamenivem ze silniční emulze, v množství 0,50 kg/m2</t>
  </si>
  <si>
    <t>-992497686</t>
  </si>
  <si>
    <t>https://podminky.urs.cz/item/CS_URS_2024_01/573231108</t>
  </si>
  <si>
    <t>"KC6 - spojovací postřik</t>
  </si>
  <si>
    <t>67</t>
  </si>
  <si>
    <t>577134031</t>
  </si>
  <si>
    <t>Asfaltový beton vrstva obrusná ACO 11 (ABS) s rozprostřením a se zhutněním z modifikovaného asfaltu v pruhu šířky do 1,5 m, po zhutnění tl. 40 mm</t>
  </si>
  <si>
    <t>1682383931</t>
  </si>
  <si>
    <t>https://podminky.urs.cz/item/CS_URS_2024_01/577134031</t>
  </si>
  <si>
    <t>"KC6 - asf. beton obrusný</t>
  </si>
  <si>
    <t>68</t>
  </si>
  <si>
    <t>596211111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</si>
  <si>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</si>
  <si>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1182113388</t>
  </si>
  <si>
    <t>https://podminky.urs.cz/item/CS_URS_2024_01/596211111</t>
  </si>
  <si>
    <t>"KC2 - dlažba betonová</t>
  </si>
  <si>
    <t>69</t>
  </si>
  <si>
    <t>59245018</t>
  </si>
  <si>
    <t>dlažba skladebná betonová 200x100mm tl 60mm přírodní</t>
  </si>
  <si>
    <t>1112369633</t>
  </si>
  <si>
    <t>"KC2 - bezbariérové úpravy</t>
  </si>
  <si>
    <t>-(0,75+0,76+3+2,3+0,8)</t>
  </si>
  <si>
    <t>46,19*1,03 'Přepočtené koeficientem množství</t>
  </si>
  <si>
    <t>59245006</t>
  </si>
  <si>
    <t>dlažba pro nevidomé betonová 200x100mm tl 60mm barevná</t>
  </si>
  <si>
    <t>1337941609</t>
  </si>
  <si>
    <t>0,75+0,76+3+2,3+0,8</t>
  </si>
  <si>
    <t>7,61*1,03 'Přepočtené koeficientem množství</t>
  </si>
  <si>
    <t>71</t>
  </si>
  <si>
    <t>596211112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</si>
  <si>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100 do 300 m2</t>
  </si>
  <si>
    <t>1712804964</t>
  </si>
  <si>
    <t>https://podminky.urs.cz/item/CS_URS_2024_01/596211112</t>
  </si>
  <si>
    <t>72</t>
  </si>
  <si>
    <t>-1125597493</t>
  </si>
  <si>
    <t>122,6*1,02 'Přepočtené koeficientem množství</t>
  </si>
  <si>
    <t>73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</si>
  <si>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</si>
  <si>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</si>
  <si>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-2023934708</t>
  </si>
  <si>
    <t>https://podminky.urs.cz/item/CS_URS_2024_01/596212210</t>
  </si>
  <si>
    <t>"KC1 - plná dlažba</t>
  </si>
  <si>
    <t>42,8+19,8</t>
  </si>
  <si>
    <t>74</t>
  </si>
  <si>
    <t>59245020</t>
  </si>
  <si>
    <t>dlažba skladebná betonová 200x100mm tl 80mm přírodní</t>
  </si>
  <si>
    <t>1120376856</t>
  </si>
  <si>
    <t>"KC1 - bezbariérové úpravy</t>
  </si>
  <si>
    <t>-2,7</t>
  </si>
  <si>
    <t>59,9*1,03 'Přepočtené koeficientem množství</t>
  </si>
  <si>
    <t>75</t>
  </si>
  <si>
    <t>59245226</t>
  </si>
  <si>
    <t>dlažba pro nevidomé betonová 200x100mm tl 80mm barevná</t>
  </si>
  <si>
    <t>1354457784</t>
  </si>
  <si>
    <t>2,7</t>
  </si>
  <si>
    <t>2,7*1,03 'Přepočtené koeficientem množství</t>
  </si>
  <si>
    <t>76</t>
  </si>
  <si>
    <t>596212211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</si>
  <si>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50 do 100 m2</t>
  </si>
  <si>
    <t>-1509589748</t>
  </si>
  <si>
    <t>https://podminky.urs.cz/item/CS_URS_2024_01/596212211</t>
  </si>
  <si>
    <t>77</t>
  </si>
  <si>
    <t>2117592422</t>
  </si>
  <si>
    <t>20*1,03 'Přepočtené koeficientem množství</t>
  </si>
  <si>
    <t>125</t>
  </si>
  <si>
    <t>59245005</t>
  </si>
  <si>
    <t>dlažba skladebná betonová 200x100mm tl 80mm barevná</t>
  </si>
  <si>
    <t>1806404643</t>
  </si>
  <si>
    <t>88*1,03 'Přepočtené koeficientem množství</t>
  </si>
  <si>
    <t>78</t>
  </si>
  <si>
    <t>596412210</t>
  </si>
  <si>
    <t>Kladení dlažby z betonových vegetačních dlaždic pozemních komunikací s ložem z kameniva těženého nebo drceného tl. do 50 mm, s vyplněním spár a vegetačních otvorů, s hutněním vibrováním tl. 80 mm, pro plochy do 50 m2</t>
  </si>
  <si>
    <t>1504879335</t>
  </si>
  <si>
    <t>https://podminky.urs.cz/item/CS_URS_2024_01/596412210</t>
  </si>
  <si>
    <t>"KC1 - vegetační dlažba</t>
  </si>
  <si>
    <t>50,9+43</t>
  </si>
  <si>
    <t>79</t>
  </si>
  <si>
    <t>59246016</t>
  </si>
  <si>
    <t>dlažba plošná vegetační betonová 600x400mm tl 80mm přírodní</t>
  </si>
  <si>
    <t>-120614013</t>
  </si>
  <si>
    <t>93,9*1,03 'Přepočtené koeficientem množství</t>
  </si>
  <si>
    <t>80</t>
  </si>
  <si>
    <t>58341364</t>
  </si>
  <si>
    <t>kamenivo drcené drobné frakce 2/4</t>
  </si>
  <si>
    <t>1277430031</t>
  </si>
  <si>
    <t>"KC1 - vegetační dlažba (výplň spár a otvorů)</t>
  </si>
  <si>
    <t>(50,9+43)*0,08*1,6</t>
  </si>
  <si>
    <t>81</t>
  </si>
  <si>
    <t>596412212</t>
  </si>
  <si>
    <t>Kladení dlažby z betonových vegetačních dlaždic pozemních komunikací s ložem z kameniva těženého nebo drceného tl. do 50 mm, s vyplněním spár a vegetačních otvorů, s hutněním vibrováním tl. 80 mm, pro plochy přes 100 do 300 m2</t>
  </si>
  <si>
    <t>-1452267307</t>
  </si>
  <si>
    <t>https://podminky.urs.cz/item/CS_URS_2024_01/596412212</t>
  </si>
  <si>
    <t>(94,7+61,4)</t>
  </si>
  <si>
    <t>82</t>
  </si>
  <si>
    <t>-912682493</t>
  </si>
  <si>
    <t>156,1*1,02 'Přepočtené koeficientem množství</t>
  </si>
  <si>
    <t>83</t>
  </si>
  <si>
    <t>210335385</t>
  </si>
  <si>
    <t>(94,7+61,4)*0,08*1,6</t>
  </si>
  <si>
    <t>Ostatní konstrukce a práce, bourání</t>
  </si>
  <si>
    <t>84</t>
  </si>
  <si>
    <t>914111111</t>
  </si>
  <si>
    <t>Montáž svislé dopravní značky základní velikosti do 1 m2 objímkami na sloupky nebo konzoly</t>
  </si>
  <si>
    <t>-63010279</t>
  </si>
  <si>
    <t>https://podminky.urs.cz/item/CS_URS_2024_01/914111111</t>
  </si>
  <si>
    <t>"přesun značky A7b + IP5</t>
  </si>
  <si>
    <t>1+1</t>
  </si>
  <si>
    <t>85</t>
  </si>
  <si>
    <t>-1258411941</t>
  </si>
  <si>
    <t>"značka IP12 + symbol 225</t>
  </si>
  <si>
    <t>"značka IP12 + symbol 226</t>
  </si>
  <si>
    <t>86</t>
  </si>
  <si>
    <t>40445625</t>
  </si>
  <si>
    <t>informativní značky provozní IP8, IP9, IP11-IP13 500x700mm</t>
  </si>
  <si>
    <t>-520859651</t>
  </si>
  <si>
    <t>87</t>
  </si>
  <si>
    <t>40445256</t>
  </si>
  <si>
    <t>svorka upínací na sloupek dopravní značky D 60mm</t>
  </si>
  <si>
    <t>966048943</t>
  </si>
  <si>
    <t>914511111</t>
  </si>
  <si>
    <t>Montáž sloupku dopravních značek délky do 3,5 m do betonového základu</t>
  </si>
  <si>
    <t>-1804179001</t>
  </si>
  <si>
    <t>https://podminky.urs.cz/item/CS_URS_2024_01/914511111</t>
  </si>
  <si>
    <t>89</t>
  </si>
  <si>
    <t>-2014674938</t>
  </si>
  <si>
    <t>90</t>
  </si>
  <si>
    <t>40445225</t>
  </si>
  <si>
    <t>sloupek pro dopravní značku Zn D 60mm v 3,5m</t>
  </si>
  <si>
    <t>1587447099</t>
  </si>
  <si>
    <t>91</t>
  </si>
  <si>
    <t>40445253</t>
  </si>
  <si>
    <t>víčko plastové na sloupek D 60mm</t>
  </si>
  <si>
    <t>1642854346</t>
  </si>
  <si>
    <t>92</t>
  </si>
  <si>
    <t>915211111</t>
  </si>
  <si>
    <t>Vodorovné dopravní značení stříkaným plastem dělící čára šířky 125 mm souvislá bílá základní</t>
  </si>
  <si>
    <t>1813647652</t>
  </si>
  <si>
    <t>https://podminky.urs.cz/item/CS_URS_2024_01/915211111</t>
  </si>
  <si>
    <t>"dělící čáry parkovacích stání</t>
  </si>
  <si>
    <t>2,7+2,6+2,3+2,25+2+5+5,5*10</t>
  </si>
  <si>
    <t>93</t>
  </si>
  <si>
    <t>915211115</t>
  </si>
  <si>
    <t>Vodorovné dopravní značení stříkaným plastem dělící čára šířky 125 mm souvislá žlutá základní</t>
  </si>
  <si>
    <t>-1643605248</t>
  </si>
  <si>
    <t>https://podminky.urs.cz/item/CS_URS_2024_01/915211115</t>
  </si>
  <si>
    <t>"V12c</t>
  </si>
  <si>
    <t>12,5</t>
  </si>
  <si>
    <t>94</t>
  </si>
  <si>
    <t>915231111</t>
  </si>
  <si>
    <t>Vodorovné dopravní značení stříkaným plastem přechody pro chodce, šipky, symboly nápisy bílé základní</t>
  </si>
  <si>
    <t>-684323001</t>
  </si>
  <si>
    <t>https://podminky.urs.cz/item/CS_URS_2024_01/915231111</t>
  </si>
  <si>
    <t>"V10f</t>
  </si>
  <si>
    <t>"symbol 226</t>
  </si>
  <si>
    <t>95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</si>
  <si>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</si>
  <si>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</si>
  <si>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448914086</t>
  </si>
  <si>
    <t>https://podminky.urs.cz/item/CS_URS_2024_01/916131213</t>
  </si>
  <si>
    <t>3,4+17,4+3,2+3+24+5,1+3,6+0,8+5+4,9+3,7+5,8+30,5</t>
  </si>
  <si>
    <t>96</t>
  </si>
  <si>
    <t>59217031</t>
  </si>
  <si>
    <t>obrubník silniční betonový 1000x150x250mm</t>
  </si>
  <si>
    <t>1612531422</t>
  </si>
  <si>
    <t>110,4*1,02 'Přepočtené koeficientem množství</t>
  </si>
  <si>
    <t>97</t>
  </si>
  <si>
    <t>59217078</t>
  </si>
  <si>
    <t>obrubník silniční obloukový betonový R 0,5-2m 150x250mm</t>
  </si>
  <si>
    <t>1150199944</t>
  </si>
  <si>
    <t>0,78*2</t>
  </si>
  <si>
    <t>1,56*1,02 'Přepočtené koeficientem množství</t>
  </si>
  <si>
    <t>98</t>
  </si>
  <si>
    <t>-1052253664</t>
  </si>
  <si>
    <t>6,6+23+32,5+(2+1,4+1,2+1,2+1,6)+0,6+5,5+32+2+1,9</t>
  </si>
  <si>
    <t>99</t>
  </si>
  <si>
    <t>59217029</t>
  </si>
  <si>
    <t>obrubník silniční betonový nájezdový 1000x150x150mm</t>
  </si>
  <si>
    <t>-1254656211</t>
  </si>
  <si>
    <t>111,5*1,02 'Přepočtené koeficientem množství</t>
  </si>
  <si>
    <t>100</t>
  </si>
  <si>
    <t>916181R01</t>
  </si>
  <si>
    <t>Dodávka a montáž obrubníku zhotoveného z ocelové pásoviny 200/8mm, vč. zajištění ocelovými pruty (roxory) pr. 10mm, délky prutu 0,5m, osazení prutů po 0,8m</t>
  </si>
  <si>
    <t>1263677744</t>
  </si>
  <si>
    <t>950</t>
  </si>
  <si>
    <t>101</t>
  </si>
  <si>
    <t>916231292</t>
  </si>
  <si>
    <t>Osazení chodníkového obrubníku betonového se zřízením lože, s vyplněním a zatřením spár cementovou maltou Příplatek k cenám za řezání obrubníků při osazení do oblouku vnitřního poloměru do 2,5 m</t>
  </si>
  <si>
    <t>-547797821</t>
  </si>
  <si>
    <t>https://podminky.urs.cz/item/CS_URS_2024_01/916231292</t>
  </si>
  <si>
    <t>2+1,4+1,2+1,2+1,6</t>
  </si>
  <si>
    <t>102</t>
  </si>
  <si>
    <t>916331111</t>
  </si>
  <si>
    <t>Osazení zahradního obrubníku betonového s ložem tl. od 50 do 100 mm z betonu prostého tř. C 12/15 bez boční opěry</t>
  </si>
  <si>
    <t>-671198619</t>
  </si>
  <si>
    <t>https://podminky.urs.cz/item/CS_URS_2024_01/916331111</t>
  </si>
  <si>
    <t>7+5,8+5+4,8+14,6+4+4+4,2+2,3+4+2,2+24,3+7,4+5,8+4</t>
  </si>
  <si>
    <t>103</t>
  </si>
  <si>
    <t>59217002</t>
  </si>
  <si>
    <t>obrubník zahradní betonový šedý 1000x50x200mm</t>
  </si>
  <si>
    <t>1313306223</t>
  </si>
  <si>
    <t>99,4*1,02 'Přepočtené koeficientem množství</t>
  </si>
  <si>
    <t>104</t>
  </si>
  <si>
    <t>916231212</t>
  </si>
  <si>
    <t>Osazení chodníkového obrubníku betonového se zřízením lože, s vyplněním a zatřením spár cementovou maltou stojatého bez boční opěry, do lože z betonu prostého</t>
  </si>
  <si>
    <t>-1263154698</t>
  </si>
  <si>
    <t>https://podminky.urs.cz/item/CS_URS_2024_01/916231212</t>
  </si>
  <si>
    <t>52,2+4,3+11,4</t>
  </si>
  <si>
    <t>105</t>
  </si>
  <si>
    <t>59217044</t>
  </si>
  <si>
    <t>obrubník parkový betonový 1000x80x250mm přírodní</t>
  </si>
  <si>
    <t>285564173</t>
  </si>
  <si>
    <t>67,9*1,02 'Přepočtené koeficientem množství</t>
  </si>
  <si>
    <t>106</t>
  </si>
  <si>
    <t>919112222</t>
  </si>
  <si>
    <t>Řezání dilatačních spár v živičném krytu vytvoření komůrky pro těsnící zálivku šířky 15 mm, hloubky 25 mm</t>
  </si>
  <si>
    <t>2024264481</t>
  </si>
  <si>
    <t>https://podminky.urs.cz/item/CS_URS_2024_01/919112222</t>
  </si>
  <si>
    <t>"SO 101 - KOMUNIKACE A ZPEVNĚNÉ PLOCHY - Technická zpráva:</t>
  </si>
  <si>
    <t xml:space="preserve">"Po dokončení se prořízne v místě napojení spára a zalije se modif. asfaltovou zálivkou. </t>
  </si>
  <si>
    <t>0,56+37,1+0,42</t>
  </si>
  <si>
    <t>107</t>
  </si>
  <si>
    <t>919121222</t>
  </si>
  <si>
    <t>Utěsnění dilatačních spár zálivkou za studena v cementobetonovém nebo živičném krytu včetně adhezního nátěru bez těsnicího profilu pod zálivkou, pro komůrky šířky 15 mm, hloubky 25 mm</t>
  </si>
  <si>
    <t>-1297975602</t>
  </si>
  <si>
    <t>https://podminky.urs.cz/item/CS_URS_2024_01/919121222</t>
  </si>
  <si>
    <t>108</t>
  </si>
  <si>
    <t>919726123</t>
  </si>
  <si>
    <t>Geotextilie netkaná pro ochranu, separaci nebo filtraci měrná hmotnost přes 300 do 500 g/m2</t>
  </si>
  <si>
    <t>1279185653</t>
  </si>
  <si>
    <t>https://podminky.urs.cz/item/CS_URS_2024_01/919726123</t>
  </si>
  <si>
    <t>"KC5 - neprorůstová fólie</t>
  </si>
  <si>
    <t>116,6*1,15</t>
  </si>
  <si>
    <t>"SO 101 - KOMUNIKACE A ZPEVNĚNÉ PLOCHY - TZ - část D Geotechnický průzkum a charakteristika území (Výměna podloží - separační geotextilie)</t>
  </si>
  <si>
    <t>(238,3+121)*1,15</t>
  </si>
  <si>
    <t>263,2*1,15</t>
  </si>
  <si>
    <t>1162,8*1,15</t>
  </si>
  <si>
    <t>296,6*1,15</t>
  </si>
  <si>
    <t>109</t>
  </si>
  <si>
    <t>919735113</t>
  </si>
  <si>
    <t>Řezání stávajícího živičného krytu nebo podkladu hloubky přes 100 do 150 mm</t>
  </si>
  <si>
    <t>-1189198882</t>
  </si>
  <si>
    <t>https://podminky.urs.cz/item/CS_URS_2024_01/919735113</t>
  </si>
  <si>
    <t>110</t>
  </si>
  <si>
    <t>935113R01</t>
  </si>
  <si>
    <t>Dodávka a montáž odvodňovacího žlabu 150x150mm, s mřížkou na zatížení B125</t>
  </si>
  <si>
    <t>-899043522</t>
  </si>
  <si>
    <t>2+1,5+1,5+7,3</t>
  </si>
  <si>
    <t>111</t>
  </si>
  <si>
    <t>962032241</t>
  </si>
  <si>
    <t>Bourání zdiva nadzákladového z cihel pálených plných nebo lícových nebo vápenopískových, na maltu cementovou, objemu přes 1 m3</t>
  </si>
  <si>
    <t>643025191</t>
  </si>
  <si>
    <t>https://podminky.urs.cz/item/CS_URS_2024_01/962032241</t>
  </si>
  <si>
    <t>"odstranění cihlové stěny</t>
  </si>
  <si>
    <t>(7,2+10,4)*0,4*(0,5+2)/2</t>
  </si>
  <si>
    <t>112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</si>
  <si>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</si>
  <si>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</si>
  <si>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-1893852746</t>
  </si>
  <si>
    <t>https://podminky.urs.cz/item/CS_URS_2024_01/966006132</t>
  </si>
  <si>
    <t>997</t>
  </si>
  <si>
    <t>Přesun sutě</t>
  </si>
  <si>
    <t>113</t>
  </si>
  <si>
    <t>-728021621</t>
  </si>
  <si>
    <t>10,44+14,207+17,16+0,082</t>
  </si>
  <si>
    <t>114</t>
  </si>
  <si>
    <t>997221571</t>
  </si>
  <si>
    <t>Vodorovná doprava vybouraných hmot bez naložení, ale se složením a s hrubým urovnáním na vzdálenost do 1 km</t>
  </si>
  <si>
    <t>165614446</t>
  </si>
  <si>
    <t>https://podminky.urs.cz/item/CS_URS_2024_01/997221571</t>
  </si>
  <si>
    <t>10,44+5,688+14,207+17,16+0,082</t>
  </si>
  <si>
    <t>115</t>
  </si>
  <si>
    <t>997221579</t>
  </si>
  <si>
    <t>Vodorovná doprava vybouraných hmot bez naložení, ale se složením a s hrubým urovnáním na vzdálenost Příplatek k ceně za každý další započatý 1 km přes 1 km</t>
  </si>
  <si>
    <t>-872387950</t>
  </si>
  <si>
    <t>https://podminky.urs.cz/item/CS_URS_2024_01/997221579</t>
  </si>
  <si>
    <t>47,577*19 'Přepočtené koeficientem množství</t>
  </si>
  <si>
    <t>116</t>
  </si>
  <si>
    <t>997221612</t>
  </si>
  <si>
    <t>Nakládání na dopravní prostředky pro vodorovnou dopravu vybouraných hmot</t>
  </si>
  <si>
    <t>732287348</t>
  </si>
  <si>
    <t>https://podminky.urs.cz/item/CS_URS_2024_01/997221612</t>
  </si>
  <si>
    <t>117</t>
  </si>
  <si>
    <t>997221645</t>
  </si>
  <si>
    <t>Poplatek za uložení stavebního odpadu na skládce (skládkovné) asfaltového bez obsahu dehtu zatříděného do Katalogu odpadů pod kódem 17 03 02</t>
  </si>
  <si>
    <t>-2032652285</t>
  </si>
  <si>
    <t>https://podminky.urs.cz/item/CS_URS_2024_01/997221645</t>
  </si>
  <si>
    <t>5,688</t>
  </si>
  <si>
    <t>998</t>
  </si>
  <si>
    <t>Přesun hmot</t>
  </si>
  <si>
    <t>118</t>
  </si>
  <si>
    <t>998223011</t>
  </si>
  <si>
    <t>Přesun hmot pro pozemní komunikace s krytem dlážděným dopravní vzdálenost do 200 m jakékoliv délky objektu</t>
  </si>
  <si>
    <t>1703931217</t>
  </si>
  <si>
    <t>https://podminky.urs.cz/item/CS_URS_2024_01/998223011</t>
  </si>
  <si>
    <t>PSV</t>
  </si>
  <si>
    <t>Práce a dodávky PSV</t>
  </si>
  <si>
    <t>711</t>
  </si>
  <si>
    <t>Izolace proti vodě, vlhkosti a plynům</t>
  </si>
  <si>
    <t>119</t>
  </si>
  <si>
    <t>711161212</t>
  </si>
  <si>
    <t>Izolace proti zemní vlhkosti a beztlakové vodě nopovými fóliemi na ploše svislé S vrstva ochranná, odvětrávací a drenážní výška nopku 8,0 mm, tl. fólie do 0,6 mm</t>
  </si>
  <si>
    <t>-1527935024</t>
  </si>
  <si>
    <t>https://podminky.urs.cz/item/CS_URS_2024_01/711161212</t>
  </si>
  <si>
    <t>15*(0,75+0,5+0,25)</t>
  </si>
  <si>
    <t>120</t>
  </si>
  <si>
    <t>998711121</t>
  </si>
  <si>
    <t>Přesun hmot pro izolace proti vodě, vlhkosti a plynům stanovený z hmotnosti přesunovaného materiálu vodorovná dopravní vzdálenost do 50 m ruční (bez užití mechanizace) v objektech výšky do 6 m</t>
  </si>
  <si>
    <t>-1695362591</t>
  </si>
  <si>
    <t>https://podminky.urs.cz/item/CS_URS_2024_01/998711121</t>
  </si>
  <si>
    <t>767</t>
  </si>
  <si>
    <t>Konstrukce zámečnické</t>
  </si>
  <si>
    <t>121</t>
  </si>
  <si>
    <t>767220R01</t>
  </si>
  <si>
    <t>Dodávka a montáž schodišťového zábradlí z ocelových profilů 40x40mm, kotveno do schodišťových stupňů přes platli na chemické kotvy, barva RAL 7016, délky 4,1m, výška 0,9m (SCHODIŠTĚ 1)</t>
  </si>
  <si>
    <t>2083800321</t>
  </si>
  <si>
    <t>122</t>
  </si>
  <si>
    <t>767220R02</t>
  </si>
  <si>
    <t>Dodávka a montáž schodišťového zábradlí z ocelových profilů 40x40mm, kotveno do schodišťových stupňů přes platli na chemické kotvy, barva RAL 7016, délky 3,0m, výška 0,9m (SCHODIŠTĚ 2)</t>
  </si>
  <si>
    <t>278375219</t>
  </si>
  <si>
    <t>123</t>
  </si>
  <si>
    <t>767220R03</t>
  </si>
  <si>
    <t>Dodávka a montáž schodišťového zábradlí z ocelových profilů 40x40mm, kotveno do schodišťových stupňů přes platli na chemické kotvy, barva RAL 7016, délky 2,65m, výška 0,9m (SCHODIŠTĚ 3)</t>
  </si>
  <si>
    <t>1164775794</t>
  </si>
  <si>
    <t>124</t>
  </si>
  <si>
    <t>998767121</t>
  </si>
  <si>
    <t>Přesun hmot pro zámečnické konstrukce stanovený z hmotnosti přesunovaného materiálu vodorovná dopravní vzdálenost do 50 m ruční (bez užití mechanizace) v objektech výšky do 6 m</t>
  </si>
  <si>
    <t>1107063942</t>
  </si>
  <si>
    <t>https://podminky.urs.cz/item/CS_URS_2024_01/998767121</t>
  </si>
  <si>
    <t>SO 401 - Veřejné osvětlení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</si>
  <si>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</si>
  <si>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</si>
  <si>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</si>
  <si>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</si>
  <si>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945412111</t>
  </si>
  <si>
    <t>Teleskopická hydraulická montážní plošina na samohybném podvozku, s otočným košem výšky zdvihu do 8 m</t>
  </si>
  <si>
    <t>den</t>
  </si>
  <si>
    <t>https://podminky.urs.cz/item/CS_URS_2024_01/945412111</t>
  </si>
  <si>
    <t>Montážní plošina pro osazení stožáru a svítidel VO</t>
  </si>
  <si>
    <t>Odhad montáže 20 dní</t>
  </si>
  <si>
    <t>741</t>
  </si>
  <si>
    <t>Elektroinstalace - silnoproud</t>
  </si>
  <si>
    <t>741122133</t>
  </si>
  <si>
    <t>Montáž kabelů měděných s ukončením a uložených v trubkách zatažených nebo volně ve výkopu plných kulatých nebo bezhalogenových (např. CYKY) počtu a průřezu žil 4x10 mm2</t>
  </si>
  <si>
    <t>D.SO401.2</t>
  </si>
  <si>
    <t>9,3438 + 12,6931 + 1,7427 + 9,0755 + 1,3446 + 1,3449 + 30,1274 + 1,3289 + 1,1722 + 7,2566 + 3,2160 "volně"</t>
  </si>
  <si>
    <t xml:space="preserve">14,0243 + 1,0186 + 0,9814 + 10,6857 + 6,7995 + 4,8852 + 3,0460 + 1,9172 + 1,9713 + 4,7985 + 2,2784  "volně" </t>
  </si>
  <si>
    <t>24,6562 + 2,5999 + 2,3901 + 31,7388 + 2,4895 + 2,4309 + 33,2838 + 0,9589 + 0,8289 + 7,0302 + 15,9402 "volně"</t>
  </si>
  <si>
    <t>3,4404 + 3,4370 + 3,1741 + 3,1379 + 16,6295 + 3,1350 + 1,5888 + 1,6811 + 0,1545 + 1,7056 + 1,5537 + 10,9159 "volně"</t>
  </si>
  <si>
    <t>0,9633 + 0,8670 + 14,0169 + 1,3313 + 1,3122 + 23,0407 + 2,8288 + 3,2192 + 7,9944 + 7,6596 + 7,2500 "volně"</t>
  </si>
  <si>
    <t>9,8895 + 4,7289 + 14,3842 + 1,6617 + 1,5751 + 3,1581 + 4,6278 + 6,4330 + 1,5780 + 1,5889 + 24,3427 + 6,1942 "volně"</t>
  </si>
  <si>
    <t>0,5463 + 0,0288 + 9,3428 + 13,588 "volně"</t>
  </si>
  <si>
    <t>9,9330 + 3,2758 + 3,4978 + 7,6289 "volně"</t>
  </si>
  <si>
    <t>20 "v trubkách zatažených"</t>
  </si>
  <si>
    <t>34112358</t>
  </si>
  <si>
    <t>kabel silový jádro Cu izolace PVC plášť PVC 0,6/1kV (NYY) 4x10mm2</t>
  </si>
  <si>
    <t>524,44*1,15 "Přepočtené koeficientem množství</t>
  </si>
  <si>
    <t>3457135R</t>
  </si>
  <si>
    <t>trubka elektroinstalační ohebná chránička  D110 Koruflex/koruhard</t>
  </si>
  <si>
    <t>20*1,15 "Přepočtené koeficientem množství</t>
  </si>
  <si>
    <t>998741101</t>
  </si>
  <si>
    <t>Přesun hmot pro silnoproud stanovený z hmotnosti přesunovaného materiálu vodorovná dopravní vzdálenost do 50 m základní v objektech výšky do 6 m</t>
  </si>
  <si>
    <t>https://podminky.urs.cz/item/CS_URS_2024_01/998741101</t>
  </si>
  <si>
    <t>Práce a dodávky M</t>
  </si>
  <si>
    <t>21-M</t>
  </si>
  <si>
    <t>Elektromontáže</t>
  </si>
  <si>
    <t>2100021R</t>
  </si>
  <si>
    <t>Připravenost pro napojení pro hlavní síť - Odborný odhad</t>
  </si>
  <si>
    <t>kpl</t>
  </si>
  <si>
    <t>210021364.R</t>
  </si>
  <si>
    <t>Rozvaděč VO - kompletní provedení - Odborný odhad</t>
  </si>
  <si>
    <t>P</t>
  </si>
  <si>
    <t>Poznámka k položce:_x000D_
Poznámka k položce:  - zemní práce - bet.základ - chránička - osazení pilíře  - vyzbrojení - nástěnná deska - proudový chránič - Total stop - štítky - dvířka s klíčem a cejchem - revize - uživatelský manuál</t>
  </si>
  <si>
    <t>2100R1</t>
  </si>
  <si>
    <t>Rozebrání zámkové dlažby vč. vybrání podkladních vrstev komunikace v š.0,8m</t>
  </si>
  <si>
    <t>5*0,8</t>
  </si>
  <si>
    <t>2100R2</t>
  </si>
  <si>
    <t>Zpětná montáž zámkové dlažby vč. podkladních vrstev vč. hutnění</t>
  </si>
  <si>
    <t>2100R3</t>
  </si>
  <si>
    <t>Náklady na dopravní opatření při otevření komunikace</t>
  </si>
  <si>
    <t>210203901</t>
  </si>
  <si>
    <t>Montáž svítidel LED se zapojením vodičů průmyslových nebo venkovních na výložník nebo dřík</t>
  </si>
  <si>
    <t>https://podminky.urs.cz/item/CS_URS_2024_01/210203901</t>
  </si>
  <si>
    <t>C.3;</t>
  </si>
  <si>
    <t>34774021</t>
  </si>
  <si>
    <t>svítidlo parkové na sloupek LED IP66 do 30W do 3000lm</t>
  </si>
  <si>
    <t>256</t>
  </si>
  <si>
    <t>Svítidlo A - 20W/2389lm</t>
  </si>
  <si>
    <t xml:space="preserve">Svítidlo B - 20W/ 2387 lm </t>
  </si>
  <si>
    <t>Svítidlo C - 20W/ 2392 lm</t>
  </si>
  <si>
    <t>210204011</t>
  </si>
  <si>
    <t>Montáž stožárů osvětlení ocelových samostatně stojících délky do 12 m</t>
  </si>
  <si>
    <t>https://podminky.urs.cz/item/CS_URS_2024_01/210204011</t>
  </si>
  <si>
    <t xml:space="preserve"> C.3;</t>
  </si>
  <si>
    <t>31674067</t>
  </si>
  <si>
    <t>stožár osvětlovací sadový Pz 133/89/60 v 6,0m</t>
  </si>
  <si>
    <t>TZ , C.3</t>
  </si>
  <si>
    <t>210204201</t>
  </si>
  <si>
    <t>Montáž elektrovýzbroje stožárů osvětlení 1 okruh</t>
  </si>
  <si>
    <t>https://podminky.urs.cz/item/CS_URS_2024_01/210204201</t>
  </si>
  <si>
    <t>RMAT0003</t>
  </si>
  <si>
    <t>Drobný spotřebný materiál</t>
  </si>
  <si>
    <t>RMAT0005</t>
  </si>
  <si>
    <t>elektrovýzbroj stožárová s  přepětovou ochranou</t>
  </si>
  <si>
    <t>210220022</t>
  </si>
  <si>
    <t>Montáž uzemňovacího vedení s upevněním, propojením a připojením pomocí svorek v zemi s izolací spojů vodičů FeZn drátem nebo lanem průměru do 10 mm v městské zástavbě</t>
  </si>
  <si>
    <t>https://podminky.urs.cz/item/CS_URS_2024_01/210220022</t>
  </si>
  <si>
    <t>35442062</t>
  </si>
  <si>
    <t>pás zemnící 30x4mm FeZn</t>
  </si>
  <si>
    <t>kg</t>
  </si>
  <si>
    <t>524,44</t>
  </si>
  <si>
    <t>RMAT0006</t>
  </si>
  <si>
    <t>Spojovací materiál</t>
  </si>
  <si>
    <t>166/665*524,44</t>
  </si>
  <si>
    <t>210280003</t>
  </si>
  <si>
    <t>Zkoušky a prohlídky elektrických rozvodů a zařízení celková prohlídka, zkoušení, měření a vyhotovení revizní zprávy pro objem montážních prací přes 500 do 1000 tisíc Kč</t>
  </si>
  <si>
    <t>https://podminky.urs.cz/item/CS_URS_2024_01/210280003</t>
  </si>
  <si>
    <t>210280010</t>
  </si>
  <si>
    <t>Zkoušky a prohlídky elektrických rozvodů a zařízení celková prohlídka, zkoušení, měření a vyhotovení revizní zprávy pro objem montážních prací Příplatek k ceně -0003 za každých dalších i započatých 500 tisíc Kč přes 1000 tisíc Kč</t>
  </si>
  <si>
    <t>https://podminky.urs.cz/item/CS_URS_2024_01/210280010</t>
  </si>
  <si>
    <t>210280224</t>
  </si>
  <si>
    <t>Měření zemních odporů zemnící sítě dl pásku přes 500 do 1000 m</t>
  </si>
  <si>
    <t>https://podminky.urs.cz/item/CS_URS_2024_01/210280224</t>
  </si>
  <si>
    <t>210280712</t>
  </si>
  <si>
    <t>Zkoušky a prohlídky osvětlovacího zařízení měření intenzity osvětlení</t>
  </si>
  <si>
    <t>soubor</t>
  </si>
  <si>
    <t>https://podminky.urs.cz/item/CS_URS_2024_01/210280712</t>
  </si>
  <si>
    <t>21095010R</t>
  </si>
  <si>
    <t>M+ D - označení pomocí štítku a popisem směru ve stožáru VO</t>
  </si>
  <si>
    <t>RKON0001</t>
  </si>
  <si>
    <t>Napojení nového kabelového vedení VO ze stávajícího vedení</t>
  </si>
  <si>
    <t>46-M</t>
  </si>
  <si>
    <t>Zemní práce při extr.mont.pracích</t>
  </si>
  <si>
    <t>460010025</t>
  </si>
  <si>
    <t>Vytyčení trasy inženýrských sítí v zastavěném prostoru</t>
  </si>
  <si>
    <t>km</t>
  </si>
  <si>
    <t>https://podminky.urs.cz/item/CS_URS_2024_01/460010025</t>
  </si>
  <si>
    <t>0,52444</t>
  </si>
  <si>
    <t>460061121</t>
  </si>
  <si>
    <t>Zabezpečení výkopu a objektů přechodová lávka délky do 2 m včetně zábradlí zřízení</t>
  </si>
  <si>
    <t>https://podminky.urs.cz/item/CS_URS_2024_01/460061121</t>
  </si>
  <si>
    <t>Odhad při vsýtavbě</t>
  </si>
  <si>
    <t>460061122</t>
  </si>
  <si>
    <t>Zabezpečení výkopu a objektů přechodová lávka délky do 2 m včetně zábradlí odstranění</t>
  </si>
  <si>
    <t>https://podminky.urs.cz/item/CS_URS_2024_01/460061122</t>
  </si>
  <si>
    <t>460061141</t>
  </si>
  <si>
    <t>Zabezpečení výkopu a objektů ocelové mobilní oplocení výšky do 1,5 m zřízení</t>
  </si>
  <si>
    <t>https://podminky.urs.cz/item/CS_URS_2024_01/460061141</t>
  </si>
  <si>
    <t>Zábor v šíři 1,5m, dle uvažované trasy VO v délce 525</t>
  </si>
  <si>
    <t>525,0</t>
  </si>
  <si>
    <t>460061142</t>
  </si>
  <si>
    <t>Zabezpečení výkopu a objektů ocelové mobilní oplocení výšky do 1,5 m odstranění</t>
  </si>
  <si>
    <t>https://podminky.urs.cz/item/CS_URS_2024_01/460061142</t>
  </si>
  <si>
    <t>525</t>
  </si>
  <si>
    <t>460061161</t>
  </si>
  <si>
    <t>Zabezpečení výkopu a objektů vstup nebo výstup žebříkem zřízení</t>
  </si>
  <si>
    <t>https://podminky.urs.cz/item/CS_URS_2024_01/460061161</t>
  </si>
  <si>
    <t>Vstup do výkopu</t>
  </si>
  <si>
    <t>460061162</t>
  </si>
  <si>
    <t>Zabezpečení výkopu a objektů vstup nebo výstup žebříkem odstranění</t>
  </si>
  <si>
    <t>https://podminky.urs.cz/item/CS_URS_2024_01/460061162</t>
  </si>
  <si>
    <t>460141113</t>
  </si>
  <si>
    <t>Hloubení nezapažených jam strojně včetně urovnáním dna s přemístěním výkopku do vzdálenosti 3 m od okraje jámy nebo s naložením na dopravní prostředek v hornině třídy těžitelnosti II skupiny 4</t>
  </si>
  <si>
    <t>https://podminky.urs.cz/item/CS_URS_2024_01/460141113</t>
  </si>
  <si>
    <t xml:space="preserve"> "20ks. lamp" 20*0,6*0,6*0,9</t>
  </si>
  <si>
    <t>460171163</t>
  </si>
  <si>
    <t>Hloubení nezapažených kabelových rýh strojně včetně urovnání dna s přemístěním výkopku do vzdálenosti 3 m od okraje jámy nebo s naložením na dopravní prostředek šířky 35 cm hloubky 70 cm v hornině třídy těžitelnosti II skupiny 4</t>
  </si>
  <si>
    <t>https://podminky.urs.cz/item/CS_URS_2024_01/460171163</t>
  </si>
  <si>
    <t>460171323</t>
  </si>
  <si>
    <t>Hloubení nezapažených kabelových rýh strojně včetně urovnání dna s přemístěním výkopku do vzdálenosti 3 m od okraje jámy nebo s naložením na dopravní prostředek šířky 50 cm hloubky 120 cm v hornině třídy těžitelnosti II skupiny 4</t>
  </si>
  <si>
    <t>https://podminky.urs.cz/item/CS_URS_2024_01/460171323</t>
  </si>
  <si>
    <t>460341113</t>
  </si>
  <si>
    <t>Vodorovné přemístění (odvoz) horniny dopravními prostředky včetně složení, bez naložení a rozprostření jakékoliv třídy, na vzdálenost přes 500 do 1000 m</t>
  </si>
  <si>
    <t>https://podminky.urs.cz/item/CS_URS_2024_01/460341113</t>
  </si>
  <si>
    <t>Odvoz zeminy na skládku nebo meziskládu</t>
  </si>
  <si>
    <t>524,44*0,35*0,70*1,8 "1,8 indech provzdušnění"</t>
  </si>
  <si>
    <t>20*0,5*1,2*1,8"1,8 indech provzdušnění"</t>
  </si>
  <si>
    <t>20*0,6*0,6*0,9*1,8"1,8 indech provzdušnění"</t>
  </si>
  <si>
    <t>Mezisoučet</t>
  </si>
  <si>
    <t>Cesta zpět na zpětné zásypy</t>
  </si>
  <si>
    <t>524,44*0,35*0,50*1,8 "1,8 indech provzdušnění"</t>
  </si>
  <si>
    <t>20*0,5*0,9*1,8"1,8 indech provzdušnění"</t>
  </si>
  <si>
    <t>460361111</t>
  </si>
  <si>
    <t>Poplatek (skládkovné) za uložení zeminy na skládce zatříděné do Katalogu odpadů pod kódem 17 05 04</t>
  </si>
  <si>
    <t>https://podminky.urs.cz/item/CS_URS_2024_01/460361111</t>
  </si>
  <si>
    <t>524,44*0,35*0,70*1,6 "Objemová hmotnost 1,6 v pevném stavu bez rozrušení"</t>
  </si>
  <si>
    <t>20*0,5*1,2*1,6 "Objemová hmotnost 1,6 v pevném stavu bez rozrušení"</t>
  </si>
  <si>
    <t>20*0,6*0,6*0,9*1,6 "Objemová hmotnost 1,6 v pevném stavu bez rozrušení"</t>
  </si>
  <si>
    <t>Odpočty</t>
  </si>
  <si>
    <t>-524,44*0,35*0,50*1,6 "Objemová hmotnost 1,6 v pevném stavu bez rozrušení"</t>
  </si>
  <si>
    <t>-20*0,5*0,9*1,6 "Objemová hmotnost 1,6 v pevném stavu bez rozrušení"</t>
  </si>
  <si>
    <t>460371123</t>
  </si>
  <si>
    <t>Naložení výkopku strojně z hornin třídy těžitelnosti II skupiny 4 až 5</t>
  </si>
  <si>
    <t>https://podminky.urs.cz/item/CS_URS_2024_01/460371123</t>
  </si>
  <si>
    <t>460451153</t>
  </si>
  <si>
    <t>Zásyp kabelových rýh strojně s přemístěním sypaniny ze vzdálenosti do 10 m, s uložením výkopku ve vrstvách včetně zhutnění a urovnání povrchu šířky 35 cm hloubky 50 cm z horniny třídy těžitelnosti II skupiny 4</t>
  </si>
  <si>
    <t>https://podminky.urs.cz/item/CS_URS_2024_01/460451153</t>
  </si>
  <si>
    <t>Odečet obsypové vrstvy výšky 0,2m</t>
  </si>
  <si>
    <t>460451293</t>
  </si>
  <si>
    <t>Zásyp kabelových rýh strojně s přemístěním sypaniny ze vzdálenosti do 10 m, s uložením výkopku ve vrstvách včetně zhutnění a urovnání povrchu šířky 50 cm hloubky 90 cm z horniny třídy těžitelnosti II skupiny 4</t>
  </si>
  <si>
    <t>https://podminky.urs.cz/item/CS_URS_2024_01/460451293</t>
  </si>
  <si>
    <t>Odečet obsypové vrstvy výšky 0,3m</t>
  </si>
  <si>
    <t>460641125</t>
  </si>
  <si>
    <t>Základové konstrukce základ bez bednění do rostlé zeminy z monolitického železobetonu bez výztuže bez zvláštních nároků na prostředí tř. C 25/30</t>
  </si>
  <si>
    <t>https://podminky.urs.cz/item/CS_URS_2024_01/460641125</t>
  </si>
  <si>
    <t>"20kspatek pro VO" 20*0,6*0,6*0,9</t>
  </si>
  <si>
    <t>4606411R0</t>
  </si>
  <si>
    <t>Osazení a dodání pouzdra pro do betonových základů</t>
  </si>
  <si>
    <t>460661111</t>
  </si>
  <si>
    <t>Kabelové lože z písku včetně podsypu, zhutnění a urovnání povrchu pro kabely nn bez zakrytí, šířky do 35 cm</t>
  </si>
  <si>
    <t>https://podminky.urs.cz/item/CS_URS_2024_01/460661111</t>
  </si>
  <si>
    <t>460661113</t>
  </si>
  <si>
    <t>Kabelové lože z písku včetně podsypu, zhutnění a urovnání povrchu pro kabely nn bez zakrytí, šířky přes 50 do 65 cm</t>
  </si>
  <si>
    <t>https://podminky.urs.cz/item/CS_URS_2024_01/460661113</t>
  </si>
  <si>
    <t>460671113</t>
  </si>
  <si>
    <t>Výstražné prvky pro krytí kabelů včetně vyrovnání povrchu rýhy, rozvinutí a uložení fólie, šířky přes 25 do 35 cm</t>
  </si>
  <si>
    <t>https://podminky.urs.cz/item/CS_URS_2024_01/460671113</t>
  </si>
  <si>
    <t>524,44+20</t>
  </si>
  <si>
    <t>469981111</t>
  </si>
  <si>
    <t>Přesun hmot pro pomocné stavební práce při elektromontážích dopravní vzdálenost do 1 000 m</t>
  </si>
  <si>
    <t>https://podminky.urs.cz/item/CS_URS_2024_01/469981111</t>
  </si>
  <si>
    <t>SO 701 - Mobiliář a herní prvky</t>
  </si>
  <si>
    <t xml:space="preserve">    MM - Městský mobiliář - 01-07</t>
  </si>
  <si>
    <t xml:space="preserve">    PAR - Parkourové hřiště - 08</t>
  </si>
  <si>
    <t xml:space="preserve">    DHP - Dětské herní prvky - 09, 10, 11</t>
  </si>
  <si>
    <t>275313811</t>
  </si>
  <si>
    <t>Základy z betonu prostého patky a bloky z betonu kamenem neprokládaného tř. C 25/30</t>
  </si>
  <si>
    <t>1647903475</t>
  </si>
  <si>
    <t>https://podminky.urs.cz/item/CS_URS_2024_01/275313811</t>
  </si>
  <si>
    <t>"základové patky</t>
  </si>
  <si>
    <t>MM</t>
  </si>
  <si>
    <t>Městský mobiliář - 01-07</t>
  </si>
  <si>
    <t>912112R01</t>
  </si>
  <si>
    <t>Montáž sloupku zahrazovacího kovového přichycením kotevními šrouby</t>
  </si>
  <si>
    <t>990263440</t>
  </si>
  <si>
    <t>Poznámka k položce:_x000D_
podrobná specifikace viz "D.SO 701.2 - Rozkres mobiliáře 01-07"</t>
  </si>
  <si>
    <t>74903</t>
  </si>
  <si>
    <t>sloupek zahrazovací kovový</t>
  </si>
  <si>
    <t>-441495200</t>
  </si>
  <si>
    <t>936001R01</t>
  </si>
  <si>
    <t>Montáž informační tabule přichycením kotevními šrouby</t>
  </si>
  <si>
    <t>1861859937</t>
  </si>
  <si>
    <t>74904</t>
  </si>
  <si>
    <t>informační tabule</t>
  </si>
  <si>
    <t>1680265058</t>
  </si>
  <si>
    <t>936104R01</t>
  </si>
  <si>
    <t>Montáž odpadkového koše přichycením kotevními šrouby</t>
  </si>
  <si>
    <t>303722376</t>
  </si>
  <si>
    <t>4*3</t>
  </si>
  <si>
    <t>74901A</t>
  </si>
  <si>
    <t>koš odpadkový kovový kotvený - varianta A koš na směsný odpad</t>
  </si>
  <si>
    <t>-1707265397</t>
  </si>
  <si>
    <t>74901B</t>
  </si>
  <si>
    <t>koš odpadkový kovový kotvený - varianta B koš na psí exkrementy</t>
  </si>
  <si>
    <t>986347394</t>
  </si>
  <si>
    <t>74901C</t>
  </si>
  <si>
    <t>koš odpadkový kovový kotvený - varianta C trojkombinace směsný odpad + papír + plast</t>
  </si>
  <si>
    <t>1611994709</t>
  </si>
  <si>
    <t>936124R01</t>
  </si>
  <si>
    <t>Montáž lavice přichycené kotevními šrouby</t>
  </si>
  <si>
    <t>999277693</t>
  </si>
  <si>
    <t>74905</t>
  </si>
  <si>
    <t>lavice tvaru pravidelné trojcípé hvězdy</t>
  </si>
  <si>
    <t>489930585</t>
  </si>
  <si>
    <t>936124R02</t>
  </si>
  <si>
    <t>Montáž lavičky parkové stabilní přichycené kotevními šrouby</t>
  </si>
  <si>
    <t>-228195778</t>
  </si>
  <si>
    <t>74906</t>
  </si>
  <si>
    <t>lavička bez opěradla</t>
  </si>
  <si>
    <t>1050815503</t>
  </si>
  <si>
    <t>936124R03</t>
  </si>
  <si>
    <t>580711857</t>
  </si>
  <si>
    <t>74907</t>
  </si>
  <si>
    <t>lavička s opěradlem</t>
  </si>
  <si>
    <t>1182434386</t>
  </si>
  <si>
    <t>936174R01</t>
  </si>
  <si>
    <t>Montáž stojanu na kola přichyceného kotevními šrouby</t>
  </si>
  <si>
    <t>-178700193</t>
  </si>
  <si>
    <t>74902</t>
  </si>
  <si>
    <t>stojan na kola kovový</t>
  </si>
  <si>
    <t>1264989075</t>
  </si>
  <si>
    <t>PAR</t>
  </si>
  <si>
    <t>Parkourové hřiště - 08</t>
  </si>
  <si>
    <t>936005R01</t>
  </si>
  <si>
    <t>Betonáž hřiště (základové patky pro ukotvení jednotlivých prvků)</t>
  </si>
  <si>
    <t>893671752</t>
  </si>
  <si>
    <t>Poznámka k položce:_x000D_
podrobná specifikace viz "D.SO 701.3 - Rozkres mobiliáře 08"</t>
  </si>
  <si>
    <t>936005R02</t>
  </si>
  <si>
    <t>Instalace hřiště</t>
  </si>
  <si>
    <t>2079337917</t>
  </si>
  <si>
    <t>Poznámka k položce:_x000D_
v rámci dodávky bude sepsán provozní řád a poučení k herním prvkům</t>
  </si>
  <si>
    <t>74908.1</t>
  </si>
  <si>
    <t>překážková dráha (zabetonovaný tyčový prvek s nášlapy)</t>
  </si>
  <si>
    <t>-1720122215</t>
  </si>
  <si>
    <t>74908.2</t>
  </si>
  <si>
    <t>šikmá lavice pro přeskok</t>
  </si>
  <si>
    <t>269474370</t>
  </si>
  <si>
    <t>74908.3</t>
  </si>
  <si>
    <t>šikmá stěna pro přeskok</t>
  </si>
  <si>
    <t>-389717729</t>
  </si>
  <si>
    <t>74908.4</t>
  </si>
  <si>
    <t>parkourová stěna nízká</t>
  </si>
  <si>
    <t>-2082527579</t>
  </si>
  <si>
    <t>74908.5</t>
  </si>
  <si>
    <t>parkourová stěna vysoká s proskokem</t>
  </si>
  <si>
    <t>-1725956145</t>
  </si>
  <si>
    <t>DHP</t>
  </si>
  <si>
    <t>Dětské herní prvky - 09, 10, 11</t>
  </si>
  <si>
    <t>936005R03</t>
  </si>
  <si>
    <t>-2057248476</t>
  </si>
  <si>
    <t>Poznámka k položce:_x000D_
podrobná specifikace viz "D.SO 701.4 - Rozkres mobiliáře 9,10"</t>
  </si>
  <si>
    <t>936005R04</t>
  </si>
  <si>
    <t>-1073633225</t>
  </si>
  <si>
    <t>74909.1</t>
  </si>
  <si>
    <t>pískoviště z akátového dřeva 3000x3000x300mm, vč. dodávky certifikovaného písku do pískoviště frakce 0/4, podkladní geotextilie a krycí tkaniny</t>
  </si>
  <si>
    <t>1313611120</t>
  </si>
  <si>
    <t>74909.2</t>
  </si>
  <si>
    <t>houpačka z akátového dřeva 3000x1200x1850mm</t>
  </si>
  <si>
    <t>1824934643</t>
  </si>
  <si>
    <t>74909.3</t>
  </si>
  <si>
    <t>stezka z akátového dřeva 3000x500x1100mm</t>
  </si>
  <si>
    <t>-1063509802</t>
  </si>
  <si>
    <t>74910.1</t>
  </si>
  <si>
    <t>2x nerez terénní skluzavka s převýšením 2,2m, nakloněná rovina z dřevěných prken na roštu a štěrkovém loži s nášlapy a šplhacím lanem</t>
  </si>
  <si>
    <t>1198164679</t>
  </si>
  <si>
    <t>936005R05</t>
  </si>
  <si>
    <t>Dodávka a montáž zážitkový chodník</t>
  </si>
  <si>
    <t>276487750</t>
  </si>
  <si>
    <t>Poznámka k položce:_x000D_
podrobná specifikace viz "D.SO 701.5 - Rozkres mobiliáře 11"</t>
  </si>
  <si>
    <t>998231411</t>
  </si>
  <si>
    <t>Přesun hmot pro sadovnické a krajinářské úpravy ručně (bez užití mechanizace) dopravní vzdálenost do 100 m</t>
  </si>
  <si>
    <t>2080735053</t>
  </si>
  <si>
    <t>https://podminky.urs.cz/item/CS_URS_2024_01/998231411</t>
  </si>
  <si>
    <t>SO 702.1 - Vodovodní přípojka</t>
  </si>
  <si>
    <t xml:space="preserve">HSV - Práce a dodávky HSV   </t>
  </si>
  <si>
    <t xml:space="preserve">    8 - Trubní vedení   </t>
  </si>
  <si>
    <t xml:space="preserve">    998 - Přesun hmot   </t>
  </si>
  <si>
    <t xml:space="preserve">PSV - Práce a dodávky PSV   </t>
  </si>
  <si>
    <t xml:space="preserve">    722 - Venkovní vodovod   </t>
  </si>
  <si>
    <t xml:space="preserve">Práce a dodávky HSV   </t>
  </si>
  <si>
    <t>901301795</t>
  </si>
  <si>
    <t>"výkop šachta</t>
  </si>
  <si>
    <t>2,7*2,7*1,95</t>
  </si>
  <si>
    <t>132351101</t>
  </si>
  <si>
    <t>Hloubení nezapažených rýh šířky do 800 mm strojně s urovnáním dna do předepsaného profilu a spádu v hornině třídy těžitelnosti II skupiny 4 do 20 m3</t>
  </si>
  <si>
    <t>-956178947</t>
  </si>
  <si>
    <t>https://podminky.urs.cz/item/CS_URS_2024_01/132351101</t>
  </si>
  <si>
    <t>"výkop rýhy</t>
  </si>
  <si>
    <t>10*0,65*1,5</t>
  </si>
  <si>
    <t>1458037799</t>
  </si>
  <si>
    <t>"zásyp šachta</t>
  </si>
  <si>
    <t>-(2,7*2,7*1,95-(1,6*1,6*0,15)-(PI*0,6*0,6*1,5)-(PI*0,3*0,3*0,3))</t>
  </si>
  <si>
    <t>"zásyp rýhy</t>
  </si>
  <si>
    <t>-(10*0,65*(1,5-0,11-0,34))</t>
  </si>
  <si>
    <t>-1046608972</t>
  </si>
  <si>
    <t>5,091*10 'Přepočtené koeficientem množství</t>
  </si>
  <si>
    <t>401104522</t>
  </si>
  <si>
    <t>-919469325</t>
  </si>
  <si>
    <t>5,091*2</t>
  </si>
  <si>
    <t>174112101</t>
  </si>
  <si>
    <t>Zásyp sypaninou z jakékoliv horniny při překopech inženýrských sítí ručně objemu do 30 m3 s uložením výkopku ve vrstvách se zhutněním jam, šachet, rýh nebo kolem objektů v těchto vykopávkách</t>
  </si>
  <si>
    <t>-144189492</t>
  </si>
  <si>
    <t>https://podminky.urs.cz/item/CS_URS_2024_01/174112101</t>
  </si>
  <si>
    <t>2,7*2,7*1,95-(1,6*1,6*0,15)-(PI*0,6*0,6*1,5)-(PI*0,3*0,3*0,3)</t>
  </si>
  <si>
    <t>10*0,65*(1,5-0,11-0,34)</t>
  </si>
  <si>
    <t>174112109</t>
  </si>
  <si>
    <t>Zásyp sypaninou z jakékoliv horniny při překopech inženýrských sítí ručně Příplatek k ceně za prohození sypaniny sítem</t>
  </si>
  <si>
    <t>1917471556</t>
  </si>
  <si>
    <t>https://podminky.urs.cz/item/CS_URS_2024_01/174112109</t>
  </si>
  <si>
    <t>175112101</t>
  </si>
  <si>
    <t>Obsypání potrubí při překopech inženýrských sítí ručně objemu do 10 m3 sypaninou z vhodných horniny třídy těžitelnosti I a II, skupiny 1 až 4 nebo materiálem připraveným podél výkopu ve vzdálenosti do 3 m od jeho kraje pro jakoukoliv hloubku výkopu a míru zhutnění bez prohození sypaniny</t>
  </si>
  <si>
    <t>1917913834</t>
  </si>
  <si>
    <t>https://podminky.urs.cz/item/CS_URS_2024_01/175112101</t>
  </si>
  <si>
    <t>10*0,65*0,34</t>
  </si>
  <si>
    <t>58337303</t>
  </si>
  <si>
    <t>štěrkopísek frakce 0/8</t>
  </si>
  <si>
    <t>-1169207642</t>
  </si>
  <si>
    <t>2,21*2 'Přepočtené koeficientem množství</t>
  </si>
  <si>
    <t>451572111</t>
  </si>
  <si>
    <t>Lože pod potrubí, stoky a drobné objekty v otevřeném výkopu z kameniva drobného těženého 0 až 4 mm</t>
  </si>
  <si>
    <t>-1775248826</t>
  </si>
  <si>
    <t>https://podminky.urs.cz/item/CS_URS_2024_01/451572111</t>
  </si>
  <si>
    <t>10*0,65*0,11</t>
  </si>
  <si>
    <t>452311161</t>
  </si>
  <si>
    <t>Podkladní a zajišťovací konstrukce z betonu prostého v otevřeném výkopu bez zvýšených nároků na prostředí desky pod potrubí, stoky a drobné objekty z betonu tř. C 25/30</t>
  </si>
  <si>
    <t>-657981511</t>
  </si>
  <si>
    <t>https://podminky.urs.cz/item/CS_URS_2024_01/452311161</t>
  </si>
  <si>
    <t>"základová deska šachty</t>
  </si>
  <si>
    <t>1,6*1,6*0,15</t>
  </si>
  <si>
    <t>452351111</t>
  </si>
  <si>
    <t>Bednění podkladních a zajišťovacích konstrukcí v otevřeném výkopu desek nebo sedlových loží pod potrubí, stoky a drobné objekty zřízení</t>
  </si>
  <si>
    <t>585601760</t>
  </si>
  <si>
    <t>https://podminky.urs.cz/item/CS_URS_2024_01/452351111</t>
  </si>
  <si>
    <t>1,6*4*0,15</t>
  </si>
  <si>
    <t>452351112</t>
  </si>
  <si>
    <t>Bednění podkladních a zajišťovacích konstrukcí v otevřeném výkopu desek nebo sedlových loží pod potrubí, stoky a drobné objekty odstranění</t>
  </si>
  <si>
    <t>88157689</t>
  </si>
  <si>
    <t>https://podminky.urs.cz/item/CS_URS_2024_01/452351112</t>
  </si>
  <si>
    <t>2100R1.1</t>
  </si>
  <si>
    <t>Rozebrání zámkové dlažby vč. vybrání podkladních vrstev komunikace</t>
  </si>
  <si>
    <t>247614336</t>
  </si>
  <si>
    <t>3*3+3,2*0,65</t>
  </si>
  <si>
    <t>2100R2.1</t>
  </si>
  <si>
    <t>1685186429</t>
  </si>
  <si>
    <t>2100R3.1</t>
  </si>
  <si>
    <t>-425906053</t>
  </si>
  <si>
    <t xml:space="preserve">Trubní vedení   </t>
  </si>
  <si>
    <t>871171141</t>
  </si>
  <si>
    <t>Montáž vodovodního potrubí z polyetylenu PE100 RC v otevřeném výkopu svařovaných na tupo SDR 11/PN16 d 40 x 3,7 mm</t>
  </si>
  <si>
    <t>https://podminky.urs.cz/item/CS_URS_2024_01/871171141</t>
  </si>
  <si>
    <t>28613501</t>
  </si>
  <si>
    <t>potrubí vodovodní dvouvrstvé PE100 RC SDR11 40x3,7mm</t>
  </si>
  <si>
    <t>10*1,015 'Přepočtené koeficientem množství</t>
  </si>
  <si>
    <t>879181111</t>
  </si>
  <si>
    <t>Montáž napojení vodovodní přípojky v otevřeném výkopu DN 40</t>
  </si>
  <si>
    <t>https://podminky.urs.cz/item/CS_URS_2024_01/879181111</t>
  </si>
  <si>
    <t>8791811111</t>
  </si>
  <si>
    <t>Ochranná folie</t>
  </si>
  <si>
    <t>8791811112</t>
  </si>
  <si>
    <t>Ochranný vodič</t>
  </si>
  <si>
    <t xml:space="preserve">Přesun hmot   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</si>
  <si>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</si>
  <si>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</si>
  <si>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https://podminky.urs.cz/item/CS_URS_2024_01/998276101</t>
  </si>
  <si>
    <t>998276111</t>
  </si>
  <si>
    <t>Přesun hmot pro trubní vedení hloubené z trub z plastických hmot nebo sklolaminátových pro vodovody, kanalizace, teplovody, produktovody ve štole dopravní vzdálenost do 15 m</t>
  </si>
  <si>
    <t>https://podminky.urs.cz/item/CS_URS_2024_01/998276111</t>
  </si>
  <si>
    <t xml:space="preserve">Práce a dodávky PSV   </t>
  </si>
  <si>
    <t>722</t>
  </si>
  <si>
    <t xml:space="preserve">Venkovní vodovod   </t>
  </si>
  <si>
    <t>722270103</t>
  </si>
  <si>
    <t>Vodoměrové sestavy závitové G 5/4"</t>
  </si>
  <si>
    <t>https://podminky.urs.cz/item/CS_URS_2024_01/722270103</t>
  </si>
  <si>
    <t>7222701031</t>
  </si>
  <si>
    <t>Vodoměrná šachta plastová průměr 1200 mm a výška 1500 mm, kruhová</t>
  </si>
  <si>
    <t>7222701032</t>
  </si>
  <si>
    <t>Navrtávací pas DN 100/32</t>
  </si>
  <si>
    <t>7222701033</t>
  </si>
  <si>
    <t>Šoupě vodovodní DN 32 se zemní soupravou</t>
  </si>
  <si>
    <t>722290234</t>
  </si>
  <si>
    <t>Zkoušky, proplach a desinfekce vodovodního potrubí proplach a desinfekce vodovodního potrubí do DN 80</t>
  </si>
  <si>
    <t>https://podminky.urs.cz/item/CS_URS_2024_01/722290234</t>
  </si>
  <si>
    <t>722290246</t>
  </si>
  <si>
    <t>Zkoušky, proplach a desinfekce vodovodního potrubí zkoušky těsnosti vodovodního potrubí plastového do DN 40</t>
  </si>
  <si>
    <t>https://podminky.urs.cz/item/CS_URS_2024_01/722290246</t>
  </si>
  <si>
    <t>998722201</t>
  </si>
  <si>
    <t>Přesun hmot pro vnitřní vodovod stanovený procentní sazbou (%) z ceny vodorovná dopravní vzdálenost do 50 m základní v objektech výšky do 6 m</t>
  </si>
  <si>
    <t>%</t>
  </si>
  <si>
    <t>https://podminky.urs.cz/item/CS_URS_2024_01/998722201</t>
  </si>
  <si>
    <t>998722292</t>
  </si>
  <si>
    <t>Přesun hmot pro vnitřní vodovod stanovený procentní sazbou (%) z ceny vodorovná dopravní vzdálenost do 50 m Příplatek k cenám za zvětšený přesun přes vymezenou vodorovnou dopravní vzdálenost do 100 m</t>
  </si>
  <si>
    <t>https://podminky.urs.cz/item/CS_URS_2024_01/998722292</t>
  </si>
  <si>
    <t>SO 702.2 - Kanalizační přípojka</t>
  </si>
  <si>
    <t>-1695959380</t>
  </si>
  <si>
    <t>1,5*1,5*2,6</t>
  </si>
  <si>
    <t>-531938223</t>
  </si>
  <si>
    <t>10*0,8*3</t>
  </si>
  <si>
    <t>-961319134</t>
  </si>
  <si>
    <t>-(1,5*1,5*2,6-(PI*0,3*0,3*2,6))</t>
  </si>
  <si>
    <t>-(10*0,8*(3-0,12-0,46))</t>
  </si>
  <si>
    <t>2029893368</t>
  </si>
  <si>
    <t>5,375*10 'Přepočtené koeficientem množství</t>
  </si>
  <si>
    <t>1405751968</t>
  </si>
  <si>
    <t>-1065121555</t>
  </si>
  <si>
    <t>5,375*2</t>
  </si>
  <si>
    <t>1783643280</t>
  </si>
  <si>
    <t>1,5*1,5*2,6-(PI*0,3*0,3*2,6)</t>
  </si>
  <si>
    <t>10*0,8*(3-0,12-0,46)</t>
  </si>
  <si>
    <t>123509074</t>
  </si>
  <si>
    <t>730387673</t>
  </si>
  <si>
    <t>10*0,8*0,46</t>
  </si>
  <si>
    <t>1635753252</t>
  </si>
  <si>
    <t>3,68*2 'Přepočtené koeficientem množství</t>
  </si>
  <si>
    <t>751401563</t>
  </si>
  <si>
    <t>10*0,8*0,12</t>
  </si>
  <si>
    <t>-1548005868</t>
  </si>
  <si>
    <t>2*2+2,5*0,8</t>
  </si>
  <si>
    <t>-2050142152</t>
  </si>
  <si>
    <t>-1124449991</t>
  </si>
  <si>
    <t>877310310</t>
  </si>
  <si>
    <t>Montáž tvarovek na kanalizačním plastovém potrubí z PP nebo PVC-U hladkého plnostěnného kolen, víček nebo hrdlových uzávěrů DN 150</t>
  </si>
  <si>
    <t>https://podminky.urs.cz/item/CS_URS_2024_01/877310310</t>
  </si>
  <si>
    <t>28611164</t>
  </si>
  <si>
    <t>trubka kanalizační PVC-U plnostěnná jednovrstvá DN 160x1000mm SN8</t>
  </si>
  <si>
    <t>894812311</t>
  </si>
  <si>
    <t>Revizní a čistící šachta z polypropylenu PP pro hladké trouby DN 600 šachtové dno (DN šachty / DN trubního vedení) DN 600/160 průtočné</t>
  </si>
  <si>
    <t>https://podminky.urs.cz/item/CS_URS_2024_01/894812311</t>
  </si>
  <si>
    <t>894812332</t>
  </si>
  <si>
    <t>Revizní a čistící šachta z polypropylenu PP pro hladké trouby DN 600 roura šachtová korugovaná, světlé hloubky 2 000 mm</t>
  </si>
  <si>
    <t>https://podminky.urs.cz/item/CS_URS_2024_01/894812332</t>
  </si>
  <si>
    <t>894812339</t>
  </si>
  <si>
    <t>Revizní a čistící šachta z polypropylenu PP pro hladké trouby DN 600 Příplatek k cenám 2331 - 2334 za uříznutí šachtové roury</t>
  </si>
  <si>
    <t>https://podminky.urs.cz/item/CS_URS_2024_01/894812339</t>
  </si>
  <si>
    <t>894812357</t>
  </si>
  <si>
    <t>Revizní a čistící šachta z polypropylenu PP pro hladké trouby DN 600 poklop (mříž) litinový pro třídu zatížení B125 s teleskopickým adaptérem</t>
  </si>
  <si>
    <t>https://podminky.urs.cz/item/CS_URS_2024_01/894812357</t>
  </si>
  <si>
    <t>8948123521</t>
  </si>
  <si>
    <t>Připojovací sedlo 300/150 - vysazení odbočky</t>
  </si>
  <si>
    <t>8948123522</t>
  </si>
  <si>
    <t>Zkouška těsnosti</t>
  </si>
  <si>
    <t>998276124</t>
  </si>
  <si>
    <t>Přesun hmot pro trubní vedení hloubené z trub z plastických hmot nebo sklolaminátových Příplatek k cenám za zvětšený přesun přes vymezenou dopravní vzdálenost do 500 m</t>
  </si>
  <si>
    <t>https://podminky.urs.cz/item/CS_URS_2024_01/998276124</t>
  </si>
  <si>
    <t>SO 801 - Sadové úpravy - Zeleň</t>
  </si>
  <si>
    <t xml:space="preserve">    D1 - Kácení a arboristické práce</t>
  </si>
  <si>
    <t xml:space="preserve">    D2 - Květnatá louka</t>
  </si>
  <si>
    <t xml:space="preserve">    D3 - Trávník</t>
  </si>
  <si>
    <t xml:space="preserve">    D4 - Keřové a trvalkové výsadby</t>
  </si>
  <si>
    <t xml:space="preserve">    D5 - Výsadba stromů</t>
  </si>
  <si>
    <t>D1</t>
  </si>
  <si>
    <t>Kácení a arboristické práce</t>
  </si>
  <si>
    <t>112151311</t>
  </si>
  <si>
    <t>Pokácení stromu postupné bez spouštění částí kmene a koruny o průměru na řezné ploše pařezu přes 100 do 200 mm</t>
  </si>
  <si>
    <t>https://podminky.urs.cz/item/CS_URS_2024_01/112151311</t>
  </si>
  <si>
    <t>112151312</t>
  </si>
  <si>
    <t>Pokácení stromu postupné bez spouštění částí kmene a koruny o průměru na řezné ploše pařezu přes 200 do 300 mm</t>
  </si>
  <si>
    <t>https://podminky.urs.cz/item/CS_URS_2024_01/112151312</t>
  </si>
  <si>
    <t>112151313</t>
  </si>
  <si>
    <t>Pokácení stromu postupné bez spouštění částí kmene a koruny o průměru na řezné ploše pařezu přes 300 do 400 mm</t>
  </si>
  <si>
    <t>https://podminky.urs.cz/item/CS_URS_2024_01/112151313</t>
  </si>
  <si>
    <t>112151314</t>
  </si>
  <si>
    <t>Pokácení stromu postupné bez spouštění částí kmene a koruny o průměru na řezné ploše pařezu přes 400 do 500 mm</t>
  </si>
  <si>
    <t>https://podminky.urs.cz/item/CS_URS_2024_01/112151314</t>
  </si>
  <si>
    <t>112151315</t>
  </si>
  <si>
    <t>Pokácení stromu postupné bez spouštění částí kmene a koruny o průměru na řezné ploše pařezu přes 500 do 600 mm</t>
  </si>
  <si>
    <t>https://podminky.urs.cz/item/CS_URS_2024_01/112151315</t>
  </si>
  <si>
    <t>112201111</t>
  </si>
  <si>
    <t>Odstranění pařezu v rovině nebo na svahu do 1:5 o průměru pařezu na řezné ploše do 200 mm</t>
  </si>
  <si>
    <t>https://podminky.urs.cz/item/CS_URS_2024_01/112201111</t>
  </si>
  <si>
    <t>112201112</t>
  </si>
  <si>
    <t>Odstranění pařezu v rovině nebo na svahu do 1:5 o průměru pařezu na řezné ploše přes 200 do 300 mm</t>
  </si>
  <si>
    <t>https://podminky.urs.cz/item/CS_URS_2024_01/112201112</t>
  </si>
  <si>
    <t>112201113</t>
  </si>
  <si>
    <t>Odstranění pařezu v rovině nebo na svahu do 1:5 o průměru pařezu na řezné ploše přes 300 do 400 mm</t>
  </si>
  <si>
    <t>https://podminky.urs.cz/item/CS_URS_2024_01/112201113</t>
  </si>
  <si>
    <t>112201114</t>
  </si>
  <si>
    <t>Odstranění pařezu v rovině nebo na svahu do 1:5 o průměru pařezu na řezné ploše přes 400 do 500 mm</t>
  </si>
  <si>
    <t>https://podminky.urs.cz/item/CS_URS_2024_01/112201114</t>
  </si>
  <si>
    <t>112201115</t>
  </si>
  <si>
    <t>Odstranění pařezu v rovině nebo na svahu do 1:5 o průměru pařezu na řezné ploše přes 500 do 600 mm</t>
  </si>
  <si>
    <t>https://podminky.urs.cz/item/CS_URS_2024_01/112201115</t>
  </si>
  <si>
    <t>111212361</t>
  </si>
  <si>
    <t>Odstranění nevhodných dřevin průměru kmene do 100 mm výšky přes 1 m s odstraněním pařezu přes 500 m2 v rovině nebo na svahu do 1:5</t>
  </si>
  <si>
    <t>https://podminky.urs.cz/item/CS_URS_2024_01/111212361</t>
  </si>
  <si>
    <t>184852133</t>
  </si>
  <si>
    <t>Řez stromů prováděný lezeckou technikou bezpečnostní (S-RB), plocha koruny stromu do 30 m2</t>
  </si>
  <si>
    <t>https://podminky.urs.cz/item/CS_URS_2024_01/184852133</t>
  </si>
  <si>
    <t>184852134</t>
  </si>
  <si>
    <t>Řez stromů prováděný lezeckou technikou bezpečnostní (S-RB), plocha koruny stromu přes 30 do 60 m2</t>
  </si>
  <si>
    <t>https://podminky.urs.cz/item/CS_URS_2024_01/184852134</t>
  </si>
  <si>
    <t>184852135</t>
  </si>
  <si>
    <t>Řez stromů prováděný lezeckou technikou bezpečnostní (S-RB), plocha koruny stromu přes 60 do 90 m2</t>
  </si>
  <si>
    <t>https://podminky.urs.cz/item/CS_URS_2024_01/184852135</t>
  </si>
  <si>
    <t>184852233</t>
  </si>
  <si>
    <t>Řez stromů prováděný lezeckou technikou zdravotní (S-RZ), plocha koruny stromu do 30 m2</t>
  </si>
  <si>
    <t>https://podminky.urs.cz/item/CS_URS_2024_01/184852233</t>
  </si>
  <si>
    <t>184852234</t>
  </si>
  <si>
    <t>Řez stromů prováděný lezeckou technikou zdravotní (S-RZ), plocha koruny stromu přes 30 do 60 m2</t>
  </si>
  <si>
    <t>https://podminky.urs.cz/item/CS_URS_2024_01/184852234</t>
  </si>
  <si>
    <t>184852235</t>
  </si>
  <si>
    <t>Řez stromů prováděný lezeckou technikou zdravotní (S-RZ), plocha koruny stromu přes 60 do 90 m2</t>
  </si>
  <si>
    <t>https://podminky.urs.cz/item/CS_URS_2024_01/184852235</t>
  </si>
  <si>
    <t>184818312</t>
  </si>
  <si>
    <t>Instalace bezpečnostních vazeb pro zajištění koruny stromu dynamická přes 1 do 3 lan</t>
  </si>
  <si>
    <t>https://podminky.urs.cz/item/CS_URS_2024_01/184818312</t>
  </si>
  <si>
    <t>67543203</t>
  </si>
  <si>
    <t>vazba stromu bezpečnostní dynamická nosnost lana 2t</t>
  </si>
  <si>
    <t>sada</t>
  </si>
  <si>
    <t>997221131</t>
  </si>
  <si>
    <t>Vodorovná doprava vybouraných hmot nošením s naložením a se složením na vzdálenost do 50 m</t>
  </si>
  <si>
    <t>773867315</t>
  </si>
  <si>
    <t>https://podminky.urs.cz/item/CS_URS_2024_01/997221131</t>
  </si>
  <si>
    <t>997221139</t>
  </si>
  <si>
    <t>Vodorovná doprava vybouraných hmot nošením s naložením a se složením na vzdálenost Příplatek k ceně za každých dalších započatých 10 m přes 50 m</t>
  </si>
  <si>
    <t>1308973352</t>
  </si>
  <si>
    <t>https://podminky.urs.cz/item/CS_URS_2024_01/997221139</t>
  </si>
  <si>
    <t>389282845</t>
  </si>
  <si>
    <t>-1065541809</t>
  </si>
  <si>
    <t>997221611</t>
  </si>
  <si>
    <t>Nakládání na dopravní prostředky pro vodorovnou dopravu suti</t>
  </si>
  <si>
    <t>-132809908</t>
  </si>
  <si>
    <t>https://podminky.urs.cz/item/CS_URS_2024_01/997221611</t>
  </si>
  <si>
    <t>997221858</t>
  </si>
  <si>
    <t>Poplatek za uložení stavebního odpadu na recyklační skládce (skládkovné) z rostlinných pletiv zatříděného do Katalogu odpadů pod kódem 02 01 03</t>
  </si>
  <si>
    <t>https://podminky.urs.cz/item/CS_URS_2024_01/997221858</t>
  </si>
  <si>
    <t>184818231</t>
  </si>
  <si>
    <t>Ochrana kmene bedněním před poškozením stavebním provozem zřízení včetně odstranění výšky bednění do 2 m průměru kmene do 300 mm</t>
  </si>
  <si>
    <t>https://podminky.urs.cz/item/CS_URS_2024_01/184818231</t>
  </si>
  <si>
    <t>184818232</t>
  </si>
  <si>
    <t>Ochrana kmene bedněním před poškozením stavebním provozem zřízení včetně odstranění výšky bednění do 2 m průměru kmene přes 300 do 500 mm</t>
  </si>
  <si>
    <t>https://podminky.urs.cz/item/CS_URS_2024_01/184818232</t>
  </si>
  <si>
    <t>184818243</t>
  </si>
  <si>
    <t>Ochrana kmene bedněním před poškozením stavebním provozem zřízení včetně odstranění výšky bednění přes 2 do 3 m průměru kmene přes 500 do 700 mm</t>
  </si>
  <si>
    <t>https://podminky.urs.cz/item/CS_URS_2024_01/184818243</t>
  </si>
  <si>
    <t>D2</t>
  </si>
  <si>
    <t>Květnatá louka</t>
  </si>
  <si>
    <t>184813511</t>
  </si>
  <si>
    <t>Chemické odplevelení půdy před založením kultury, trávníku nebo zpevněných ploch ručně o jakékoli výměře postřikem na široko v rovině nebo na svahu do 1:5</t>
  </si>
  <si>
    <t>https://podminky.urs.cz/item/CS_URS_2024_01/184813511</t>
  </si>
  <si>
    <t>25234001</t>
  </si>
  <si>
    <t>herbicid totální systémový neselektivní</t>
  </si>
  <si>
    <t>litr</t>
  </si>
  <si>
    <t>404 * 0,0005</t>
  </si>
  <si>
    <t>181111111</t>
  </si>
  <si>
    <t>Plošná úprava terénu v zemině skupiny 1 až 4 s urovnáním povrchu bez doplnění ornice souvislé plochy do 500 m2 při nerovnostech terénu přes 50 do 100 mm v rovině nebo na svahu do 1:5</t>
  </si>
  <si>
    <t>https://podminky.urs.cz/item/CS_URS_2024_01/181111111</t>
  </si>
  <si>
    <t>183403114</t>
  </si>
  <si>
    <t>Obdělání půdy kultivátorováním v rovině nebo na svahu do 1:5</t>
  </si>
  <si>
    <t>https://podminky.urs.cz/item/CS_URS_2024_01/183403114</t>
  </si>
  <si>
    <t>183403152</t>
  </si>
  <si>
    <t>Obdělání půdy vláčením v rovině nebo na svahu do 1:5</t>
  </si>
  <si>
    <t>https://podminky.urs.cz/item/CS_URS_2024_01/183403152</t>
  </si>
  <si>
    <t>183403153</t>
  </si>
  <si>
    <t>Obdělání půdy hrabáním v rovině nebo na svahu do 1:5</t>
  </si>
  <si>
    <t>https://podminky.urs.cz/item/CS_URS_2024_01/183403153</t>
  </si>
  <si>
    <t>181451121</t>
  </si>
  <si>
    <t>Založení trávníku na půdě předem připravené plochy přes 1000 m2 výsevem včetně utažení lučního v rovině nebo na svahu do 1:5</t>
  </si>
  <si>
    <t>https://podminky.urs.cz/item/CS_URS_2024_01/181451121</t>
  </si>
  <si>
    <t>OSLu</t>
  </si>
  <si>
    <t>Osivo květnatá louka</t>
  </si>
  <si>
    <t xml:space="preserve">404* 0,005   </t>
  </si>
  <si>
    <t>183403161</t>
  </si>
  <si>
    <t>Obdělání půdy válením v rovině nebo na svahu do 1:5</t>
  </si>
  <si>
    <t>https://podminky.urs.cz/item/CS_URS_2024_01/183403161</t>
  </si>
  <si>
    <t>D3</t>
  </si>
  <si>
    <t>Trávník</t>
  </si>
  <si>
    <t>1678 * 0,0005</t>
  </si>
  <si>
    <t>182303111</t>
  </si>
  <si>
    <t>Doplnění zeminy nebo substrátu na travnatých plochách tloušťky do 50 mm v rovině nebo na svahu do 1:5</t>
  </si>
  <si>
    <t>https://podminky.urs.cz/item/CS_URS_2024_01/182303111</t>
  </si>
  <si>
    <t>10371500</t>
  </si>
  <si>
    <t>substrát pro trávníky VL</t>
  </si>
  <si>
    <t>181411131</t>
  </si>
  <si>
    <t>Založení trávníku na půdě předem připravené plochy do 1000 m2 výsevem včetně utažení parkového v rovině nebo na svahu do 1:5</t>
  </si>
  <si>
    <t>https://podminky.urs.cz/item/CS_URS_2024_01/181411131</t>
  </si>
  <si>
    <t>OSLu.1</t>
  </si>
  <si>
    <t>Travní osivo</t>
  </si>
  <si>
    <t xml:space="preserve">1678* 0,035   </t>
  </si>
  <si>
    <t>D4</t>
  </si>
  <si>
    <t>Keřové a trvalkové výsadby</t>
  </si>
  <si>
    <t>119005131</t>
  </si>
  <si>
    <t>Vytyčení výsadeb s rozmístěním rostlin dle projektové dokumentace zapojených nebo v záhonu, plochy přes 100 m2 ve sponu</t>
  </si>
  <si>
    <t>https://podminky.urs.cz/item/CS_URS_2024_01/119005131</t>
  </si>
  <si>
    <t>184813512</t>
  </si>
  <si>
    <t>Chemické odplevelení půdy před založením kultury, trávníku nebo zpevněných ploch ručně o jakékoli výměře postřikem na široko na svahu přes 1:5 do 1:2</t>
  </si>
  <si>
    <t>https://podminky.urs.cz/item/CS_URS_2024_01/184813512</t>
  </si>
  <si>
    <t>1768 * 0,0005</t>
  </si>
  <si>
    <t>182303112</t>
  </si>
  <si>
    <t>Doplnění zeminy nebo substrátu na travnatých plochách tloušťky do 50 mm na svahu přes 1:5 do 1:2</t>
  </si>
  <si>
    <t>https://podminky.urs.cz/item/CS_URS_2024_01/182303112</t>
  </si>
  <si>
    <t>10321100</t>
  </si>
  <si>
    <t>zahradní substrát pro výsadbu VL</t>
  </si>
  <si>
    <t>183205112</t>
  </si>
  <si>
    <t>Založení záhonu pro výsadbu rostlin v rovině nebo na svahu do 1:5 v zemině skupiny 3</t>
  </si>
  <si>
    <t>https://podminky.urs.cz/item/CS_URS_2024_01/183205112</t>
  </si>
  <si>
    <t>183402121</t>
  </si>
  <si>
    <t>Rozrušení půdy na hloubku přes 50 do 150 mm souvislé plochy do 500 m2 v rovině nebo na svahu do 1:5</t>
  </si>
  <si>
    <t>https://podminky.urs.cz/item/CS_URS_2024_01/183402121</t>
  </si>
  <si>
    <t>183402122</t>
  </si>
  <si>
    <t>Rozrušení půdy na hloubku přes 50 do 150 mm souvislé plochy do 500 m2 na svahu přes 1:5 do 1:2</t>
  </si>
  <si>
    <t>https://podminky.urs.cz/item/CS_URS_2024_01/183402122</t>
  </si>
  <si>
    <t>183403253</t>
  </si>
  <si>
    <t>Obdělání půdy hrabáním na svahu přes 1:5 do 1:2</t>
  </si>
  <si>
    <t>https://podminky.urs.cz/item/CS_URS_2024_01/183403253</t>
  </si>
  <si>
    <t>183101113</t>
  </si>
  <si>
    <t>Hloubení jamek pro vysazování rostlin v zemině skupiny 1 až 4 bez výměny půdy v rovině nebo na svahu do 1:5, objemu přes 0,02 do 0,05 m3</t>
  </si>
  <si>
    <t>https://podminky.urs.cz/item/CS_URS_2024_01/183101113</t>
  </si>
  <si>
    <t>183102133</t>
  </si>
  <si>
    <t>Hloubení jamek pro vysazování rostlin v zemině skupiny 1 až 4 bez výměny půdy na svahu přes 1:5 do 1:2, objemu přes 0,02 do 0,05 m3</t>
  </si>
  <si>
    <t>https://podminky.urs.cz/item/CS_URS_2024_01/183102133</t>
  </si>
  <si>
    <t>184102113</t>
  </si>
  <si>
    <t>Výsadba dřeviny s balem do předem vyhloubené jamky se zalitím v rovině nebo na svahu do 1:5, při průměru balu přes 300 do 400 mm</t>
  </si>
  <si>
    <t>https://podminky.urs.cz/item/CS_URS_2024_01/184102113</t>
  </si>
  <si>
    <t>184102123</t>
  </si>
  <si>
    <t>Výsadba dřeviny s balem do předem vyhloubené jamky se zalitím na svahu přes 1:5 do 1:2, při průměru balu přes 300 do 400 mm</t>
  </si>
  <si>
    <t>https://podminky.urs.cz/item/CS_URS_2024_01/184102123</t>
  </si>
  <si>
    <t>PhCo</t>
  </si>
  <si>
    <t>Philadelphus coronarius 80-100</t>
  </si>
  <si>
    <t>183111112</t>
  </si>
  <si>
    <t>Hloubení jamek pro vysazování rostlin v zemině skupiny 1 až 4 bez výměny půdy v rovině nebo na svahu do 1:5, objemu přes 0,002 do 0,005 m3</t>
  </si>
  <si>
    <t>https://podminky.urs.cz/item/CS_URS_2024_01/183111112</t>
  </si>
  <si>
    <t>183112129</t>
  </si>
  <si>
    <t>Hloubení jamek pro vysazování rostlin v zemině skupiny 1 až 4 bez výměny půdy na svahu přes 1:5 do 1:2, objemu přes 0,002 do 0,005 m3</t>
  </si>
  <si>
    <t>https://podminky.urs.cz/item/CS_URS_2024_01/183112129</t>
  </si>
  <si>
    <t>184102112</t>
  </si>
  <si>
    <t>Výsadba dřeviny s balem do předem vyhloubené jamky se zalitím v rovině nebo na svahu do 1:5, při průměru balu přes 200 do 300 mm</t>
  </si>
  <si>
    <t>184102122</t>
  </si>
  <si>
    <t>Výsadba dřeviny s balem do předem vyhloubené jamky se zalitím na svahu přes 1:5 do 1:2, při průměru balu přes 200 do 300 mm</t>
  </si>
  <si>
    <t>128</t>
  </si>
  <si>
    <t>https://podminky.urs.cz/item/CS_URS_2024_01/184102122</t>
  </si>
  <si>
    <t>ArMe</t>
  </si>
  <si>
    <t>Aronia melanocarpa 60-80</t>
  </si>
  <si>
    <t>130</t>
  </si>
  <si>
    <t>CoSa</t>
  </si>
  <si>
    <t>Cornus sanguinea 60-80</t>
  </si>
  <si>
    <t>132</t>
  </si>
  <si>
    <t>PrHe</t>
  </si>
  <si>
    <t>Prunus laurocerasus 'Herbergii' 60-80</t>
  </si>
  <si>
    <t>134</t>
  </si>
  <si>
    <t>PrOt</t>
  </si>
  <si>
    <t>Prunus laurocerasus 'Otto Luyken' 60-80</t>
  </si>
  <si>
    <t>136</t>
  </si>
  <si>
    <t>ViCo</t>
  </si>
  <si>
    <t>Viburnum opulus 'Compactum' 60-80</t>
  </si>
  <si>
    <t>138</t>
  </si>
  <si>
    <t>ViFa</t>
  </si>
  <si>
    <t>Viburnum farreri 60-80</t>
  </si>
  <si>
    <t>140</t>
  </si>
  <si>
    <t>142</t>
  </si>
  <si>
    <t>144</t>
  </si>
  <si>
    <t>146</t>
  </si>
  <si>
    <t>148</t>
  </si>
  <si>
    <t>ArBr</t>
  </si>
  <si>
    <t>Aronia arbutifolia ´Brilliant´ 40-60</t>
  </si>
  <si>
    <t>150</t>
  </si>
  <si>
    <t>ChMo</t>
  </si>
  <si>
    <t>Chaenomeles speciosa 'Moerloosei' 40-60</t>
  </si>
  <si>
    <t>152</t>
  </si>
  <si>
    <t>RiAl</t>
  </si>
  <si>
    <t>Ribes alpinum 40-60</t>
  </si>
  <si>
    <t>154</t>
  </si>
  <si>
    <t>SpLi</t>
  </si>
  <si>
    <t>Spiraea japonica 'Little Princess' 30-40</t>
  </si>
  <si>
    <t>156</t>
  </si>
  <si>
    <t>SpIn</t>
  </si>
  <si>
    <t>Spiraea japonica 'Inez' 30-40</t>
  </si>
  <si>
    <t>158</t>
  </si>
  <si>
    <t>SpPi</t>
  </si>
  <si>
    <t>Spiraea betulifolia ´Tor' 30-40</t>
  </si>
  <si>
    <t>160</t>
  </si>
  <si>
    <t>ViCa</t>
  </si>
  <si>
    <t>Viburnum carlesii 40-60</t>
  </si>
  <si>
    <t>162</t>
  </si>
  <si>
    <t>183111111</t>
  </si>
  <si>
    <t>Hloubení jamek pro vysazování rostlin v zemině skupiny 1 až 4 bez výměny půdy v rovině nebo na svahu do 1:5, objemu do 0,002 m3</t>
  </si>
  <si>
    <t>164</t>
  </si>
  <si>
    <t>https://podminky.urs.cz/item/CS_URS_2024_01/183111111</t>
  </si>
  <si>
    <t>183112128</t>
  </si>
  <si>
    <t>Hloubení jamek pro vysazování rostlin v zemině skupiny 1 až 4 bez výměny půdy na svahu přes 1:5 do 1:2, objemu do 0,002 m3</t>
  </si>
  <si>
    <t>166</t>
  </si>
  <si>
    <t>https://podminky.urs.cz/item/CS_URS_2024_01/183112128</t>
  </si>
  <si>
    <t>184102111</t>
  </si>
  <si>
    <t>Výsadba dřeviny s balem do předem vyhloubené jamky se zalitím v rovině nebo na svahu do 1:5, při průměru balu přes 100 do 200 mm</t>
  </si>
  <si>
    <t>168</t>
  </si>
  <si>
    <t>https://podminky.urs.cz/item/CS_URS_2024_01/184102111</t>
  </si>
  <si>
    <t>184102121</t>
  </si>
  <si>
    <t>Výsadba dřeviny s balem do předem vyhloubené jamky se zalitím na svahu přes 1:5 do 1:2, při průměru balu přes 100 do 200 mm</t>
  </si>
  <si>
    <t>170</t>
  </si>
  <si>
    <t>https://podminky.urs.cz/item/CS_URS_2024_01/184102121</t>
  </si>
  <si>
    <t>RoBi</t>
  </si>
  <si>
    <t>Rosa 'Bienenweide Weiss' 20-30</t>
  </si>
  <si>
    <t>172</t>
  </si>
  <si>
    <t>184851411</t>
  </si>
  <si>
    <t>Zpětný řez keřů po výsadbě netrnitých, výšky do 0,5 m</t>
  </si>
  <si>
    <t>174</t>
  </si>
  <si>
    <t>https://podminky.urs.cz/item/CS_URS_2024_01/184851411</t>
  </si>
  <si>
    <t>184851412</t>
  </si>
  <si>
    <t>Zpětný řez keřů po výsadbě netrnitých, výšky přes 0,5 m do 1 m</t>
  </si>
  <si>
    <t>176</t>
  </si>
  <si>
    <t>https://podminky.urs.cz/item/CS_URS_2024_01/184851412</t>
  </si>
  <si>
    <t>184851421</t>
  </si>
  <si>
    <t>Zpětný řez keřů po výsadbě trnitých, výšky do 0,5 m</t>
  </si>
  <si>
    <t>178</t>
  </si>
  <si>
    <t>https://podminky.urs.cz/item/CS_URS_2024_01/184851421</t>
  </si>
  <si>
    <t>183211312</t>
  </si>
  <si>
    <t>Výsadba květin do připravené půdy se zalitím do připravené půdy, se zalitím trvalek</t>
  </si>
  <si>
    <t>180</t>
  </si>
  <si>
    <t>https://podminky.urs.cz/item/CS_URS_2024_01/183211312</t>
  </si>
  <si>
    <t>acsu</t>
  </si>
  <si>
    <t>Achillea millefolium ´Summer Fruit Lemon´</t>
  </si>
  <si>
    <t>182</t>
  </si>
  <si>
    <t>agay</t>
  </si>
  <si>
    <t>Agastache ´Ayala´</t>
  </si>
  <si>
    <t>184</t>
  </si>
  <si>
    <t>agbl</t>
  </si>
  <si>
    <t>Agastache rugosa ´Blue Fortune´</t>
  </si>
  <si>
    <t>186</t>
  </si>
  <si>
    <t>ajsa</t>
  </si>
  <si>
    <t>Ajuga reptans ´Sanne´</t>
  </si>
  <si>
    <t>188</t>
  </si>
  <si>
    <t>aler</t>
  </si>
  <si>
    <t>Alchemilla erythropoda</t>
  </si>
  <si>
    <t>190</t>
  </si>
  <si>
    <t>anro</t>
  </si>
  <si>
    <t>Anemone tomentosa ´Robustissima´</t>
  </si>
  <si>
    <t>192</t>
  </si>
  <si>
    <t>anru</t>
  </si>
  <si>
    <t>Anemone 'Ruffled Swan'</t>
  </si>
  <si>
    <t>194</t>
  </si>
  <si>
    <t>aqni</t>
  </si>
  <si>
    <t>Aquilegia vulgaris 'Nivea'</t>
  </si>
  <si>
    <t>196</t>
  </si>
  <si>
    <t>aqwh</t>
  </si>
  <si>
    <t>Aquilegia vulgaris plena 'White Barlow'</t>
  </si>
  <si>
    <t>198</t>
  </si>
  <si>
    <t>asas</t>
  </si>
  <si>
    <t>Aster ageratoides ´Asran´</t>
  </si>
  <si>
    <t>200</t>
  </si>
  <si>
    <t>asfl</t>
  </si>
  <si>
    <t>Astilbe x arendsii ´Flamingo´</t>
  </si>
  <si>
    <t>202</t>
  </si>
  <si>
    <t>aslo</t>
  </si>
  <si>
    <t>Astrantia major 'Lola'</t>
  </si>
  <si>
    <t>204</t>
  </si>
  <si>
    <t>asst</t>
  </si>
  <si>
    <t>Astrantia major ´Star of Royals´</t>
  </si>
  <si>
    <t>206</t>
  </si>
  <si>
    <t>astu</t>
  </si>
  <si>
    <t>Aster turbinellus</t>
  </si>
  <si>
    <t>208</t>
  </si>
  <si>
    <t>aswe</t>
  </si>
  <si>
    <t>Astilbe x arendsii ´Weisse Gloria´</t>
  </si>
  <si>
    <t>210</t>
  </si>
  <si>
    <t>behe</t>
  </si>
  <si>
    <t>Bergenia cordifolia ´Herbstblüte´</t>
  </si>
  <si>
    <t>212</t>
  </si>
  <si>
    <t>bepi</t>
  </si>
  <si>
    <t>Bergenia 'Pink Dragonfly'</t>
  </si>
  <si>
    <t>214</t>
  </si>
  <si>
    <t>brja</t>
  </si>
  <si>
    <t>Brunnera macrophylla 'Jack Frost'</t>
  </si>
  <si>
    <t>216</t>
  </si>
  <si>
    <t>brsi</t>
  </si>
  <si>
    <t>Brunnera sibirica</t>
  </si>
  <si>
    <t>218</t>
  </si>
  <si>
    <t>cair</t>
  </si>
  <si>
    <t>Carex morrowii 'Irish Green'</t>
  </si>
  <si>
    <t>220</t>
  </si>
  <si>
    <t>caka</t>
  </si>
  <si>
    <t>Calamagrostis x acutiflora 'Karl Foerster'</t>
  </si>
  <si>
    <t>222</t>
  </si>
  <si>
    <t>catr</t>
  </si>
  <si>
    <t>Calamintha nepeta 'Triumphator'</t>
  </si>
  <si>
    <t>224</t>
  </si>
  <si>
    <t>ceal</t>
  </si>
  <si>
    <t>Centranthus ruber 'Albus'</t>
  </si>
  <si>
    <t>226</t>
  </si>
  <si>
    <t>cepl</t>
  </si>
  <si>
    <t>Ceratostigma plumbaginoides</t>
  </si>
  <si>
    <t>228</t>
  </si>
  <si>
    <t>dego</t>
  </si>
  <si>
    <t>Deschampsia caespitosa 'Goldschleier'</t>
  </si>
  <si>
    <t>230</t>
  </si>
  <si>
    <t>depa</t>
  </si>
  <si>
    <t>Deschampsia ceaspitosa ´Pálava´</t>
  </si>
  <si>
    <t>232</t>
  </si>
  <si>
    <t>ecan</t>
  </si>
  <si>
    <t>Echinacea angustifolia</t>
  </si>
  <si>
    <t>234</t>
  </si>
  <si>
    <t>ecpa</t>
  </si>
  <si>
    <t>Echinacea paradoxa var. paradoxa</t>
  </si>
  <si>
    <t>236</t>
  </si>
  <si>
    <t>ecru</t>
  </si>
  <si>
    <t>Echinacea purpurea ´Rubinstern´</t>
  </si>
  <si>
    <t>238</t>
  </si>
  <si>
    <t>ecti</t>
  </si>
  <si>
    <t>Echinacea ´Tiki Torch´</t>
  </si>
  <si>
    <t>240</t>
  </si>
  <si>
    <t>gawh</t>
  </si>
  <si>
    <t>Gaura lindheimeri 'Whirling Butterflies'</t>
  </si>
  <si>
    <t>242</t>
  </si>
  <si>
    <t>127</t>
  </si>
  <si>
    <t>gebi</t>
  </si>
  <si>
    <t>Geranium x cantabrigiense ´Biokovo´</t>
  </si>
  <si>
    <t>244</t>
  </si>
  <si>
    <t>gekw</t>
  </si>
  <si>
    <t>Geranium clarkei ´Kashmir White´</t>
  </si>
  <si>
    <t>246</t>
  </si>
  <si>
    <t>129</t>
  </si>
  <si>
    <t>geli</t>
  </si>
  <si>
    <t>Geranium phaeum ´Lily Lovell´</t>
  </si>
  <si>
    <t>248</t>
  </si>
  <si>
    <t>gemr</t>
  </si>
  <si>
    <t>Geranium pratense ´Mrs Kendall Clark´</t>
  </si>
  <si>
    <t>250</t>
  </si>
  <si>
    <t>131</t>
  </si>
  <si>
    <t>gesi</t>
  </si>
  <si>
    <t>Geranium nodosum 'Silverwood'</t>
  </si>
  <si>
    <t>252</t>
  </si>
  <si>
    <t>gesp</t>
  </si>
  <si>
    <t>Geranium macrorrhizum ´Spessart´</t>
  </si>
  <si>
    <t>254</t>
  </si>
  <si>
    <t>133</t>
  </si>
  <si>
    <t>gitr</t>
  </si>
  <si>
    <t>Gillenia trifoliata</t>
  </si>
  <si>
    <t>hama</t>
  </si>
  <si>
    <t>Hakonechloa macra</t>
  </si>
  <si>
    <t>258</t>
  </si>
  <si>
    <t>135</t>
  </si>
  <si>
    <t>hesa</t>
  </si>
  <si>
    <t>Helenium 'Sahin's Early Flowerer'</t>
  </si>
  <si>
    <t>260</t>
  </si>
  <si>
    <t>irap</t>
  </si>
  <si>
    <t>Iris barb.-elat. ´Apricot Silk´</t>
  </si>
  <si>
    <t>262</t>
  </si>
  <si>
    <t>137</t>
  </si>
  <si>
    <t>kama</t>
  </si>
  <si>
    <t>Kalimeris incisa ´Madiva´</t>
  </si>
  <si>
    <t>264</t>
  </si>
  <si>
    <t>leal</t>
  </si>
  <si>
    <t>Leucanthemum x superbum ´Alaska´</t>
  </si>
  <si>
    <t>266</t>
  </si>
  <si>
    <t>139</t>
  </si>
  <si>
    <t>libi</t>
  </si>
  <si>
    <t>Liriope muscari ´Big Blue´</t>
  </si>
  <si>
    <t>268</t>
  </si>
  <si>
    <t>luye</t>
  </si>
  <si>
    <t>Luzula nivea 'Yeti'</t>
  </si>
  <si>
    <t>270</t>
  </si>
  <si>
    <t>141</t>
  </si>
  <si>
    <t>mast</t>
  </si>
  <si>
    <t>Matteuccia struthiopteris</t>
  </si>
  <si>
    <t>272</t>
  </si>
  <si>
    <t>mome</t>
  </si>
  <si>
    <t>Monarda fistulosa var.menthifolia</t>
  </si>
  <si>
    <t>274</t>
  </si>
  <si>
    <t>143</t>
  </si>
  <si>
    <t>nepo</t>
  </si>
  <si>
    <t>Nepeta grandiflora ´Pool Bank´</t>
  </si>
  <si>
    <t>276</t>
  </si>
  <si>
    <t>nesu</t>
  </si>
  <si>
    <t>Nepeta racemosa ´Superba´</t>
  </si>
  <si>
    <t>278</t>
  </si>
  <si>
    <t>145</t>
  </si>
  <si>
    <t>omal</t>
  </si>
  <si>
    <t>Omphalodes verna ´Alba´</t>
  </si>
  <si>
    <t>280</t>
  </si>
  <si>
    <t>orhe</t>
  </si>
  <si>
    <t>Origanum laevigatum ´Herrenhausen´</t>
  </si>
  <si>
    <t>282</t>
  </si>
  <si>
    <t>147</t>
  </si>
  <si>
    <t>pedo</t>
  </si>
  <si>
    <t>Persicaria affinis ´Donald Lowndes´</t>
  </si>
  <si>
    <t>284</t>
  </si>
  <si>
    <t>peka</t>
  </si>
  <si>
    <t>Pennisetum orientale 'Karley Rose'</t>
  </si>
  <si>
    <t>286</t>
  </si>
  <si>
    <t>149</t>
  </si>
  <si>
    <t>peor</t>
  </si>
  <si>
    <t>Persicaria amplexicaulis ´Orange Field´</t>
  </si>
  <si>
    <t>288</t>
  </si>
  <si>
    <t>phwh</t>
  </si>
  <si>
    <t>Phlox paniculata ´White Admiral´</t>
  </si>
  <si>
    <t>290</t>
  </si>
  <si>
    <t>151</t>
  </si>
  <si>
    <t>phwp</t>
  </si>
  <si>
    <t>Phlox divaricata ´White Perfume´</t>
  </si>
  <si>
    <t>292</t>
  </si>
  <si>
    <t>pyte</t>
  </si>
  <si>
    <t>Pycnanthemum tenuifolium</t>
  </si>
  <si>
    <t>294</t>
  </si>
  <si>
    <t>153</t>
  </si>
  <si>
    <t>rufs</t>
  </si>
  <si>
    <t>Rudbeckia fulgida var. speciosa</t>
  </si>
  <si>
    <t>296</t>
  </si>
  <si>
    <t>saca</t>
  </si>
  <si>
    <t>Salvia nemorosa 'Caradonna'</t>
  </si>
  <si>
    <t>298</t>
  </si>
  <si>
    <t>155</t>
  </si>
  <si>
    <t>sapu</t>
  </si>
  <si>
    <t>Salvia verticillata ´Purple Rain´</t>
  </si>
  <si>
    <t>300</t>
  </si>
  <si>
    <t>seau</t>
  </si>
  <si>
    <t>Sesleria autumnalis</t>
  </si>
  <si>
    <t>302</t>
  </si>
  <si>
    <t>157</t>
  </si>
  <si>
    <t>tegr</t>
  </si>
  <si>
    <t>Tellima grandiflora</t>
  </si>
  <si>
    <t>304</t>
  </si>
  <si>
    <t>velo</t>
  </si>
  <si>
    <t>Verbena bonariensis ´Lollipop´</t>
  </si>
  <si>
    <t>306</t>
  </si>
  <si>
    <t>159</t>
  </si>
  <si>
    <t>vial</t>
  </si>
  <si>
    <t>Viola sororia 'Albiflora'</t>
  </si>
  <si>
    <t>308</t>
  </si>
  <si>
    <t>viko</t>
  </si>
  <si>
    <t>Viola odorata ´Konigin Charlotte´</t>
  </si>
  <si>
    <t>310</t>
  </si>
  <si>
    <t>161</t>
  </si>
  <si>
    <t>183211313</t>
  </si>
  <si>
    <t>Výsadba květin do připravené půdy se zalitím do připravené půdy, se zalitím cibulí nebo hlíz</t>
  </si>
  <si>
    <t>312</t>
  </si>
  <si>
    <t>https://podminky.urs.cz/item/CS_URS_2024_01/183211313</t>
  </si>
  <si>
    <t>an</t>
  </si>
  <si>
    <t>Allium nigrum</t>
  </si>
  <si>
    <t>314</t>
  </si>
  <si>
    <t>163</t>
  </si>
  <si>
    <t>ap</t>
  </si>
  <si>
    <t>Allium aflatunense 'Purple Sensation'</t>
  </si>
  <si>
    <t>316</t>
  </si>
  <si>
    <t>cf</t>
  </si>
  <si>
    <t>Crocus 'Flower Record'</t>
  </si>
  <si>
    <t>318</t>
  </si>
  <si>
    <t>165</t>
  </si>
  <si>
    <t>cj</t>
  </si>
  <si>
    <t>Crocus ´Jeanne d´Arc´</t>
  </si>
  <si>
    <t>320</t>
  </si>
  <si>
    <t>ge</t>
  </si>
  <si>
    <t>Galanthus elwesii</t>
  </si>
  <si>
    <t>322</t>
  </si>
  <si>
    <t>167</t>
  </si>
  <si>
    <t>ir</t>
  </si>
  <si>
    <t>Iris reticulata  'Frozen Planet'</t>
  </si>
  <si>
    <t>324</t>
  </si>
  <si>
    <t>nr</t>
  </si>
  <si>
    <t>Narcissus poeticus var. recurvus</t>
  </si>
  <si>
    <t>326</t>
  </si>
  <si>
    <t>169</t>
  </si>
  <si>
    <t>nt</t>
  </si>
  <si>
    <t>Narcissus 'Thalia'</t>
  </si>
  <si>
    <t>328</t>
  </si>
  <si>
    <t>tb</t>
  </si>
  <si>
    <t>Tulipa 'Brignt Gem'</t>
  </si>
  <si>
    <t>330</t>
  </si>
  <si>
    <t>171</t>
  </si>
  <si>
    <t>184911421</t>
  </si>
  <si>
    <t>Mulčování vysazených rostlin mulčovací kůrou, tl. do 100 mm v rovině nebo na svahu do 1:5</t>
  </si>
  <si>
    <t>332</t>
  </si>
  <si>
    <t>https://podminky.urs.cz/item/CS_URS_2024_01/184911421</t>
  </si>
  <si>
    <t>184911422</t>
  </si>
  <si>
    <t>Mulčování vysazených rostlin mulčovací kůrou, tl. do 100 mm na svahu přes 1:5 do 1:2</t>
  </si>
  <si>
    <t>334</t>
  </si>
  <si>
    <t>https://podminky.urs.cz/item/CS_URS_2024_01/184911422</t>
  </si>
  <si>
    <t>173</t>
  </si>
  <si>
    <t>10391100.1</t>
  </si>
  <si>
    <t>mulčovací kůra jemně drcená VL</t>
  </si>
  <si>
    <t>336</t>
  </si>
  <si>
    <t xml:space="preserve">1767 * 0,103   </t>
  </si>
  <si>
    <t>185802114</t>
  </si>
  <si>
    <t>Hnojení půdy nebo trávníku v rovině nebo na svahu do 1:5 umělým hnojivem s rozdělením k jednotlivým rostlinám</t>
  </si>
  <si>
    <t>338</t>
  </si>
  <si>
    <t>https://podminky.urs.cz/item/CS_URS_2024_01/185802114</t>
  </si>
  <si>
    <t>175</t>
  </si>
  <si>
    <t>25191155</t>
  </si>
  <si>
    <t>hnojivo průmyslové</t>
  </si>
  <si>
    <t>-1912226920</t>
  </si>
  <si>
    <t>155131311</t>
  </si>
  <si>
    <t>Zřízení protierozního zpevnění svahů geomříží nebo georohoží včetně plošného kotvení ocelovými skobami, ve sklonu do 1:2</t>
  </si>
  <si>
    <t>342</t>
  </si>
  <si>
    <t>https://podminky.urs.cz/item/CS_URS_2024_01/155131311</t>
  </si>
  <si>
    <t>177</t>
  </si>
  <si>
    <t>61894012</t>
  </si>
  <si>
    <t>síť protierozní z kokosových vláken 400g/m2</t>
  </si>
  <si>
    <t>-774348757</t>
  </si>
  <si>
    <t>430*1,2 'Přepočtené koeficientem množství</t>
  </si>
  <si>
    <t>185804312</t>
  </si>
  <si>
    <t>Zalití rostlin vodou plochy záhonů jednotlivě přes 20 m2</t>
  </si>
  <si>
    <t>346</t>
  </si>
  <si>
    <t>https://podminky.urs.cz/item/CS_URS_2024_01/185804312</t>
  </si>
  <si>
    <t>179</t>
  </si>
  <si>
    <t>185851121</t>
  </si>
  <si>
    <t>Dovoz vody pro zálivku rostlin na vzdálenost do 1000 m</t>
  </si>
  <si>
    <t>348</t>
  </si>
  <si>
    <t>https://podminky.urs.cz/item/CS_URS_2024_01/185851121</t>
  </si>
  <si>
    <t>08211321</t>
  </si>
  <si>
    <t>voda pitná pro ostatní odběratele</t>
  </si>
  <si>
    <t>2003234767</t>
  </si>
  <si>
    <t>D5</t>
  </si>
  <si>
    <t>Výsadba stromů</t>
  </si>
  <si>
    <t>181</t>
  </si>
  <si>
    <t>119005155</t>
  </si>
  <si>
    <t>Vytyčení výsadeb s rozmístěním rostlin dle projektové dokumentace solitérních přes 50 kusů</t>
  </si>
  <si>
    <t>350</t>
  </si>
  <si>
    <t>https://podminky.urs.cz/item/CS_URS_2024_01/119005155</t>
  </si>
  <si>
    <t>183101221</t>
  </si>
  <si>
    <t>Hloubení jamek pro vysazování rostlin v zemině skupiny 1 až 4 s výměnou půdy z 50% v rovině nebo na svahu do 1:5, objemu přes 0,40 do 1,00 m3</t>
  </si>
  <si>
    <t>352</t>
  </si>
  <si>
    <t>https://podminky.urs.cz/item/CS_URS_2024_01/183101221</t>
  </si>
  <si>
    <t>183</t>
  </si>
  <si>
    <t>354</t>
  </si>
  <si>
    <t xml:space="preserve">59 * 0,25   </t>
  </si>
  <si>
    <t>184102115</t>
  </si>
  <si>
    <t>Výsadba dřeviny s balem do předem vyhloubené jamky se zalitím v rovině nebo na svahu do 1:5, při průměru balu přes 500 do 600 mm</t>
  </si>
  <si>
    <t>356</t>
  </si>
  <si>
    <t>https://podminky.urs.cz/item/CS_URS_2024_01/184102115</t>
  </si>
  <si>
    <t>185</t>
  </si>
  <si>
    <t>ACd</t>
  </si>
  <si>
    <t>Acer platanoides 'Deborah' 14-16</t>
  </si>
  <si>
    <t>358</t>
  </si>
  <si>
    <t>ACp</t>
  </si>
  <si>
    <t>Acer platanoides 16-18</t>
  </si>
  <si>
    <t>360</t>
  </si>
  <si>
    <t>187</t>
  </si>
  <si>
    <t>AMa</t>
  </si>
  <si>
    <t>Amelanchier 'Autumn Brilliance' 200-250</t>
  </si>
  <si>
    <t>362</t>
  </si>
  <si>
    <t>BEp</t>
  </si>
  <si>
    <t>Betula pubescens 14-16</t>
  </si>
  <si>
    <t>364</t>
  </si>
  <si>
    <t>189</t>
  </si>
  <si>
    <t>MAd</t>
  </si>
  <si>
    <t>Malus 'David' 14-16</t>
  </si>
  <si>
    <t>366</t>
  </si>
  <si>
    <t>MAe</t>
  </si>
  <si>
    <t>Malus 'Evereste' 200-250</t>
  </si>
  <si>
    <t>368</t>
  </si>
  <si>
    <t>191</t>
  </si>
  <si>
    <t>MAr</t>
  </si>
  <si>
    <t>Malus 'Red Sentinel' 200-250</t>
  </si>
  <si>
    <t>370</t>
  </si>
  <si>
    <t>PAp</t>
  </si>
  <si>
    <t>Prunus avium 'Plena' 16-18</t>
  </si>
  <si>
    <t>372</t>
  </si>
  <si>
    <t>193</t>
  </si>
  <si>
    <t>ROa</t>
  </si>
  <si>
    <t>Robinia pseudoacacia 'Appalachia' 16-18</t>
  </si>
  <si>
    <t>374</t>
  </si>
  <si>
    <t>184215113</t>
  </si>
  <si>
    <t>Ukotvení dřeviny kůly v rovině nebo na svahu do 1:5 jedním kůlem, délky přes 2 do 3 m</t>
  </si>
  <si>
    <t>376</t>
  </si>
  <si>
    <t>https://podminky.urs.cz/item/CS_URS_2024_01/184215113</t>
  </si>
  <si>
    <t>195</t>
  </si>
  <si>
    <t>60591257</t>
  </si>
  <si>
    <t>kůl vyvazovací dřevěný impregnovaný D 8cm dl 3m</t>
  </si>
  <si>
    <t>378</t>
  </si>
  <si>
    <t>184215133</t>
  </si>
  <si>
    <t>Ukotvení dřeviny kůly v rovině nebo na svahu do 1:5 třemi kůly, délky přes 2 do 3 m</t>
  </si>
  <si>
    <t>380</t>
  </si>
  <si>
    <t>https://podminky.urs.cz/item/CS_URS_2024_01/184215133</t>
  </si>
  <si>
    <t>197</t>
  </si>
  <si>
    <t>382</t>
  </si>
  <si>
    <t xml:space="preserve">43 * 3   </t>
  </si>
  <si>
    <t>60591258</t>
  </si>
  <si>
    <t>příčka dřevěná impregnovaná D 8cm dl 3m (půlka)</t>
  </si>
  <si>
    <t>384</t>
  </si>
  <si>
    <t>199</t>
  </si>
  <si>
    <t>184215412</t>
  </si>
  <si>
    <t>Zhotovení závlahové mísy u solitérních dřevin v rovině nebo na svahu do 1:5, o průměru mísy přes 0,5 do 1 m</t>
  </si>
  <si>
    <t>386</t>
  </si>
  <si>
    <t>https://podminky.urs.cz/item/CS_URS_2024_01/184215412</t>
  </si>
  <si>
    <t>10391100</t>
  </si>
  <si>
    <t>kůra mulčovací VL</t>
  </si>
  <si>
    <t>388</t>
  </si>
  <si>
    <t xml:space="preserve">59 * 0,1   </t>
  </si>
  <si>
    <t>201</t>
  </si>
  <si>
    <t>390</t>
  </si>
  <si>
    <t>182484474</t>
  </si>
  <si>
    <t>203</t>
  </si>
  <si>
    <t>R1</t>
  </si>
  <si>
    <t>Ostatní materiál potřebný k výsadbě - ošetření stromů typu Arboflex - D+M</t>
  </si>
  <si>
    <t>394</t>
  </si>
  <si>
    <t>396</t>
  </si>
  <si>
    <t>205</t>
  </si>
  <si>
    <t>398</t>
  </si>
  <si>
    <t>1164586928</t>
  </si>
  <si>
    <t>207</t>
  </si>
  <si>
    <t>998231311</t>
  </si>
  <si>
    <t>Přesun hmot pro sadovnické a krajinářské úpravy strojně dopravní vzdálenost do 5000 m</t>
  </si>
  <si>
    <t>400</t>
  </si>
  <si>
    <t>https://podminky.urs.cz/item/CS_URS_2024_01/998231311</t>
  </si>
  <si>
    <t>SO 801.1 - Sadové úpravy - Následná péče</t>
  </si>
  <si>
    <t>D1 - Trvalkové a keřové výsadby</t>
  </si>
  <si>
    <t>D2 - Trávník</t>
  </si>
  <si>
    <t>D3 - Květnatý trávník</t>
  </si>
  <si>
    <t>D4 - Stromy</t>
  </si>
  <si>
    <t>Trvalkové a keřové výsadby</t>
  </si>
  <si>
    <t>185804211</t>
  </si>
  <si>
    <t>Vypletí v rovině nebo na svahu do 1:5 záhonu květin</t>
  </si>
  <si>
    <t>https://podminky.urs.cz/item/CS_URS_2024_01/185804211</t>
  </si>
  <si>
    <t>"roční četnost 7</t>
  </si>
  <si>
    <t>"počet let 2</t>
  </si>
  <si>
    <t>1337*7*2</t>
  </si>
  <si>
    <t>185804231</t>
  </si>
  <si>
    <t>Vypletí na svahu přes 1:5 do 1:2 záhonu květin</t>
  </si>
  <si>
    <t>https://podminky.urs.cz/item/CS_URS_2024_01/185804231</t>
  </si>
  <si>
    <t>430*7*2</t>
  </si>
  <si>
    <t>185802113</t>
  </si>
  <si>
    <t>Hnojení půdy nebo trávníku v rovině nebo na svahu do 1:5 umělým hnojivem na široko</t>
  </si>
  <si>
    <t>https://podminky.urs.cz/item/CS_URS_2024_01/185802113</t>
  </si>
  <si>
    <t>"roční četnost 2</t>
  </si>
  <si>
    <t>1337*0,035/1000*2*2</t>
  </si>
  <si>
    <t>185802123</t>
  </si>
  <si>
    <t>Hnojení půdy nebo trávníku na svahu přes 1:5 do 1:2 umělým hnojivem na široko</t>
  </si>
  <si>
    <t>https://podminky.urs.cz/item/CS_URS_2024_01/185802123</t>
  </si>
  <si>
    <t>430*0,035/1000*2*2</t>
  </si>
  <si>
    <t>1355531614</t>
  </si>
  <si>
    <t>1337*0,035*2*2</t>
  </si>
  <si>
    <t>430*0,035*2*2</t>
  </si>
  <si>
    <t>184817111</t>
  </si>
  <si>
    <t>Řez trvalek během vegetačního období v rovině nebo na svahu do 1:5 jarní řez</t>
  </si>
  <si>
    <t>https://podminky.urs.cz/item/CS_URS_2024_01/184817111</t>
  </si>
  <si>
    <t>"roční četnost 1</t>
  </si>
  <si>
    <t>1337*1*2</t>
  </si>
  <si>
    <t>184817114</t>
  </si>
  <si>
    <t>Řez trvalek během vegetačního období v rovině nebo na svahu do 1:5 odstranění odkvetlých květů a květenství plošně</t>
  </si>
  <si>
    <t>https://podminky.urs.cz/item/CS_URS_2024_01/184817114</t>
  </si>
  <si>
    <t>1337*2*2</t>
  </si>
  <si>
    <t>184817121</t>
  </si>
  <si>
    <t>Řez trvalek během vegetačního období na svahu přes 1:5 do 1:2 jarní řez</t>
  </si>
  <si>
    <t>https://podminky.urs.cz/item/CS_URS_2024_01/184817121</t>
  </si>
  <si>
    <t>430*1*2</t>
  </si>
  <si>
    <t>184817124</t>
  </si>
  <si>
    <t>Řez trvalek během vegetačního období na svahu přes 1:5 do 1:2 odstranění odkvetlých květů a květenství plošně</t>
  </si>
  <si>
    <t>https://podminky.urs.cz/item/CS_URS_2024_01/184817124</t>
  </si>
  <si>
    <t>430*2*2</t>
  </si>
  <si>
    <t>184806186</t>
  </si>
  <si>
    <t>Řez stromů, keřů nebo růží řez růží mnohokvětých</t>
  </si>
  <si>
    <t>https://podminky.urs.cz/item/CS_URS_2024_01/184806186</t>
  </si>
  <si>
    <t>5*51*2*2</t>
  </si>
  <si>
    <t>185804253</t>
  </si>
  <si>
    <t>Odstranění odkvetlých a odumřelých částí růží s odklizením odpadu do 20 km</t>
  </si>
  <si>
    <t>https://podminky.urs.cz/item/CS_URS_2024_01/185804253</t>
  </si>
  <si>
    <t>51*2*2</t>
  </si>
  <si>
    <t>185804431</t>
  </si>
  <si>
    <t>Zřízení ochrany rostlin před mrazem - nakopčením</t>
  </si>
  <si>
    <t>https://podminky.urs.cz/item/CS_URS_2024_01/185804431</t>
  </si>
  <si>
    <t>5*51*1*2</t>
  </si>
  <si>
    <t>R1.1</t>
  </si>
  <si>
    <t>Ruční sběr odpadků z výsadeb včetně likvidace odpadu</t>
  </si>
  <si>
    <t>1767*7*2</t>
  </si>
  <si>
    <t>111151221</t>
  </si>
  <si>
    <t>Pokosení trávníku při souvislé ploše přes 1000 do 10000 m2 parkového v rovině nebo svahu do 1:5</t>
  </si>
  <si>
    <t>https://podminky.urs.cz/item/CS_URS_2024_01/111151221</t>
  </si>
  <si>
    <t>"roční četnost 10</t>
  </si>
  <si>
    <t>1678*10*2</t>
  </si>
  <si>
    <t>183451421</t>
  </si>
  <si>
    <t>Prořezání trávníku hloubky do 5 mm, bez přísevu travního osiva, při souvislé ploše přes 1000 m2 v rovině nebo na svahu do 1:5</t>
  </si>
  <si>
    <t>https://podminky.urs.cz/item/CS_URS_2024_01/183451421</t>
  </si>
  <si>
    <t>185851211</t>
  </si>
  <si>
    <t>Shrabání listí ručně nebo strojně souvislé plochy přes 1000 do 10000 m2 bez pokryvných rostlin v rovině nebo na svahu do 1:5, ve vrstvě do 50 mm</t>
  </si>
  <si>
    <t>https://podminky.urs.cz/item/CS_URS_2024_01/185851211</t>
  </si>
  <si>
    <t>2082*2*2</t>
  </si>
  <si>
    <t>R2</t>
  </si>
  <si>
    <t>Ruční sběr odpadků z travnatých plocha luk včetně likvidace odpadu</t>
  </si>
  <si>
    <t>2082*7*2</t>
  </si>
  <si>
    <t>Květnatý trávník</t>
  </si>
  <si>
    <t>111151231</t>
  </si>
  <si>
    <t>Pokosení trávníku při souvislé ploše přes 1000 do 10000 m2 lučního v rovině nebo svahu do 1:5</t>
  </si>
  <si>
    <t>https://podminky.urs.cz/item/CS_URS_2024_01/111151231</t>
  </si>
  <si>
    <t>404*2*2</t>
  </si>
  <si>
    <t>185808521</t>
  </si>
  <si>
    <t>Vyvláčení trávníku s naložením a odvozem odpadu do 20 km v rovině a svahu do 1:5</t>
  </si>
  <si>
    <t>ha</t>
  </si>
  <si>
    <t>https://podminky.urs.cz/item/CS_URS_2024_01/185808521</t>
  </si>
  <si>
    <t>0,0404*1*2</t>
  </si>
  <si>
    <t>Stromy</t>
  </si>
  <si>
    <t>184852321.1</t>
  </si>
  <si>
    <t>Řez stromu vzrostlého výchovný - 1x ročně</t>
  </si>
  <si>
    <t>59*1*2</t>
  </si>
  <si>
    <t>185804513</t>
  </si>
  <si>
    <t>Odplevelení výsadeb v rovině nebo na svahu do 1:5 dřevin solitérních - 3x ročně</t>
  </si>
  <si>
    <t>https://podminky.urs.cz/item/CS_URS_2024_01/185804513</t>
  </si>
  <si>
    <t>"roční četnost 3</t>
  </si>
  <si>
    <t>59*3*2</t>
  </si>
  <si>
    <t>184911111</t>
  </si>
  <si>
    <t>Znovuuvázání dřeviny jedním úvazkem ke stávajícímu kůlu</t>
  </si>
  <si>
    <t>https://podminky.urs.cz/item/CS_URS_2024_01/184911111</t>
  </si>
  <si>
    <t>"roční četnost 25</t>
  </si>
  <si>
    <t>5,9*25*2</t>
  </si>
  <si>
    <t>-841047795</t>
  </si>
  <si>
    <t>-1747244487</t>
  </si>
  <si>
    <t>Poznámka k položce:_x000D_
předpoklad množství - bude upřesněno dle vážních lístků</t>
  </si>
  <si>
    <t>-1857968084</t>
  </si>
  <si>
    <t>954154542</t>
  </si>
  <si>
    <t>1197582293</t>
  </si>
  <si>
    <t>1702408856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</si>
  <si>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</si>
  <si>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</si>
  <si>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</si>
  <si>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</si>
  <si>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</si>
  <si>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</si>
  <si>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</si>
  <si>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</si>
  <si>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</si>
  <si>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</si>
  <si>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</si>
  <si>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</si>
  <si>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</si>
  <si>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011103000</t>
  </si>
  <si>
    <t>Geologický průzkum bez rozlišení - geotechnický dozor</t>
  </si>
  <si>
    <t>1024</t>
  </si>
  <si>
    <t>304511731</t>
  </si>
  <si>
    <t>https://podminky.urs.cz/item/CS_URS_2024_01/011103000</t>
  </si>
  <si>
    <t xml:space="preserve">Poznámka k položce:_x000D_
SO 101 - KOMUNIKACE A ZPEVNĚNÉ PLOCHY - TZ:_x000D_
D. GEOTECHNICKÝ PRŮZKUM A CHARAKTERISTIKA ÚZEMÍ:_x000D_
Kvalitu páně před návozem štěrku i kvalitu hutnicích prací doporučujeme kontrolovat geotechnickým dozorem adekvátními zatěžovacími zkouškami statickou dynamickou deskou._x000D_
B - Souhrnná technická zpráva_x000D_
B.8 Zásady organizace výstavby_x000D_
n) stanovení speciálních podmínek pro provádění stavby - provádění stavby za provozu, opatření proti účinkům vnějšího prostředí při výstavbě apod.,:_x000D_
V průběhu stavby bude v podzemních prostorách probíhat kontinuální měření stavu kleneb a pilířů a jakékoliv změny musí být vyhodnoceny geotechnikem._x000D_
</t>
  </si>
  <si>
    <t>012103000</t>
  </si>
  <si>
    <t>Geodetické práce před výstavbou</t>
  </si>
  <si>
    <t>1338033324</t>
  </si>
  <si>
    <t>https://podminky.urs.cz/item/CS_URS_2024_01/012103000</t>
  </si>
  <si>
    <t>Poznámka k položce:_x000D_
SO 101 - KOMUNIKACE A ZPEVNĚNÉ PLOCHY - TZ:_x000D_
I. ZVLÁŠTNÍ PODMÍNKY A POŽADAVKY NA POSTUP VÝSTAVBY_x000D_
I. 1 Inženýrské sítě_x000D_
Stávající inženýrské sítě je nutno před zahájením prací vytyčit příslušnými správci.</t>
  </si>
  <si>
    <t>012203000</t>
  </si>
  <si>
    <t>Geodetické práce při provádění stavby</t>
  </si>
  <si>
    <t>821145221</t>
  </si>
  <si>
    <t>https://podminky.urs.cz/item/CS_URS_2024_01/012203000</t>
  </si>
  <si>
    <t>013244000</t>
  </si>
  <si>
    <t>Dokumentace pro provádění stavby</t>
  </si>
  <si>
    <t>-1043503071</t>
  </si>
  <si>
    <t>https://podminky.urs.cz/item/CS_URS_2024_01/013244000</t>
  </si>
  <si>
    <t>Poznámka k položce:_x000D_
B - Souhrnná technická zpráva_x000D_
B.2.6 Základní charakteristika objektů_x000D_
c) mechanická odolnost a stabilita:_x000D_
Stavba bude probíhat v poddolovaném území. Je bezpodmínečně nutné respektovat závěry a doporučení dokumentu Podrobný inženýrskogeologický průzkum Pozemek p.č. 1384/1 Praha 14 – Nad Hutěmi (prosinec 2016 Mgr. Jeroným Lešner). Který stanovuje podmínky a nutnou předrealizační přípravu a také podmínky z části D.1.2 Stavebně-konstrukční řešení, které stanovuje podmínky především v oblasti kolem dětského hřiště. Pro stanovení vhodného a bezpečného způsobu realizace je nutné zpracovat prováděcí dokumentaci, která bude respektovat výše zmíněné dokumenty.</t>
  </si>
  <si>
    <t>013254000</t>
  </si>
  <si>
    <t>Dokumentace skutečného provedení stavby</t>
  </si>
  <si>
    <t>273021556</t>
  </si>
  <si>
    <t>https://podminky.urs.cz/item/CS_URS_2024_01/013254000</t>
  </si>
  <si>
    <t>VRN2</t>
  </si>
  <si>
    <t>Příprava staveniště</t>
  </si>
  <si>
    <t>021103000</t>
  </si>
  <si>
    <t>Zabezpečení přírodních hodnot na místě</t>
  </si>
  <si>
    <t>1749935727</t>
  </si>
  <si>
    <t>https://podminky.urs.cz/item/CS_URS_2024_01/021103000</t>
  </si>
  <si>
    <t>Poznámka k položce:_x000D_
B - Souhrnná technická zpráva_x000D_
B.8 Zásady organizace výstavby_x000D_
j) ochrana životního prostředí při výstavbě:_x000D_
Při stavbě budou odpovídajícím způsobem chráněny zachovávané dřeviny, vletové komínky do podzemí pro netopýry a také zakrytovaný vstup do podzemí.</t>
  </si>
  <si>
    <t>VRN3</t>
  </si>
  <si>
    <t>Zařízení staveniště</t>
  </si>
  <si>
    <t>032002000</t>
  </si>
  <si>
    <t>Vybavení staveniště</t>
  </si>
  <si>
    <t>620249065</t>
  </si>
  <si>
    <t>https://podminky.urs.cz/item/CS_URS_2024_01/032002000</t>
  </si>
  <si>
    <t>032603000</t>
  </si>
  <si>
    <t>Mycí centrum</t>
  </si>
  <si>
    <t>51290030</t>
  </si>
  <si>
    <t>https://podminky.urs.cz/item/CS_URS_2024_01/032603000</t>
  </si>
  <si>
    <t>Poznámka k položce:_x000D_
B - Souhrnná technická zpráva_x000D_
B.8 Zásady organizace výstavby_x000D_
d) vliv provádění stavby na okolní stavby a pozemky:_x000D_
Vozidla vyjíždějící ze stavby musí být řádně očištěna, aby nedocházelo k zanášení zeminy na veřejné komunikace.</t>
  </si>
  <si>
    <t>033002000</t>
  </si>
  <si>
    <t>Připojení staveniště na inženýrské sítě</t>
  </si>
  <si>
    <t>683639788</t>
  </si>
  <si>
    <t>https://podminky.urs.cz/item/CS_URS_2024_01/033002000</t>
  </si>
  <si>
    <t>Poznámka k položce:_x000D_
B - Souhrnná technická zpráva_x000D_
B.8 Zásady organizace výstavby_x000D_
c) napojení staveniště na stávající dopravní a technickou infrastrukturu:_x000D_
Staveniště bude na dopravní síť napojeno skrze staveništní vjezd v místě budoucích parkovacích stání. Zásobování vodou a elektřinou bude zajištěno novými přípojkami s dočasně osazeným staveništním elektroměrem a vodoměrem.</t>
  </si>
  <si>
    <t>034002000</t>
  </si>
  <si>
    <t>Zabezpečení staveniště</t>
  </si>
  <si>
    <t>-1236812224</t>
  </si>
  <si>
    <t>https://podminky.urs.cz/item/CS_URS_2024_01/034002000</t>
  </si>
  <si>
    <t xml:space="preserve">Poznámka k položce:_x000D_
B - Souhrnná technická zpráva_x000D_
B.8 Zásady organizace výstavby_x000D_
e) ochrana okolí staveniště a požadavky na související asanace, demolice, kácení dřevin:_x000D_
Staveniště bude oploceno neprůhlednými plotovými dílci o výšce 2,5m a při nepříznivých povětrnostních podmínkách kropeno tak, aby nedocházelo ke zvyšování prašnosti. _x000D_
k) zásady bezpečnosti a ochrany zdraví při práci na staveništi: _x000D_
Je třeba zamezit přístupu veřejnosti na staveniště, otevřené výkopy chránit zábradlím a v noci výstražným světlem. Během provozu je nutno dodržovat ustanovení zákona o pozemních komunikacích. </t>
  </si>
  <si>
    <t>035002000</t>
  </si>
  <si>
    <t>Pronájmy ploch, objektů</t>
  </si>
  <si>
    <t>1098838655</t>
  </si>
  <si>
    <t>https://podminky.urs.cz/item/CS_URS_2024_01/035002000</t>
  </si>
  <si>
    <t>Poznámka k položce:_x000D_
Náklady na poplatky za zábor veřejného prostranství (komunikace).</t>
  </si>
  <si>
    <t>039002000</t>
  </si>
  <si>
    <t>Zrušení zařízení staveniště</t>
  </si>
  <si>
    <t>-743430984</t>
  </si>
  <si>
    <t>https://podminky.urs.cz/item/CS_URS_2024_01/039002000</t>
  </si>
  <si>
    <t>VRN4</t>
  </si>
  <si>
    <t>Inženýrská činnost</t>
  </si>
  <si>
    <t>042503000</t>
  </si>
  <si>
    <t>Plán BOZP na staveništi</t>
  </si>
  <si>
    <t>1722048908</t>
  </si>
  <si>
    <t>https://podminky.urs.cz/item/CS_URS_2024_01/042503000</t>
  </si>
  <si>
    <t>Poznámka k položce:_x000D_
Vypracování plánu BOZP.</t>
  </si>
  <si>
    <t>045002000</t>
  </si>
  <si>
    <t>Kompletační a koordinační činnost</t>
  </si>
  <si>
    <t>-1725679764</t>
  </si>
  <si>
    <t>https://podminky.urs.cz/item/CS_URS_2024_01/045002000</t>
  </si>
  <si>
    <t>Poznámka k položce:_x000D_
- náklady na zajištění a dodržení splnění všech požadavků a podmínek uvedených ve vyjádřeních vyplývajících ze stanovisek orgánů státní správy; _x000D__x000D_
- zajištění oznámení zahájení stavebních prací v souladu s pravomocnými rozhodnutími a vyjádřeními například správců sítí; _x000D__x000D_
- poskytnutí součinnosti při tvorbě povinných monitorovacích zpráv projektu; _x000D__x000D_
- zajištění koordinační činnosti subdodavatelů zhotovitele; _x000D__x000D_
- zajištění a provedení všech nezbytných opatření organizačního a stavebně technologického charakteru k řádnému provedení předmětu díla; _x000D__x000D_
- předání všech dokladů o dokončené stavbě</t>
  </si>
  <si>
    <t>049002000</t>
  </si>
  <si>
    <t>Ostatní inženýrská činnost</t>
  </si>
  <si>
    <t>-1697935472</t>
  </si>
  <si>
    <t>https://podminky.urs.cz/item/CS_URS_2024_01/049002000</t>
  </si>
  <si>
    <t>Poznámka k položce:_x000D_
Zabezpečení kolaudačního řízení, vydání kolaudačního souhlasu k dokončené stavbě a zajištění event. dalších povolení k užívání stavby a uvedení stavby do provozu, včetně zajištění souvisejících žádostí, dokladů a kladných závazných stanovisek dotčených orgánů</t>
  </si>
  <si>
    <t>VRN6</t>
  </si>
  <si>
    <t>Územní vlivy</t>
  </si>
  <si>
    <t>065002000</t>
  </si>
  <si>
    <t>Mimostaveništní doprava materiálů</t>
  </si>
  <si>
    <t>1018018229</t>
  </si>
  <si>
    <t>https://podminky.urs.cz/item/CS_URS_2024_01/065002000</t>
  </si>
  <si>
    <t>VRN7</t>
  </si>
  <si>
    <t>Provozní vlivy</t>
  </si>
  <si>
    <t>072103001</t>
  </si>
  <si>
    <t>Projednání DIO a zajištění DIR komunikace II.a III. třídy</t>
  </si>
  <si>
    <t>-1610412860</t>
  </si>
  <si>
    <t>https://podminky.urs.cz/item/CS_URS_2024_01/072103001</t>
  </si>
  <si>
    <t>Poznámka k položce:_x000D_
B - Souhrnná technická zpráva_x000D_
B.8 Zásady organizace výstavby_x000D_
m) zásady pro dopravní inženýrská opatření:_x000D_
Případné dopravně inženýrské opatření a jeho řádné projednání a odsouhlasení zajistí zhotovitel díla před započetím stavebních prací.</t>
  </si>
  <si>
    <t>075002000</t>
  </si>
  <si>
    <t>Ochranná pásma, inženýrských sítí</t>
  </si>
  <si>
    <t>881247983</t>
  </si>
  <si>
    <t>https://podminky.urs.cz/item/CS_URS_2024_01/075002000</t>
  </si>
  <si>
    <t xml:space="preserve">Poznámka k položce:_x000D_
Náklady na souběh a křížení inženýrských sítí a jejich ochany._x000D_
B - Souhrnná technická zpráva_x000D_
B.8 Zásady organizace výstavby_x000D_
k) zásady bezpečnosti a ochrany zdraví při práci na staveništi: _x000D_
Zvýšenou pozornost je třeba věnovat pracím v blízkosti podzemních vedení a podzemních prostor. Jejich poloha musí být jejich správci předem vytyčena a po dobu stavby udržována. S jejich polohou musí být pracovníci dodavatele prokazatelně seznámeni. Práce v jejich blízkosti je nutno provádět za odborného dozoru příslušné organizace, bez použití mechanizmů (případně s omezením) a za dodržení dalších podmínek správce. Dále je nutná zvýšená pozornost při pracích v blízkosti nadzemních vedení, zejména při použití mechanizmů ve výškách větších 3 m._x000D_
</t>
  </si>
  <si>
    <t>VRN9</t>
  </si>
  <si>
    <t>Ostatní náklady</t>
  </si>
  <si>
    <t>094104000</t>
  </si>
  <si>
    <t>Náklady na opatření BOZP</t>
  </si>
  <si>
    <t>-1978463922</t>
  </si>
  <si>
    <t>https://podminky.urs.cz/item/CS_URS_2024_01/094104000</t>
  </si>
  <si>
    <t>Poznámka k položce:_x000D_
B - Souhrnná technická zpráva_x000D_
B.8 Zásady organizace výstavby_x000D_
k) zásady bezpečnosti a ochrany zdraví při práci na staveništi: _x000D_
Bezpečnost práce při provádění stavebních prací zajistí zhotovitel ve smyslu platných předpisů v ČR. Zejména bude nutno dbát nařízení vlády č.591/2006 Sb., o bližších minimálních požadavcích na bezpečnost a ochranu zdraví při práci na staveništích a zákona č. 309/2006 Sb., kterým se upravují další požadavky bezpečnosti a ochrany zdraví při práci v pracovněprávních vztazích a o zajištění bezpečnosti a ochrany zdraví při činnosti nebo poskytování služeb mimo pracovněprávní vztahy (zákon o zajištění dalších podmínek bezpečnosti a ochrany zdraví při práci). Dále pak: _x000D_
- nařízení vlády č. 101/2005 Sb. o bližších požadavcích na pracoviště a pracovní prostředí _x000D_
- nařízení vlády č. 361/2007 Sb., kterým se stanoví podmínky ochrany zdraví při práci a dalšími navazujícími předpisy.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</si>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</sst>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4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3" xfId="0" applyNumberFormat="1" applyFont="1" applyBorder="1" applyAlignment="1"/>
    <xf numFmtId="166" fontId="32" fillId="0" borderId="14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7" fillId="0" borderId="23" xfId="0" applyFont="1" applyBorder="1" applyAlignment="1" applyProtection="1">
      <alignment horizontal="center" vertical="center"/>
      <protection locked="0"/>
    </xf>
    <xf numFmtId="49" fontId="37" fillId="0" borderId="23" xfId="0" applyNumberFormat="1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Border="1" applyAlignment="1" applyProtection="1">
      <alignment vertical="center"/>
      <protection locked="0"/>
    </xf>
    <xf numFmtId="4" fontId="37" fillId="3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  <protection locked="0"/>
    </xf>
    <xf numFmtId="0" fontId="38" fillId="0" borderId="4" xfId="0" applyFont="1" applyBorder="1" applyAlignment="1">
      <alignment vertical="center"/>
    </xf>
    <xf numFmtId="0" fontId="37" fillId="3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39" fillId="0" borderId="0" xfId="0" applyFont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167" fontId="22" fillId="3" borderId="2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  <xf numFmtId="14" fontId="2" fillId="3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1/181151332" TargetMode="External"/><Relationship Id="rId21" Type="http://schemas.openxmlformats.org/officeDocument/2006/relationships/hyperlink" Target="https://podminky.urs.cz/item/CS_URS_2024_01/167151102" TargetMode="External"/><Relationship Id="rId42" Type="http://schemas.openxmlformats.org/officeDocument/2006/relationships/hyperlink" Target="https://podminky.urs.cz/item/CS_URS_2024_01/564760101" TargetMode="External"/><Relationship Id="rId47" Type="http://schemas.openxmlformats.org/officeDocument/2006/relationships/hyperlink" Target="https://podminky.urs.cz/item/CS_URS_2024_01/564861011" TargetMode="External"/><Relationship Id="rId63" Type="http://schemas.openxmlformats.org/officeDocument/2006/relationships/hyperlink" Target="https://podminky.urs.cz/item/CS_URS_2024_01/914511111" TargetMode="External"/><Relationship Id="rId68" Type="http://schemas.openxmlformats.org/officeDocument/2006/relationships/hyperlink" Target="https://podminky.urs.cz/item/CS_URS_2024_01/916131213" TargetMode="External"/><Relationship Id="rId84" Type="http://schemas.openxmlformats.org/officeDocument/2006/relationships/hyperlink" Target="https://podminky.urs.cz/item/CS_URS_2024_01/998223011" TargetMode="External"/><Relationship Id="rId16" Type="http://schemas.openxmlformats.org/officeDocument/2006/relationships/hyperlink" Target="https://podminky.urs.cz/item/CS_URS_2024_01/162211321" TargetMode="External"/><Relationship Id="rId11" Type="http://schemas.openxmlformats.org/officeDocument/2006/relationships/hyperlink" Target="https://podminky.urs.cz/item/CS_URS_2024_01/131313701" TargetMode="External"/><Relationship Id="rId32" Type="http://schemas.openxmlformats.org/officeDocument/2006/relationships/hyperlink" Target="https://podminky.urs.cz/item/CS_URS_2024_01/175151201" TargetMode="External"/><Relationship Id="rId37" Type="http://schemas.openxmlformats.org/officeDocument/2006/relationships/hyperlink" Target="https://podminky.urs.cz/item/CS_URS_2024_01/274351122" TargetMode="External"/><Relationship Id="rId53" Type="http://schemas.openxmlformats.org/officeDocument/2006/relationships/hyperlink" Target="https://podminky.urs.cz/item/CS_URS_2024_01/573231108" TargetMode="External"/><Relationship Id="rId58" Type="http://schemas.openxmlformats.org/officeDocument/2006/relationships/hyperlink" Target="https://podminky.urs.cz/item/CS_URS_2024_01/596212211" TargetMode="External"/><Relationship Id="rId74" Type="http://schemas.openxmlformats.org/officeDocument/2006/relationships/hyperlink" Target="https://podminky.urs.cz/item/CS_URS_2024_01/919121222" TargetMode="External"/><Relationship Id="rId79" Type="http://schemas.openxmlformats.org/officeDocument/2006/relationships/hyperlink" Target="https://podminky.urs.cz/item/CS_URS_2024_01/997013631" TargetMode="External"/><Relationship Id="rId5" Type="http://schemas.openxmlformats.org/officeDocument/2006/relationships/hyperlink" Target="https://podminky.urs.cz/item/CS_URS_2024_01/119001422" TargetMode="External"/><Relationship Id="rId19" Type="http://schemas.openxmlformats.org/officeDocument/2006/relationships/hyperlink" Target="https://podminky.urs.cz/item/CS_URS_2024_01/162751139" TargetMode="External"/><Relationship Id="rId14" Type="http://schemas.openxmlformats.org/officeDocument/2006/relationships/hyperlink" Target="https://podminky.urs.cz/item/CS_URS_2024_01/131351104" TargetMode="External"/><Relationship Id="rId22" Type="http://schemas.openxmlformats.org/officeDocument/2006/relationships/hyperlink" Target="https://podminky.urs.cz/item/CS_URS_2024_01/167151112" TargetMode="External"/><Relationship Id="rId27" Type="http://schemas.openxmlformats.org/officeDocument/2006/relationships/hyperlink" Target="https://podminky.urs.cz/item/CS_URS_2024_01/997013631" TargetMode="External"/><Relationship Id="rId30" Type="http://schemas.openxmlformats.org/officeDocument/2006/relationships/hyperlink" Target="https://podminky.urs.cz/item/CS_URS_2024_01/175111209" TargetMode="External"/><Relationship Id="rId35" Type="http://schemas.openxmlformats.org/officeDocument/2006/relationships/hyperlink" Target="https://podminky.urs.cz/item/CS_URS_2024_01/274313811" TargetMode="External"/><Relationship Id="rId43" Type="http://schemas.openxmlformats.org/officeDocument/2006/relationships/hyperlink" Target="https://podminky.urs.cz/item/CS_URS_2024_01/564770101" TargetMode="External"/><Relationship Id="rId48" Type="http://schemas.openxmlformats.org/officeDocument/2006/relationships/hyperlink" Target="https://podminky.urs.cz/item/CS_URS_2024_01/565165101" TargetMode="External"/><Relationship Id="rId56" Type="http://schemas.openxmlformats.org/officeDocument/2006/relationships/hyperlink" Target="https://podminky.urs.cz/item/CS_URS_2024_01/596211112" TargetMode="External"/><Relationship Id="rId64" Type="http://schemas.openxmlformats.org/officeDocument/2006/relationships/hyperlink" Target="https://podminky.urs.cz/item/CS_URS_2024_01/914511111" TargetMode="External"/><Relationship Id="rId69" Type="http://schemas.openxmlformats.org/officeDocument/2006/relationships/hyperlink" Target="https://podminky.urs.cz/item/CS_URS_2024_01/916131213" TargetMode="External"/><Relationship Id="rId77" Type="http://schemas.openxmlformats.org/officeDocument/2006/relationships/hyperlink" Target="https://podminky.urs.cz/item/CS_URS_2024_01/962032241" TargetMode="External"/><Relationship Id="rId8" Type="http://schemas.openxmlformats.org/officeDocument/2006/relationships/hyperlink" Target="https://podminky.urs.cz/item/CS_URS_2024_01/122451102" TargetMode="External"/><Relationship Id="rId51" Type="http://schemas.openxmlformats.org/officeDocument/2006/relationships/hyperlink" Target="https://podminky.urs.cz/item/CS_URS_2024_01/571908112" TargetMode="External"/><Relationship Id="rId72" Type="http://schemas.openxmlformats.org/officeDocument/2006/relationships/hyperlink" Target="https://podminky.urs.cz/item/CS_URS_2024_01/916231212" TargetMode="External"/><Relationship Id="rId80" Type="http://schemas.openxmlformats.org/officeDocument/2006/relationships/hyperlink" Target="https://podminky.urs.cz/item/CS_URS_2024_01/997221571" TargetMode="External"/><Relationship Id="rId85" Type="http://schemas.openxmlformats.org/officeDocument/2006/relationships/hyperlink" Target="https://podminky.urs.cz/item/CS_URS_2024_01/711161212" TargetMode="External"/><Relationship Id="rId3" Type="http://schemas.openxmlformats.org/officeDocument/2006/relationships/hyperlink" Target="https://podminky.urs.cz/item/CS_URS_2024_01/113202111" TargetMode="External"/><Relationship Id="rId12" Type="http://schemas.openxmlformats.org/officeDocument/2006/relationships/hyperlink" Target="https://podminky.urs.cz/item/CS_URS_2024_01/131351100" TargetMode="External"/><Relationship Id="rId17" Type="http://schemas.openxmlformats.org/officeDocument/2006/relationships/hyperlink" Target="https://podminky.urs.cz/item/CS_URS_2024_01/162211329" TargetMode="External"/><Relationship Id="rId25" Type="http://schemas.openxmlformats.org/officeDocument/2006/relationships/hyperlink" Target="https://podminky.urs.cz/item/CS_URS_2024_01/181151331" TargetMode="External"/><Relationship Id="rId33" Type="http://schemas.openxmlformats.org/officeDocument/2006/relationships/hyperlink" Target="https://podminky.urs.cz/item/CS_URS_2024_01/212755214" TargetMode="External"/><Relationship Id="rId38" Type="http://schemas.openxmlformats.org/officeDocument/2006/relationships/hyperlink" Target="https://podminky.urs.cz/item/CS_URS_2024_01/339921133" TargetMode="External"/><Relationship Id="rId46" Type="http://schemas.openxmlformats.org/officeDocument/2006/relationships/hyperlink" Target="https://podminky.urs.cz/item/CS_URS_2024_01/564851111" TargetMode="External"/><Relationship Id="rId59" Type="http://schemas.openxmlformats.org/officeDocument/2006/relationships/hyperlink" Target="https://podminky.urs.cz/item/CS_URS_2024_01/596412210" TargetMode="External"/><Relationship Id="rId67" Type="http://schemas.openxmlformats.org/officeDocument/2006/relationships/hyperlink" Target="https://podminky.urs.cz/item/CS_URS_2024_01/915231111" TargetMode="External"/><Relationship Id="rId20" Type="http://schemas.openxmlformats.org/officeDocument/2006/relationships/hyperlink" Target="https://podminky.urs.cz/item/CS_URS_2024_01/167111102" TargetMode="External"/><Relationship Id="rId41" Type="http://schemas.openxmlformats.org/officeDocument/2006/relationships/hyperlink" Target="https://podminky.urs.cz/item/CS_URS_2024_01/564751111" TargetMode="External"/><Relationship Id="rId54" Type="http://schemas.openxmlformats.org/officeDocument/2006/relationships/hyperlink" Target="https://podminky.urs.cz/item/CS_URS_2024_01/577134031" TargetMode="External"/><Relationship Id="rId62" Type="http://schemas.openxmlformats.org/officeDocument/2006/relationships/hyperlink" Target="https://podminky.urs.cz/item/CS_URS_2024_01/914111111" TargetMode="External"/><Relationship Id="rId70" Type="http://schemas.openxmlformats.org/officeDocument/2006/relationships/hyperlink" Target="https://podminky.urs.cz/item/CS_URS_2024_01/916231292" TargetMode="External"/><Relationship Id="rId75" Type="http://schemas.openxmlformats.org/officeDocument/2006/relationships/hyperlink" Target="https://podminky.urs.cz/item/CS_URS_2024_01/919726123" TargetMode="External"/><Relationship Id="rId83" Type="http://schemas.openxmlformats.org/officeDocument/2006/relationships/hyperlink" Target="https://podminky.urs.cz/item/CS_URS_2024_01/997221645" TargetMode="External"/><Relationship Id="rId88" Type="http://schemas.openxmlformats.org/officeDocument/2006/relationships/drawing" Target="../drawings/drawing2.xml"/><Relationship Id="rId1" Type="http://schemas.openxmlformats.org/officeDocument/2006/relationships/hyperlink" Target="https://podminky.urs.cz/item/CS_URS_2024_01/113107124" TargetMode="External"/><Relationship Id="rId6" Type="http://schemas.openxmlformats.org/officeDocument/2006/relationships/hyperlink" Target="https://podminky.urs.cz/item/CS_URS_2024_01/122411101" TargetMode="External"/><Relationship Id="rId15" Type="http://schemas.openxmlformats.org/officeDocument/2006/relationships/hyperlink" Target="https://podminky.urs.cz/item/CS_URS_2024_01/131351105" TargetMode="External"/><Relationship Id="rId23" Type="http://schemas.openxmlformats.org/officeDocument/2006/relationships/hyperlink" Target="https://podminky.urs.cz/item/CS_URS_2024_01/171152501" TargetMode="External"/><Relationship Id="rId28" Type="http://schemas.openxmlformats.org/officeDocument/2006/relationships/hyperlink" Target="https://podminky.urs.cz/item/CS_URS_2024_01/175111201" TargetMode="External"/><Relationship Id="rId36" Type="http://schemas.openxmlformats.org/officeDocument/2006/relationships/hyperlink" Target="https://podminky.urs.cz/item/CS_URS_2024_01/274351121" TargetMode="External"/><Relationship Id="rId49" Type="http://schemas.openxmlformats.org/officeDocument/2006/relationships/hyperlink" Target="https://podminky.urs.cz/item/CS_URS_2024_01/567122111" TargetMode="External"/><Relationship Id="rId57" Type="http://schemas.openxmlformats.org/officeDocument/2006/relationships/hyperlink" Target="https://podminky.urs.cz/item/CS_URS_2024_01/596212210" TargetMode="External"/><Relationship Id="rId10" Type="http://schemas.openxmlformats.org/officeDocument/2006/relationships/hyperlink" Target="https://podminky.urs.cz/item/CS_URS_2024_01/122451104" TargetMode="External"/><Relationship Id="rId31" Type="http://schemas.openxmlformats.org/officeDocument/2006/relationships/hyperlink" Target="https://podminky.urs.cz/item/CS_URS_2024_01/175151201" TargetMode="External"/><Relationship Id="rId44" Type="http://schemas.openxmlformats.org/officeDocument/2006/relationships/hyperlink" Target="https://podminky.urs.cz/item/CS_URS_2024_01/564771111" TargetMode="External"/><Relationship Id="rId52" Type="http://schemas.openxmlformats.org/officeDocument/2006/relationships/hyperlink" Target="https://podminky.urs.cz/item/CS_URS_2024_01/573191111" TargetMode="External"/><Relationship Id="rId60" Type="http://schemas.openxmlformats.org/officeDocument/2006/relationships/hyperlink" Target="https://podminky.urs.cz/item/CS_URS_2024_01/596412212" TargetMode="External"/><Relationship Id="rId65" Type="http://schemas.openxmlformats.org/officeDocument/2006/relationships/hyperlink" Target="https://podminky.urs.cz/item/CS_URS_2024_01/915211111" TargetMode="External"/><Relationship Id="rId73" Type="http://schemas.openxmlformats.org/officeDocument/2006/relationships/hyperlink" Target="https://podminky.urs.cz/item/CS_URS_2024_01/919112222" TargetMode="External"/><Relationship Id="rId78" Type="http://schemas.openxmlformats.org/officeDocument/2006/relationships/hyperlink" Target="https://podminky.urs.cz/item/CS_URS_2024_01/966006132" TargetMode="External"/><Relationship Id="rId81" Type="http://schemas.openxmlformats.org/officeDocument/2006/relationships/hyperlink" Target="https://podminky.urs.cz/item/CS_URS_2024_01/997221579" TargetMode="External"/><Relationship Id="rId86" Type="http://schemas.openxmlformats.org/officeDocument/2006/relationships/hyperlink" Target="https://podminky.urs.cz/item/CS_URS_2024_01/998711121" TargetMode="External"/><Relationship Id="rId4" Type="http://schemas.openxmlformats.org/officeDocument/2006/relationships/hyperlink" Target="https://podminky.urs.cz/item/CS_URS_2024_01/119001401" TargetMode="External"/><Relationship Id="rId9" Type="http://schemas.openxmlformats.org/officeDocument/2006/relationships/hyperlink" Target="https://podminky.urs.cz/item/CS_URS_2024_01/122451103" TargetMode="External"/><Relationship Id="rId13" Type="http://schemas.openxmlformats.org/officeDocument/2006/relationships/hyperlink" Target="https://podminky.urs.cz/item/CS_URS_2024_01/131351102" TargetMode="External"/><Relationship Id="rId18" Type="http://schemas.openxmlformats.org/officeDocument/2006/relationships/hyperlink" Target="https://podminky.urs.cz/item/CS_URS_2024_01/162751137" TargetMode="External"/><Relationship Id="rId39" Type="http://schemas.openxmlformats.org/officeDocument/2006/relationships/hyperlink" Target="https://podminky.urs.cz/item/CS_URS_2024_01/434313115" TargetMode="External"/><Relationship Id="rId34" Type="http://schemas.openxmlformats.org/officeDocument/2006/relationships/hyperlink" Target="https://podminky.urs.cz/item/CS_URS_2024_01/273362021" TargetMode="External"/><Relationship Id="rId50" Type="http://schemas.openxmlformats.org/officeDocument/2006/relationships/hyperlink" Target="https://podminky.urs.cz/item/CS_URS_2024_01/567132113" TargetMode="External"/><Relationship Id="rId55" Type="http://schemas.openxmlformats.org/officeDocument/2006/relationships/hyperlink" Target="https://podminky.urs.cz/item/CS_URS_2024_01/596211111" TargetMode="External"/><Relationship Id="rId76" Type="http://schemas.openxmlformats.org/officeDocument/2006/relationships/hyperlink" Target="https://podminky.urs.cz/item/CS_URS_2024_01/919735113" TargetMode="External"/><Relationship Id="rId7" Type="http://schemas.openxmlformats.org/officeDocument/2006/relationships/hyperlink" Target="https://podminky.urs.cz/item/CS_URS_2024_01/122451101" TargetMode="External"/><Relationship Id="rId71" Type="http://schemas.openxmlformats.org/officeDocument/2006/relationships/hyperlink" Target="https://podminky.urs.cz/item/CS_URS_2024_01/916331111" TargetMode="External"/><Relationship Id="rId2" Type="http://schemas.openxmlformats.org/officeDocument/2006/relationships/hyperlink" Target="https://podminky.urs.cz/item/CS_URS_2024_01/113107143" TargetMode="External"/><Relationship Id="rId29" Type="http://schemas.openxmlformats.org/officeDocument/2006/relationships/hyperlink" Target="https://podminky.urs.cz/item/CS_URS_2024_01/175111201" TargetMode="External"/><Relationship Id="rId24" Type="http://schemas.openxmlformats.org/officeDocument/2006/relationships/hyperlink" Target="https://podminky.urs.cz/item/CS_URS_2024_01/171201221" TargetMode="External"/><Relationship Id="rId40" Type="http://schemas.openxmlformats.org/officeDocument/2006/relationships/hyperlink" Target="https://podminky.urs.cz/item/CS_URS_2024_01/564751101" TargetMode="External"/><Relationship Id="rId45" Type="http://schemas.openxmlformats.org/officeDocument/2006/relationships/hyperlink" Target="https://podminky.urs.cz/item/CS_URS_2024_01/564851011" TargetMode="External"/><Relationship Id="rId66" Type="http://schemas.openxmlformats.org/officeDocument/2006/relationships/hyperlink" Target="https://podminky.urs.cz/item/CS_URS_2024_01/915211115" TargetMode="External"/><Relationship Id="rId87" Type="http://schemas.openxmlformats.org/officeDocument/2006/relationships/hyperlink" Target="https://podminky.urs.cz/item/CS_URS_2024_01/998767121" TargetMode="External"/><Relationship Id="rId61" Type="http://schemas.openxmlformats.org/officeDocument/2006/relationships/hyperlink" Target="https://podminky.urs.cz/item/CS_URS_2024_01/914111111" TargetMode="External"/><Relationship Id="rId82" Type="http://schemas.openxmlformats.org/officeDocument/2006/relationships/hyperlink" Target="https://podminky.urs.cz/item/CS_URS_2024_01/99722161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210280010" TargetMode="External"/><Relationship Id="rId13" Type="http://schemas.openxmlformats.org/officeDocument/2006/relationships/hyperlink" Target="https://podminky.urs.cz/item/CS_URS_2024_01/460061122" TargetMode="External"/><Relationship Id="rId18" Type="http://schemas.openxmlformats.org/officeDocument/2006/relationships/hyperlink" Target="https://podminky.urs.cz/item/CS_URS_2024_01/460141113" TargetMode="External"/><Relationship Id="rId26" Type="http://schemas.openxmlformats.org/officeDocument/2006/relationships/hyperlink" Target="https://podminky.urs.cz/item/CS_URS_2024_01/460641125" TargetMode="External"/><Relationship Id="rId3" Type="http://schemas.openxmlformats.org/officeDocument/2006/relationships/hyperlink" Target="https://podminky.urs.cz/item/CS_URS_2024_01/210203901" TargetMode="External"/><Relationship Id="rId21" Type="http://schemas.openxmlformats.org/officeDocument/2006/relationships/hyperlink" Target="https://podminky.urs.cz/item/CS_URS_2024_01/460341113" TargetMode="External"/><Relationship Id="rId7" Type="http://schemas.openxmlformats.org/officeDocument/2006/relationships/hyperlink" Target="https://podminky.urs.cz/item/CS_URS_2024_01/210280003" TargetMode="External"/><Relationship Id="rId12" Type="http://schemas.openxmlformats.org/officeDocument/2006/relationships/hyperlink" Target="https://podminky.urs.cz/item/CS_URS_2024_01/460061121" TargetMode="External"/><Relationship Id="rId17" Type="http://schemas.openxmlformats.org/officeDocument/2006/relationships/hyperlink" Target="https://podminky.urs.cz/item/CS_URS_2024_01/460061162" TargetMode="External"/><Relationship Id="rId25" Type="http://schemas.openxmlformats.org/officeDocument/2006/relationships/hyperlink" Target="https://podminky.urs.cz/item/CS_URS_2024_01/460451293" TargetMode="External"/><Relationship Id="rId2" Type="http://schemas.openxmlformats.org/officeDocument/2006/relationships/hyperlink" Target="https://podminky.urs.cz/item/CS_URS_2024_01/998741101" TargetMode="External"/><Relationship Id="rId16" Type="http://schemas.openxmlformats.org/officeDocument/2006/relationships/hyperlink" Target="https://podminky.urs.cz/item/CS_URS_2024_01/460061161" TargetMode="External"/><Relationship Id="rId20" Type="http://schemas.openxmlformats.org/officeDocument/2006/relationships/hyperlink" Target="https://podminky.urs.cz/item/CS_URS_2024_01/460171323" TargetMode="External"/><Relationship Id="rId29" Type="http://schemas.openxmlformats.org/officeDocument/2006/relationships/hyperlink" Target="https://podminky.urs.cz/item/CS_URS_2024_01/460671113" TargetMode="External"/><Relationship Id="rId1" Type="http://schemas.openxmlformats.org/officeDocument/2006/relationships/hyperlink" Target="https://podminky.urs.cz/item/CS_URS_2024_01/945412111" TargetMode="External"/><Relationship Id="rId6" Type="http://schemas.openxmlformats.org/officeDocument/2006/relationships/hyperlink" Target="https://podminky.urs.cz/item/CS_URS_2024_01/210220022" TargetMode="External"/><Relationship Id="rId11" Type="http://schemas.openxmlformats.org/officeDocument/2006/relationships/hyperlink" Target="https://podminky.urs.cz/item/CS_URS_2024_01/460010025" TargetMode="External"/><Relationship Id="rId24" Type="http://schemas.openxmlformats.org/officeDocument/2006/relationships/hyperlink" Target="https://podminky.urs.cz/item/CS_URS_2024_01/460451153" TargetMode="External"/><Relationship Id="rId5" Type="http://schemas.openxmlformats.org/officeDocument/2006/relationships/hyperlink" Target="https://podminky.urs.cz/item/CS_URS_2024_01/210204201" TargetMode="External"/><Relationship Id="rId15" Type="http://schemas.openxmlformats.org/officeDocument/2006/relationships/hyperlink" Target="https://podminky.urs.cz/item/CS_URS_2024_01/460061142" TargetMode="External"/><Relationship Id="rId23" Type="http://schemas.openxmlformats.org/officeDocument/2006/relationships/hyperlink" Target="https://podminky.urs.cz/item/CS_URS_2024_01/460371123" TargetMode="External"/><Relationship Id="rId28" Type="http://schemas.openxmlformats.org/officeDocument/2006/relationships/hyperlink" Target="https://podminky.urs.cz/item/CS_URS_2024_01/460661113" TargetMode="External"/><Relationship Id="rId10" Type="http://schemas.openxmlformats.org/officeDocument/2006/relationships/hyperlink" Target="https://podminky.urs.cz/item/CS_URS_2024_01/210280712" TargetMode="External"/><Relationship Id="rId19" Type="http://schemas.openxmlformats.org/officeDocument/2006/relationships/hyperlink" Target="https://podminky.urs.cz/item/CS_URS_2024_01/460171163" TargetMode="External"/><Relationship Id="rId31" Type="http://schemas.openxmlformats.org/officeDocument/2006/relationships/drawing" Target="../drawings/drawing3.xml"/><Relationship Id="rId4" Type="http://schemas.openxmlformats.org/officeDocument/2006/relationships/hyperlink" Target="https://podminky.urs.cz/item/CS_URS_2024_01/210204011" TargetMode="External"/><Relationship Id="rId9" Type="http://schemas.openxmlformats.org/officeDocument/2006/relationships/hyperlink" Target="https://podminky.urs.cz/item/CS_URS_2024_01/210280224" TargetMode="External"/><Relationship Id="rId14" Type="http://schemas.openxmlformats.org/officeDocument/2006/relationships/hyperlink" Target="https://podminky.urs.cz/item/CS_URS_2024_01/460061141" TargetMode="External"/><Relationship Id="rId22" Type="http://schemas.openxmlformats.org/officeDocument/2006/relationships/hyperlink" Target="https://podminky.urs.cz/item/CS_URS_2024_01/460361111" TargetMode="External"/><Relationship Id="rId27" Type="http://schemas.openxmlformats.org/officeDocument/2006/relationships/hyperlink" Target="https://podminky.urs.cz/item/CS_URS_2024_01/460661111" TargetMode="External"/><Relationship Id="rId30" Type="http://schemas.openxmlformats.org/officeDocument/2006/relationships/hyperlink" Target="https://podminky.urs.cz/item/CS_URS_2024_01/46998111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podminky.urs.cz/item/CS_URS_2024_01/998231411" TargetMode="External"/><Relationship Id="rId1" Type="http://schemas.openxmlformats.org/officeDocument/2006/relationships/hyperlink" Target="https://podminky.urs.cz/item/CS_URS_2024_01/27531381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174112109" TargetMode="External"/><Relationship Id="rId13" Type="http://schemas.openxmlformats.org/officeDocument/2006/relationships/hyperlink" Target="https://podminky.urs.cz/item/CS_URS_2024_01/452351112" TargetMode="External"/><Relationship Id="rId18" Type="http://schemas.openxmlformats.org/officeDocument/2006/relationships/hyperlink" Target="https://podminky.urs.cz/item/CS_URS_2024_01/722270103" TargetMode="External"/><Relationship Id="rId3" Type="http://schemas.openxmlformats.org/officeDocument/2006/relationships/hyperlink" Target="https://podminky.urs.cz/item/CS_URS_2024_01/162751137" TargetMode="External"/><Relationship Id="rId21" Type="http://schemas.openxmlformats.org/officeDocument/2006/relationships/hyperlink" Target="https://podminky.urs.cz/item/CS_URS_2024_01/998722201" TargetMode="External"/><Relationship Id="rId7" Type="http://schemas.openxmlformats.org/officeDocument/2006/relationships/hyperlink" Target="https://podminky.urs.cz/item/CS_URS_2024_01/174112101" TargetMode="External"/><Relationship Id="rId12" Type="http://schemas.openxmlformats.org/officeDocument/2006/relationships/hyperlink" Target="https://podminky.urs.cz/item/CS_URS_2024_01/452351111" TargetMode="External"/><Relationship Id="rId17" Type="http://schemas.openxmlformats.org/officeDocument/2006/relationships/hyperlink" Target="https://podminky.urs.cz/item/CS_URS_2024_01/998276111" TargetMode="External"/><Relationship Id="rId2" Type="http://schemas.openxmlformats.org/officeDocument/2006/relationships/hyperlink" Target="https://podminky.urs.cz/item/CS_URS_2024_01/132351101" TargetMode="External"/><Relationship Id="rId16" Type="http://schemas.openxmlformats.org/officeDocument/2006/relationships/hyperlink" Target="https://podminky.urs.cz/item/CS_URS_2024_01/998276101" TargetMode="External"/><Relationship Id="rId20" Type="http://schemas.openxmlformats.org/officeDocument/2006/relationships/hyperlink" Target="https://podminky.urs.cz/item/CS_URS_2024_01/722290246" TargetMode="External"/><Relationship Id="rId1" Type="http://schemas.openxmlformats.org/officeDocument/2006/relationships/hyperlink" Target="https://podminky.urs.cz/item/CS_URS_2024_01/131351100" TargetMode="External"/><Relationship Id="rId6" Type="http://schemas.openxmlformats.org/officeDocument/2006/relationships/hyperlink" Target="https://podminky.urs.cz/item/CS_URS_2024_01/171201221" TargetMode="External"/><Relationship Id="rId11" Type="http://schemas.openxmlformats.org/officeDocument/2006/relationships/hyperlink" Target="https://podminky.urs.cz/item/CS_URS_2024_01/452311161" TargetMode="External"/><Relationship Id="rId5" Type="http://schemas.openxmlformats.org/officeDocument/2006/relationships/hyperlink" Target="https://podminky.urs.cz/item/CS_URS_2024_01/167151102" TargetMode="External"/><Relationship Id="rId15" Type="http://schemas.openxmlformats.org/officeDocument/2006/relationships/hyperlink" Target="https://podminky.urs.cz/item/CS_URS_2024_01/879181111" TargetMode="External"/><Relationship Id="rId23" Type="http://schemas.openxmlformats.org/officeDocument/2006/relationships/drawing" Target="../drawings/drawing5.xml"/><Relationship Id="rId10" Type="http://schemas.openxmlformats.org/officeDocument/2006/relationships/hyperlink" Target="https://podminky.urs.cz/item/CS_URS_2024_01/451572111" TargetMode="External"/><Relationship Id="rId19" Type="http://schemas.openxmlformats.org/officeDocument/2006/relationships/hyperlink" Target="https://podminky.urs.cz/item/CS_URS_2024_01/722290234" TargetMode="External"/><Relationship Id="rId4" Type="http://schemas.openxmlformats.org/officeDocument/2006/relationships/hyperlink" Target="https://podminky.urs.cz/item/CS_URS_2024_01/162751139" TargetMode="External"/><Relationship Id="rId9" Type="http://schemas.openxmlformats.org/officeDocument/2006/relationships/hyperlink" Target="https://podminky.urs.cz/item/CS_URS_2024_01/175112101" TargetMode="External"/><Relationship Id="rId14" Type="http://schemas.openxmlformats.org/officeDocument/2006/relationships/hyperlink" Target="https://podminky.urs.cz/item/CS_URS_2024_01/871171141" TargetMode="External"/><Relationship Id="rId22" Type="http://schemas.openxmlformats.org/officeDocument/2006/relationships/hyperlink" Target="https://podminky.urs.cz/item/CS_URS_2024_01/998722292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174112109" TargetMode="External"/><Relationship Id="rId13" Type="http://schemas.openxmlformats.org/officeDocument/2006/relationships/hyperlink" Target="https://podminky.urs.cz/item/CS_URS_2024_01/894812332" TargetMode="External"/><Relationship Id="rId18" Type="http://schemas.openxmlformats.org/officeDocument/2006/relationships/drawing" Target="../drawings/drawing6.xml"/><Relationship Id="rId3" Type="http://schemas.openxmlformats.org/officeDocument/2006/relationships/hyperlink" Target="https://podminky.urs.cz/item/CS_URS_2024_01/162751137" TargetMode="External"/><Relationship Id="rId7" Type="http://schemas.openxmlformats.org/officeDocument/2006/relationships/hyperlink" Target="https://podminky.urs.cz/item/CS_URS_2024_01/174112101" TargetMode="External"/><Relationship Id="rId12" Type="http://schemas.openxmlformats.org/officeDocument/2006/relationships/hyperlink" Target="https://podminky.urs.cz/item/CS_URS_2024_01/894812311" TargetMode="External"/><Relationship Id="rId17" Type="http://schemas.openxmlformats.org/officeDocument/2006/relationships/hyperlink" Target="https://podminky.urs.cz/item/CS_URS_2024_01/998276124" TargetMode="External"/><Relationship Id="rId2" Type="http://schemas.openxmlformats.org/officeDocument/2006/relationships/hyperlink" Target="https://podminky.urs.cz/item/CS_URS_2024_01/132351101" TargetMode="External"/><Relationship Id="rId16" Type="http://schemas.openxmlformats.org/officeDocument/2006/relationships/hyperlink" Target="https://podminky.urs.cz/item/CS_URS_2024_01/998276101" TargetMode="External"/><Relationship Id="rId1" Type="http://schemas.openxmlformats.org/officeDocument/2006/relationships/hyperlink" Target="https://podminky.urs.cz/item/CS_URS_2024_01/131351100" TargetMode="External"/><Relationship Id="rId6" Type="http://schemas.openxmlformats.org/officeDocument/2006/relationships/hyperlink" Target="https://podminky.urs.cz/item/CS_URS_2024_01/171201221" TargetMode="External"/><Relationship Id="rId11" Type="http://schemas.openxmlformats.org/officeDocument/2006/relationships/hyperlink" Target="https://podminky.urs.cz/item/CS_URS_2024_01/877310310" TargetMode="External"/><Relationship Id="rId5" Type="http://schemas.openxmlformats.org/officeDocument/2006/relationships/hyperlink" Target="https://podminky.urs.cz/item/CS_URS_2024_01/167151102" TargetMode="External"/><Relationship Id="rId15" Type="http://schemas.openxmlformats.org/officeDocument/2006/relationships/hyperlink" Target="https://podminky.urs.cz/item/CS_URS_2024_01/894812357" TargetMode="External"/><Relationship Id="rId10" Type="http://schemas.openxmlformats.org/officeDocument/2006/relationships/hyperlink" Target="https://podminky.urs.cz/item/CS_URS_2024_01/451572111" TargetMode="External"/><Relationship Id="rId4" Type="http://schemas.openxmlformats.org/officeDocument/2006/relationships/hyperlink" Target="https://podminky.urs.cz/item/CS_URS_2024_01/162751139" TargetMode="External"/><Relationship Id="rId9" Type="http://schemas.openxmlformats.org/officeDocument/2006/relationships/hyperlink" Target="https://podminky.urs.cz/item/CS_URS_2024_01/175112101" TargetMode="External"/><Relationship Id="rId14" Type="http://schemas.openxmlformats.org/officeDocument/2006/relationships/hyperlink" Target="https://podminky.urs.cz/item/CS_URS_2024_01/894812339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1/184818232" TargetMode="External"/><Relationship Id="rId21" Type="http://schemas.openxmlformats.org/officeDocument/2006/relationships/hyperlink" Target="https://podminky.urs.cz/item/CS_URS_2024_01/997221571" TargetMode="External"/><Relationship Id="rId42" Type="http://schemas.openxmlformats.org/officeDocument/2006/relationships/hyperlink" Target="https://podminky.urs.cz/item/CS_URS_2024_01/183403161" TargetMode="External"/><Relationship Id="rId47" Type="http://schemas.openxmlformats.org/officeDocument/2006/relationships/hyperlink" Target="https://podminky.urs.cz/item/CS_URS_2024_01/182303112" TargetMode="External"/><Relationship Id="rId63" Type="http://schemas.openxmlformats.org/officeDocument/2006/relationships/hyperlink" Target="https://podminky.urs.cz/item/CS_URS_2024_01/183111111" TargetMode="External"/><Relationship Id="rId68" Type="http://schemas.openxmlformats.org/officeDocument/2006/relationships/hyperlink" Target="https://podminky.urs.cz/item/CS_URS_2024_01/184851412" TargetMode="External"/><Relationship Id="rId84" Type="http://schemas.openxmlformats.org/officeDocument/2006/relationships/hyperlink" Target="https://podminky.urs.cz/item/CS_URS_2024_01/185802114" TargetMode="External"/><Relationship Id="rId16" Type="http://schemas.openxmlformats.org/officeDocument/2006/relationships/hyperlink" Target="https://podminky.urs.cz/item/CS_URS_2024_01/184852234" TargetMode="External"/><Relationship Id="rId11" Type="http://schemas.openxmlformats.org/officeDocument/2006/relationships/hyperlink" Target="https://podminky.urs.cz/item/CS_URS_2024_01/111212361" TargetMode="External"/><Relationship Id="rId32" Type="http://schemas.openxmlformats.org/officeDocument/2006/relationships/hyperlink" Target="https://podminky.urs.cz/item/CS_URS_2024_01/183403153" TargetMode="External"/><Relationship Id="rId37" Type="http://schemas.openxmlformats.org/officeDocument/2006/relationships/hyperlink" Target="https://podminky.urs.cz/item/CS_URS_2024_01/181111111" TargetMode="External"/><Relationship Id="rId53" Type="http://schemas.openxmlformats.org/officeDocument/2006/relationships/hyperlink" Target="https://podminky.urs.cz/item/CS_URS_2024_01/183101113" TargetMode="External"/><Relationship Id="rId58" Type="http://schemas.openxmlformats.org/officeDocument/2006/relationships/hyperlink" Target="https://podminky.urs.cz/item/CS_URS_2024_01/183112129" TargetMode="External"/><Relationship Id="rId74" Type="http://schemas.openxmlformats.org/officeDocument/2006/relationships/hyperlink" Target="https://podminky.urs.cz/item/CS_URS_2024_01/185802114" TargetMode="External"/><Relationship Id="rId79" Type="http://schemas.openxmlformats.org/officeDocument/2006/relationships/hyperlink" Target="https://podminky.urs.cz/item/CS_URS_2024_01/183101221" TargetMode="External"/><Relationship Id="rId5" Type="http://schemas.openxmlformats.org/officeDocument/2006/relationships/hyperlink" Target="https://podminky.urs.cz/item/CS_URS_2024_01/112151315" TargetMode="External"/><Relationship Id="rId19" Type="http://schemas.openxmlformats.org/officeDocument/2006/relationships/hyperlink" Target="https://podminky.urs.cz/item/CS_URS_2024_01/997221131" TargetMode="External"/><Relationship Id="rId14" Type="http://schemas.openxmlformats.org/officeDocument/2006/relationships/hyperlink" Target="https://podminky.urs.cz/item/CS_URS_2024_01/184852135" TargetMode="External"/><Relationship Id="rId22" Type="http://schemas.openxmlformats.org/officeDocument/2006/relationships/hyperlink" Target="https://podminky.urs.cz/item/CS_URS_2024_01/997221579" TargetMode="External"/><Relationship Id="rId27" Type="http://schemas.openxmlformats.org/officeDocument/2006/relationships/hyperlink" Target="https://podminky.urs.cz/item/CS_URS_2024_01/184818243" TargetMode="External"/><Relationship Id="rId30" Type="http://schemas.openxmlformats.org/officeDocument/2006/relationships/hyperlink" Target="https://podminky.urs.cz/item/CS_URS_2024_01/183403114" TargetMode="External"/><Relationship Id="rId35" Type="http://schemas.openxmlformats.org/officeDocument/2006/relationships/hyperlink" Target="https://podminky.urs.cz/item/CS_URS_2024_01/184813511" TargetMode="External"/><Relationship Id="rId43" Type="http://schemas.openxmlformats.org/officeDocument/2006/relationships/hyperlink" Target="https://podminky.urs.cz/item/CS_URS_2024_01/119005131" TargetMode="External"/><Relationship Id="rId48" Type="http://schemas.openxmlformats.org/officeDocument/2006/relationships/hyperlink" Target="https://podminky.urs.cz/item/CS_URS_2024_01/183205112" TargetMode="External"/><Relationship Id="rId56" Type="http://schemas.openxmlformats.org/officeDocument/2006/relationships/hyperlink" Target="https://podminky.urs.cz/item/CS_URS_2024_01/184102123" TargetMode="External"/><Relationship Id="rId64" Type="http://schemas.openxmlformats.org/officeDocument/2006/relationships/hyperlink" Target="https://podminky.urs.cz/item/CS_URS_2024_01/183112128" TargetMode="External"/><Relationship Id="rId69" Type="http://schemas.openxmlformats.org/officeDocument/2006/relationships/hyperlink" Target="https://podminky.urs.cz/item/CS_URS_2024_01/184851421" TargetMode="External"/><Relationship Id="rId77" Type="http://schemas.openxmlformats.org/officeDocument/2006/relationships/hyperlink" Target="https://podminky.urs.cz/item/CS_URS_2024_01/185851121" TargetMode="External"/><Relationship Id="rId8" Type="http://schemas.openxmlformats.org/officeDocument/2006/relationships/hyperlink" Target="https://podminky.urs.cz/item/CS_URS_2024_01/112201113" TargetMode="External"/><Relationship Id="rId51" Type="http://schemas.openxmlformats.org/officeDocument/2006/relationships/hyperlink" Target="https://podminky.urs.cz/item/CS_URS_2024_01/183403153" TargetMode="External"/><Relationship Id="rId72" Type="http://schemas.openxmlformats.org/officeDocument/2006/relationships/hyperlink" Target="https://podminky.urs.cz/item/CS_URS_2024_01/184911421" TargetMode="External"/><Relationship Id="rId80" Type="http://schemas.openxmlformats.org/officeDocument/2006/relationships/hyperlink" Target="https://podminky.urs.cz/item/CS_URS_2024_01/184102115" TargetMode="External"/><Relationship Id="rId85" Type="http://schemas.openxmlformats.org/officeDocument/2006/relationships/hyperlink" Target="https://podminky.urs.cz/item/CS_URS_2024_01/185804312" TargetMode="External"/><Relationship Id="rId3" Type="http://schemas.openxmlformats.org/officeDocument/2006/relationships/hyperlink" Target="https://podminky.urs.cz/item/CS_URS_2024_01/112151313" TargetMode="External"/><Relationship Id="rId12" Type="http://schemas.openxmlformats.org/officeDocument/2006/relationships/hyperlink" Target="https://podminky.urs.cz/item/CS_URS_2024_01/184852133" TargetMode="External"/><Relationship Id="rId17" Type="http://schemas.openxmlformats.org/officeDocument/2006/relationships/hyperlink" Target="https://podminky.urs.cz/item/CS_URS_2024_01/184852235" TargetMode="External"/><Relationship Id="rId25" Type="http://schemas.openxmlformats.org/officeDocument/2006/relationships/hyperlink" Target="https://podminky.urs.cz/item/CS_URS_2024_01/184818231" TargetMode="External"/><Relationship Id="rId33" Type="http://schemas.openxmlformats.org/officeDocument/2006/relationships/hyperlink" Target="https://podminky.urs.cz/item/CS_URS_2024_01/181451121" TargetMode="External"/><Relationship Id="rId38" Type="http://schemas.openxmlformats.org/officeDocument/2006/relationships/hyperlink" Target="https://podminky.urs.cz/item/CS_URS_2024_01/183403114" TargetMode="External"/><Relationship Id="rId46" Type="http://schemas.openxmlformats.org/officeDocument/2006/relationships/hyperlink" Target="https://podminky.urs.cz/item/CS_URS_2024_01/182303111" TargetMode="External"/><Relationship Id="rId59" Type="http://schemas.openxmlformats.org/officeDocument/2006/relationships/hyperlink" Target="https://podminky.urs.cz/item/CS_URS_2024_01/184102122" TargetMode="External"/><Relationship Id="rId67" Type="http://schemas.openxmlformats.org/officeDocument/2006/relationships/hyperlink" Target="https://podminky.urs.cz/item/CS_URS_2024_01/184851411" TargetMode="External"/><Relationship Id="rId20" Type="http://schemas.openxmlformats.org/officeDocument/2006/relationships/hyperlink" Target="https://podminky.urs.cz/item/CS_URS_2024_01/997221139" TargetMode="External"/><Relationship Id="rId41" Type="http://schemas.openxmlformats.org/officeDocument/2006/relationships/hyperlink" Target="https://podminky.urs.cz/item/CS_URS_2024_01/181411131" TargetMode="External"/><Relationship Id="rId54" Type="http://schemas.openxmlformats.org/officeDocument/2006/relationships/hyperlink" Target="https://podminky.urs.cz/item/CS_URS_2024_01/183102133" TargetMode="External"/><Relationship Id="rId62" Type="http://schemas.openxmlformats.org/officeDocument/2006/relationships/hyperlink" Target="https://podminky.urs.cz/item/CS_URS_2024_01/184102122" TargetMode="External"/><Relationship Id="rId70" Type="http://schemas.openxmlformats.org/officeDocument/2006/relationships/hyperlink" Target="https://podminky.urs.cz/item/CS_URS_2024_01/183211312" TargetMode="External"/><Relationship Id="rId75" Type="http://schemas.openxmlformats.org/officeDocument/2006/relationships/hyperlink" Target="https://podminky.urs.cz/item/CS_URS_2024_01/155131311" TargetMode="External"/><Relationship Id="rId83" Type="http://schemas.openxmlformats.org/officeDocument/2006/relationships/hyperlink" Target="https://podminky.urs.cz/item/CS_URS_2024_01/184215412" TargetMode="External"/><Relationship Id="rId88" Type="http://schemas.openxmlformats.org/officeDocument/2006/relationships/drawing" Target="../drawings/drawing7.xml"/><Relationship Id="rId1" Type="http://schemas.openxmlformats.org/officeDocument/2006/relationships/hyperlink" Target="https://podminky.urs.cz/item/CS_URS_2024_01/112151311" TargetMode="External"/><Relationship Id="rId6" Type="http://schemas.openxmlformats.org/officeDocument/2006/relationships/hyperlink" Target="https://podminky.urs.cz/item/CS_URS_2024_01/112201111" TargetMode="External"/><Relationship Id="rId15" Type="http://schemas.openxmlformats.org/officeDocument/2006/relationships/hyperlink" Target="https://podminky.urs.cz/item/CS_URS_2024_01/184852233" TargetMode="External"/><Relationship Id="rId23" Type="http://schemas.openxmlformats.org/officeDocument/2006/relationships/hyperlink" Target="https://podminky.urs.cz/item/CS_URS_2024_01/997221611" TargetMode="External"/><Relationship Id="rId28" Type="http://schemas.openxmlformats.org/officeDocument/2006/relationships/hyperlink" Target="https://podminky.urs.cz/item/CS_URS_2024_01/184813511" TargetMode="External"/><Relationship Id="rId36" Type="http://schemas.openxmlformats.org/officeDocument/2006/relationships/hyperlink" Target="https://podminky.urs.cz/item/CS_URS_2024_01/182303111" TargetMode="External"/><Relationship Id="rId49" Type="http://schemas.openxmlformats.org/officeDocument/2006/relationships/hyperlink" Target="https://podminky.urs.cz/item/CS_URS_2024_01/183402121" TargetMode="External"/><Relationship Id="rId57" Type="http://schemas.openxmlformats.org/officeDocument/2006/relationships/hyperlink" Target="https://podminky.urs.cz/item/CS_URS_2024_01/183111112" TargetMode="External"/><Relationship Id="rId10" Type="http://schemas.openxmlformats.org/officeDocument/2006/relationships/hyperlink" Target="https://podminky.urs.cz/item/CS_URS_2024_01/112201115" TargetMode="External"/><Relationship Id="rId31" Type="http://schemas.openxmlformats.org/officeDocument/2006/relationships/hyperlink" Target="https://podminky.urs.cz/item/CS_URS_2024_01/183403152" TargetMode="External"/><Relationship Id="rId44" Type="http://schemas.openxmlformats.org/officeDocument/2006/relationships/hyperlink" Target="https://podminky.urs.cz/item/CS_URS_2024_01/184813511" TargetMode="External"/><Relationship Id="rId52" Type="http://schemas.openxmlformats.org/officeDocument/2006/relationships/hyperlink" Target="https://podminky.urs.cz/item/CS_URS_2024_01/183403253" TargetMode="External"/><Relationship Id="rId60" Type="http://schemas.openxmlformats.org/officeDocument/2006/relationships/hyperlink" Target="https://podminky.urs.cz/item/CS_URS_2024_01/183111112" TargetMode="External"/><Relationship Id="rId65" Type="http://schemas.openxmlformats.org/officeDocument/2006/relationships/hyperlink" Target="https://podminky.urs.cz/item/CS_URS_2024_01/184102111" TargetMode="External"/><Relationship Id="rId73" Type="http://schemas.openxmlformats.org/officeDocument/2006/relationships/hyperlink" Target="https://podminky.urs.cz/item/CS_URS_2024_01/184911422" TargetMode="External"/><Relationship Id="rId78" Type="http://schemas.openxmlformats.org/officeDocument/2006/relationships/hyperlink" Target="https://podminky.urs.cz/item/CS_URS_2024_01/119005155" TargetMode="External"/><Relationship Id="rId81" Type="http://schemas.openxmlformats.org/officeDocument/2006/relationships/hyperlink" Target="https://podminky.urs.cz/item/CS_URS_2024_01/184215113" TargetMode="External"/><Relationship Id="rId86" Type="http://schemas.openxmlformats.org/officeDocument/2006/relationships/hyperlink" Target="https://podminky.urs.cz/item/CS_URS_2024_01/185851121" TargetMode="External"/><Relationship Id="rId4" Type="http://schemas.openxmlformats.org/officeDocument/2006/relationships/hyperlink" Target="https://podminky.urs.cz/item/CS_URS_2024_01/112151314" TargetMode="External"/><Relationship Id="rId9" Type="http://schemas.openxmlformats.org/officeDocument/2006/relationships/hyperlink" Target="https://podminky.urs.cz/item/CS_URS_2024_01/112201114" TargetMode="External"/><Relationship Id="rId13" Type="http://schemas.openxmlformats.org/officeDocument/2006/relationships/hyperlink" Target="https://podminky.urs.cz/item/CS_URS_2024_01/184852134" TargetMode="External"/><Relationship Id="rId18" Type="http://schemas.openxmlformats.org/officeDocument/2006/relationships/hyperlink" Target="https://podminky.urs.cz/item/CS_URS_2024_01/184818312" TargetMode="External"/><Relationship Id="rId39" Type="http://schemas.openxmlformats.org/officeDocument/2006/relationships/hyperlink" Target="https://podminky.urs.cz/item/CS_URS_2024_01/183403152" TargetMode="External"/><Relationship Id="rId34" Type="http://schemas.openxmlformats.org/officeDocument/2006/relationships/hyperlink" Target="https://podminky.urs.cz/item/CS_URS_2024_01/183403161" TargetMode="External"/><Relationship Id="rId50" Type="http://schemas.openxmlformats.org/officeDocument/2006/relationships/hyperlink" Target="https://podminky.urs.cz/item/CS_URS_2024_01/183402122" TargetMode="External"/><Relationship Id="rId55" Type="http://schemas.openxmlformats.org/officeDocument/2006/relationships/hyperlink" Target="https://podminky.urs.cz/item/CS_URS_2024_01/184102113" TargetMode="External"/><Relationship Id="rId76" Type="http://schemas.openxmlformats.org/officeDocument/2006/relationships/hyperlink" Target="https://podminky.urs.cz/item/CS_URS_2024_01/185804312" TargetMode="External"/><Relationship Id="rId7" Type="http://schemas.openxmlformats.org/officeDocument/2006/relationships/hyperlink" Target="https://podminky.urs.cz/item/CS_URS_2024_01/112201112" TargetMode="External"/><Relationship Id="rId71" Type="http://schemas.openxmlformats.org/officeDocument/2006/relationships/hyperlink" Target="https://podminky.urs.cz/item/CS_URS_2024_01/183211313" TargetMode="External"/><Relationship Id="rId2" Type="http://schemas.openxmlformats.org/officeDocument/2006/relationships/hyperlink" Target="https://podminky.urs.cz/item/CS_URS_2024_01/112151312" TargetMode="External"/><Relationship Id="rId29" Type="http://schemas.openxmlformats.org/officeDocument/2006/relationships/hyperlink" Target="https://podminky.urs.cz/item/CS_URS_2024_01/181111111" TargetMode="External"/><Relationship Id="rId24" Type="http://schemas.openxmlformats.org/officeDocument/2006/relationships/hyperlink" Target="https://podminky.urs.cz/item/CS_URS_2024_01/997221858" TargetMode="External"/><Relationship Id="rId40" Type="http://schemas.openxmlformats.org/officeDocument/2006/relationships/hyperlink" Target="https://podminky.urs.cz/item/CS_URS_2024_01/183403153" TargetMode="External"/><Relationship Id="rId45" Type="http://schemas.openxmlformats.org/officeDocument/2006/relationships/hyperlink" Target="https://podminky.urs.cz/item/CS_URS_2024_01/184813512" TargetMode="External"/><Relationship Id="rId66" Type="http://schemas.openxmlformats.org/officeDocument/2006/relationships/hyperlink" Target="https://podminky.urs.cz/item/CS_URS_2024_01/184102121" TargetMode="External"/><Relationship Id="rId87" Type="http://schemas.openxmlformats.org/officeDocument/2006/relationships/hyperlink" Target="https://podminky.urs.cz/item/CS_URS_2024_01/998231311" TargetMode="External"/><Relationship Id="rId61" Type="http://schemas.openxmlformats.org/officeDocument/2006/relationships/hyperlink" Target="https://podminky.urs.cz/item/CS_URS_2024_01/183112129" TargetMode="External"/><Relationship Id="rId82" Type="http://schemas.openxmlformats.org/officeDocument/2006/relationships/hyperlink" Target="https://podminky.urs.cz/item/CS_URS_2024_01/184215133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184817124" TargetMode="External"/><Relationship Id="rId13" Type="http://schemas.openxmlformats.org/officeDocument/2006/relationships/hyperlink" Target="https://podminky.urs.cz/item/CS_URS_2024_01/183451421" TargetMode="External"/><Relationship Id="rId18" Type="http://schemas.openxmlformats.org/officeDocument/2006/relationships/hyperlink" Target="https://podminky.urs.cz/item/CS_URS_2024_01/184911111" TargetMode="External"/><Relationship Id="rId26" Type="http://schemas.openxmlformats.org/officeDocument/2006/relationships/hyperlink" Target="https://podminky.urs.cz/item/CS_URS_2024_01/997221858" TargetMode="External"/><Relationship Id="rId3" Type="http://schemas.openxmlformats.org/officeDocument/2006/relationships/hyperlink" Target="https://podminky.urs.cz/item/CS_URS_2024_01/185802113" TargetMode="External"/><Relationship Id="rId21" Type="http://schemas.openxmlformats.org/officeDocument/2006/relationships/hyperlink" Target="https://podminky.urs.cz/item/CS_URS_2024_01/997221131" TargetMode="External"/><Relationship Id="rId7" Type="http://schemas.openxmlformats.org/officeDocument/2006/relationships/hyperlink" Target="https://podminky.urs.cz/item/CS_URS_2024_01/184817121" TargetMode="External"/><Relationship Id="rId12" Type="http://schemas.openxmlformats.org/officeDocument/2006/relationships/hyperlink" Target="https://podminky.urs.cz/item/CS_URS_2024_01/111151221" TargetMode="External"/><Relationship Id="rId17" Type="http://schemas.openxmlformats.org/officeDocument/2006/relationships/hyperlink" Target="https://podminky.urs.cz/item/CS_URS_2024_01/185804513" TargetMode="External"/><Relationship Id="rId25" Type="http://schemas.openxmlformats.org/officeDocument/2006/relationships/hyperlink" Target="https://podminky.urs.cz/item/CS_URS_2024_01/997221611" TargetMode="External"/><Relationship Id="rId2" Type="http://schemas.openxmlformats.org/officeDocument/2006/relationships/hyperlink" Target="https://podminky.urs.cz/item/CS_URS_2024_01/185804231" TargetMode="External"/><Relationship Id="rId16" Type="http://schemas.openxmlformats.org/officeDocument/2006/relationships/hyperlink" Target="https://podminky.urs.cz/item/CS_URS_2024_01/185808521" TargetMode="External"/><Relationship Id="rId20" Type="http://schemas.openxmlformats.org/officeDocument/2006/relationships/hyperlink" Target="https://podminky.urs.cz/item/CS_URS_2024_01/185851121" TargetMode="External"/><Relationship Id="rId1" Type="http://schemas.openxmlformats.org/officeDocument/2006/relationships/hyperlink" Target="https://podminky.urs.cz/item/CS_URS_2024_01/185804211" TargetMode="External"/><Relationship Id="rId6" Type="http://schemas.openxmlformats.org/officeDocument/2006/relationships/hyperlink" Target="https://podminky.urs.cz/item/CS_URS_2024_01/184817114" TargetMode="External"/><Relationship Id="rId11" Type="http://schemas.openxmlformats.org/officeDocument/2006/relationships/hyperlink" Target="https://podminky.urs.cz/item/CS_URS_2024_01/185804431" TargetMode="External"/><Relationship Id="rId24" Type="http://schemas.openxmlformats.org/officeDocument/2006/relationships/hyperlink" Target="https://podminky.urs.cz/item/CS_URS_2024_01/997221579" TargetMode="External"/><Relationship Id="rId5" Type="http://schemas.openxmlformats.org/officeDocument/2006/relationships/hyperlink" Target="https://podminky.urs.cz/item/CS_URS_2024_01/184817111" TargetMode="External"/><Relationship Id="rId15" Type="http://schemas.openxmlformats.org/officeDocument/2006/relationships/hyperlink" Target="https://podminky.urs.cz/item/CS_URS_2024_01/111151231" TargetMode="External"/><Relationship Id="rId23" Type="http://schemas.openxmlformats.org/officeDocument/2006/relationships/hyperlink" Target="https://podminky.urs.cz/item/CS_URS_2024_01/997221571" TargetMode="External"/><Relationship Id="rId10" Type="http://schemas.openxmlformats.org/officeDocument/2006/relationships/hyperlink" Target="https://podminky.urs.cz/item/CS_URS_2024_01/185804253" TargetMode="External"/><Relationship Id="rId19" Type="http://schemas.openxmlformats.org/officeDocument/2006/relationships/hyperlink" Target="https://podminky.urs.cz/item/CS_URS_2024_01/185804312" TargetMode="External"/><Relationship Id="rId4" Type="http://schemas.openxmlformats.org/officeDocument/2006/relationships/hyperlink" Target="https://podminky.urs.cz/item/CS_URS_2024_01/185802123" TargetMode="External"/><Relationship Id="rId9" Type="http://schemas.openxmlformats.org/officeDocument/2006/relationships/hyperlink" Target="https://podminky.urs.cz/item/CS_URS_2024_01/184806186" TargetMode="External"/><Relationship Id="rId14" Type="http://schemas.openxmlformats.org/officeDocument/2006/relationships/hyperlink" Target="https://podminky.urs.cz/item/CS_URS_2024_01/185851211" TargetMode="External"/><Relationship Id="rId22" Type="http://schemas.openxmlformats.org/officeDocument/2006/relationships/hyperlink" Target="https://podminky.urs.cz/item/CS_URS_2024_01/997221139" TargetMode="External"/><Relationship Id="rId27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032603000" TargetMode="External"/><Relationship Id="rId13" Type="http://schemas.openxmlformats.org/officeDocument/2006/relationships/hyperlink" Target="https://podminky.urs.cz/item/CS_URS_2024_01/042503000" TargetMode="External"/><Relationship Id="rId18" Type="http://schemas.openxmlformats.org/officeDocument/2006/relationships/hyperlink" Target="https://podminky.urs.cz/item/CS_URS_2024_01/075002000" TargetMode="External"/><Relationship Id="rId3" Type="http://schemas.openxmlformats.org/officeDocument/2006/relationships/hyperlink" Target="https://podminky.urs.cz/item/CS_URS_2024_01/012203000" TargetMode="External"/><Relationship Id="rId7" Type="http://schemas.openxmlformats.org/officeDocument/2006/relationships/hyperlink" Target="https://podminky.urs.cz/item/CS_URS_2024_01/032002000" TargetMode="External"/><Relationship Id="rId12" Type="http://schemas.openxmlformats.org/officeDocument/2006/relationships/hyperlink" Target="https://podminky.urs.cz/item/CS_URS_2024_01/039002000" TargetMode="External"/><Relationship Id="rId17" Type="http://schemas.openxmlformats.org/officeDocument/2006/relationships/hyperlink" Target="https://podminky.urs.cz/item/CS_URS_2024_01/072103001" TargetMode="External"/><Relationship Id="rId2" Type="http://schemas.openxmlformats.org/officeDocument/2006/relationships/hyperlink" Target="https://podminky.urs.cz/item/CS_URS_2024_01/012103000" TargetMode="External"/><Relationship Id="rId16" Type="http://schemas.openxmlformats.org/officeDocument/2006/relationships/hyperlink" Target="https://podminky.urs.cz/item/CS_URS_2024_01/065002000" TargetMode="External"/><Relationship Id="rId20" Type="http://schemas.openxmlformats.org/officeDocument/2006/relationships/drawing" Target="../drawings/drawing9.xml"/><Relationship Id="rId1" Type="http://schemas.openxmlformats.org/officeDocument/2006/relationships/hyperlink" Target="https://podminky.urs.cz/item/CS_URS_2024_01/011103000" TargetMode="External"/><Relationship Id="rId6" Type="http://schemas.openxmlformats.org/officeDocument/2006/relationships/hyperlink" Target="https://podminky.urs.cz/item/CS_URS_2024_01/021103000" TargetMode="External"/><Relationship Id="rId11" Type="http://schemas.openxmlformats.org/officeDocument/2006/relationships/hyperlink" Target="https://podminky.urs.cz/item/CS_URS_2024_01/035002000" TargetMode="External"/><Relationship Id="rId5" Type="http://schemas.openxmlformats.org/officeDocument/2006/relationships/hyperlink" Target="https://podminky.urs.cz/item/CS_URS_2024_01/013254000" TargetMode="External"/><Relationship Id="rId15" Type="http://schemas.openxmlformats.org/officeDocument/2006/relationships/hyperlink" Target="https://podminky.urs.cz/item/CS_URS_2024_01/049002000" TargetMode="External"/><Relationship Id="rId10" Type="http://schemas.openxmlformats.org/officeDocument/2006/relationships/hyperlink" Target="https://podminky.urs.cz/item/CS_URS_2024_01/034002000" TargetMode="External"/><Relationship Id="rId19" Type="http://schemas.openxmlformats.org/officeDocument/2006/relationships/hyperlink" Target="https://podminky.urs.cz/item/CS_URS_2024_01/094104000" TargetMode="External"/><Relationship Id="rId4" Type="http://schemas.openxmlformats.org/officeDocument/2006/relationships/hyperlink" Target="https://podminky.urs.cz/item/CS_URS_2024_01/013244000" TargetMode="External"/><Relationship Id="rId9" Type="http://schemas.openxmlformats.org/officeDocument/2006/relationships/hyperlink" Target="https://podminky.urs.cz/item/CS_URS_2024_01/033002000" TargetMode="External"/><Relationship Id="rId14" Type="http://schemas.openxmlformats.org/officeDocument/2006/relationships/hyperlink" Target="https://podminky.urs.cz/item/CS_URS_2024_01/045002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4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331" t="s">
        <v>6</v>
      </c>
      <c r="AS2" s="316"/>
      <c r="AT2" s="316"/>
      <c r="AU2" s="316"/>
      <c r="AV2" s="316"/>
      <c r="AW2" s="316"/>
      <c r="AX2" s="316"/>
      <c r="AY2" s="316"/>
      <c r="AZ2" s="316"/>
      <c r="BA2" s="316"/>
      <c r="BB2" s="316"/>
      <c r="BC2" s="316"/>
      <c r="BD2" s="316"/>
      <c r="BE2" s="316"/>
      <c r="BS2" s="20" t="s">
        <v>7</v>
      </c>
      <c r="BT2" s="20" t="s">
        <v>8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7</v>
      </c>
      <c r="BT3" s="20" t="s">
        <v>9</v>
      </c>
    </row>
    <row r="4" spans="1:74" s="1" customFormat="1" ht="24.95" customHeight="1">
      <c r="B4" s="23"/>
      <c r="D4" s="24" t="s">
        <v>10</v>
      </c>
      <c r="AR4" s="23"/>
      <c r="AS4" s="25" t="s">
        <v>11</v>
      </c>
      <c r="BE4" s="26" t="s">
        <v>12</v>
      </c>
      <c r="BS4" s="20" t="s">
        <v>13</v>
      </c>
    </row>
    <row r="5" spans="1:74" s="1" customFormat="1" ht="12" customHeight="1">
      <c r="B5" s="23"/>
      <c r="D5" s="27" t="s">
        <v>14</v>
      </c>
      <c r="K5" s="315" t="s">
        <v>15</v>
      </c>
      <c r="L5" s="316"/>
      <c r="M5" s="316"/>
      <c r="N5" s="316"/>
      <c r="O5" s="316"/>
      <c r="P5" s="316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6"/>
      <c r="AB5" s="316"/>
      <c r="AC5" s="316"/>
      <c r="AD5" s="316"/>
      <c r="AE5" s="316"/>
      <c r="AF5" s="316"/>
      <c r="AG5" s="316"/>
      <c r="AH5" s="316"/>
      <c r="AI5" s="316"/>
      <c r="AJ5" s="316"/>
      <c r="AK5" s="316"/>
      <c r="AL5" s="316"/>
      <c r="AM5" s="316"/>
      <c r="AN5" s="316"/>
      <c r="AO5" s="316"/>
      <c r="AR5" s="23"/>
      <c r="BE5" s="312" t="s">
        <v>16</v>
      </c>
      <c r="BS5" s="20" t="s">
        <v>7</v>
      </c>
    </row>
    <row r="6" spans="1:74" s="1" customFormat="1" ht="36.950000000000003" customHeight="1">
      <c r="B6" s="23"/>
      <c r="D6" s="29" t="s">
        <v>17</v>
      </c>
      <c r="K6" s="317" t="s">
        <v>18</v>
      </c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16"/>
      <c r="Y6" s="316"/>
      <c r="Z6" s="316"/>
      <c r="AA6" s="316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16"/>
      <c r="AR6" s="23"/>
      <c r="BE6" s="313"/>
      <c r="BS6" s="20" t="s">
        <v>7</v>
      </c>
    </row>
    <row r="7" spans="1:74" s="1" customFormat="1" ht="12" customHeight="1">
      <c r="B7" s="23"/>
      <c r="D7" s="30" t="s">
        <v>19</v>
      </c>
      <c r="K7" s="28" t="s">
        <v>3</v>
      </c>
      <c r="AK7" s="30" t="s">
        <v>20</v>
      </c>
      <c r="AN7" s="28" t="s">
        <v>3</v>
      </c>
      <c r="AR7" s="23"/>
      <c r="BE7" s="313"/>
      <c r="BS7" s="20" t="s">
        <v>7</v>
      </c>
    </row>
    <row r="8" spans="1:74" s="1" customFormat="1" ht="12" customHeight="1">
      <c r="B8" s="23"/>
      <c r="D8" s="30" t="s">
        <v>21</v>
      </c>
      <c r="K8" s="28" t="s">
        <v>22</v>
      </c>
      <c r="AK8" s="30" t="s">
        <v>23</v>
      </c>
      <c r="AN8" s="344">
        <v>45507</v>
      </c>
      <c r="AR8" s="23"/>
      <c r="BE8" s="313"/>
      <c r="BS8" s="20" t="s">
        <v>7</v>
      </c>
    </row>
    <row r="9" spans="1:74" s="1" customFormat="1" ht="14.45" customHeight="1">
      <c r="B9" s="23"/>
      <c r="AR9" s="23"/>
      <c r="BE9" s="313"/>
      <c r="BS9" s="20" t="s">
        <v>7</v>
      </c>
    </row>
    <row r="10" spans="1:74" s="1" customFormat="1" ht="12" customHeight="1">
      <c r="B10" s="23"/>
      <c r="D10" s="30" t="s">
        <v>24</v>
      </c>
      <c r="AK10" s="30" t="s">
        <v>25</v>
      </c>
      <c r="AN10" s="28" t="s">
        <v>3</v>
      </c>
      <c r="AR10" s="23"/>
      <c r="BE10" s="313"/>
      <c r="BS10" s="20" t="s">
        <v>7</v>
      </c>
    </row>
    <row r="11" spans="1:74" s="1" customFormat="1" ht="18.399999999999999" customHeight="1">
      <c r="B11" s="23"/>
      <c r="E11" s="28" t="s">
        <v>26</v>
      </c>
      <c r="AK11" s="30" t="s">
        <v>27</v>
      </c>
      <c r="AN11" s="28" t="s">
        <v>3</v>
      </c>
      <c r="AR11" s="23"/>
      <c r="BE11" s="313"/>
      <c r="BS11" s="20" t="s">
        <v>7</v>
      </c>
    </row>
    <row r="12" spans="1:74" s="1" customFormat="1" ht="6.95" customHeight="1">
      <c r="B12" s="23"/>
      <c r="AR12" s="23"/>
      <c r="BE12" s="313"/>
      <c r="BS12" s="20" t="s">
        <v>7</v>
      </c>
    </row>
    <row r="13" spans="1:74" s="1" customFormat="1" ht="12" customHeight="1">
      <c r="B13" s="23"/>
      <c r="D13" s="30" t="s">
        <v>28</v>
      </c>
      <c r="AK13" s="30" t="s">
        <v>25</v>
      </c>
      <c r="AN13" s="32" t="s">
        <v>29</v>
      </c>
      <c r="AR13" s="23"/>
      <c r="BE13" s="313"/>
      <c r="BS13" s="20" t="s">
        <v>7</v>
      </c>
    </row>
    <row r="14" spans="1:74" ht="12.75">
      <c r="B14" s="23"/>
      <c r="E14" s="318" t="s">
        <v>29</v>
      </c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0" t="s">
        <v>27</v>
      </c>
      <c r="AN14" s="32" t="s">
        <v>29</v>
      </c>
      <c r="AR14" s="23"/>
      <c r="BE14" s="313"/>
      <c r="BS14" s="20" t="s">
        <v>7</v>
      </c>
    </row>
    <row r="15" spans="1:74" s="1" customFormat="1" ht="6.95" customHeight="1">
      <c r="B15" s="23"/>
      <c r="AR15" s="23"/>
      <c r="BE15" s="313"/>
      <c r="BS15" s="20" t="s">
        <v>4</v>
      </c>
    </row>
    <row r="16" spans="1:74" s="1" customFormat="1" ht="12" customHeight="1">
      <c r="B16" s="23"/>
      <c r="D16" s="30" t="s">
        <v>30</v>
      </c>
      <c r="AK16" s="30" t="s">
        <v>25</v>
      </c>
      <c r="AN16" s="28" t="s">
        <v>3</v>
      </c>
      <c r="AR16" s="23"/>
      <c r="BE16" s="313"/>
      <c r="BS16" s="20" t="s">
        <v>4</v>
      </c>
    </row>
    <row r="17" spans="1:71" s="1" customFormat="1" ht="18.399999999999999" customHeight="1">
      <c r="B17" s="23"/>
      <c r="E17" s="28" t="s">
        <v>26</v>
      </c>
      <c r="AK17" s="30" t="s">
        <v>27</v>
      </c>
      <c r="AN17" s="28" t="s">
        <v>3</v>
      </c>
      <c r="AR17" s="23"/>
      <c r="BE17" s="313"/>
      <c r="BS17" s="20" t="s">
        <v>31</v>
      </c>
    </row>
    <row r="18" spans="1:71" s="1" customFormat="1" ht="6.95" customHeight="1">
      <c r="B18" s="23"/>
      <c r="AR18" s="23"/>
      <c r="BE18" s="313"/>
      <c r="BS18" s="20" t="s">
        <v>7</v>
      </c>
    </row>
    <row r="19" spans="1:71" s="1" customFormat="1" ht="12" customHeight="1">
      <c r="B19" s="23"/>
      <c r="D19" s="30" t="s">
        <v>32</v>
      </c>
      <c r="AK19" s="30" t="s">
        <v>25</v>
      </c>
      <c r="AN19" s="28" t="s">
        <v>3</v>
      </c>
      <c r="AR19" s="23"/>
      <c r="BE19" s="313"/>
      <c r="BS19" s="20" t="s">
        <v>7</v>
      </c>
    </row>
    <row r="20" spans="1:71" s="1" customFormat="1" ht="18.399999999999999" customHeight="1">
      <c r="B20" s="23"/>
      <c r="E20" s="28" t="s">
        <v>26</v>
      </c>
      <c r="AK20" s="30" t="s">
        <v>27</v>
      </c>
      <c r="AN20" s="28" t="s">
        <v>3</v>
      </c>
      <c r="AR20" s="23"/>
      <c r="BE20" s="313"/>
      <c r="BS20" s="20" t="s">
        <v>4</v>
      </c>
    </row>
    <row r="21" spans="1:71" s="1" customFormat="1" ht="6.95" customHeight="1">
      <c r="B21" s="23"/>
      <c r="AR21" s="23"/>
      <c r="BE21" s="313"/>
    </row>
    <row r="22" spans="1:71" s="1" customFormat="1" ht="12" customHeight="1">
      <c r="B22" s="23"/>
      <c r="D22" s="30" t="s">
        <v>33</v>
      </c>
      <c r="AR22" s="23"/>
      <c r="BE22" s="313"/>
    </row>
    <row r="23" spans="1:71" s="1" customFormat="1" ht="47.25" customHeight="1">
      <c r="B23" s="23"/>
      <c r="E23" s="320" t="s">
        <v>34</v>
      </c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20"/>
      <c r="AK23" s="320"/>
      <c r="AL23" s="320"/>
      <c r="AM23" s="320"/>
      <c r="AN23" s="320"/>
      <c r="AR23" s="23"/>
      <c r="BE23" s="313"/>
    </row>
    <row r="24" spans="1:71" s="1" customFormat="1" ht="6.95" customHeight="1">
      <c r="B24" s="23"/>
      <c r="AR24" s="23"/>
      <c r="BE24" s="313"/>
    </row>
    <row r="25" spans="1:71" s="1" customFormat="1" ht="6.95" customHeight="1">
      <c r="B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R25" s="23"/>
      <c r="BE25" s="313"/>
    </row>
    <row r="26" spans="1:71" s="2" customFormat="1" ht="25.9" customHeight="1">
      <c r="A26" s="35"/>
      <c r="B26" s="36"/>
      <c r="C26" s="35"/>
      <c r="D26" s="37" t="s">
        <v>35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21">
        <f>ROUND(AG54,2)</f>
        <v>0</v>
      </c>
      <c r="AL26" s="322"/>
      <c r="AM26" s="322"/>
      <c r="AN26" s="322"/>
      <c r="AO26" s="322"/>
      <c r="AP26" s="35"/>
      <c r="AQ26" s="35"/>
      <c r="AR26" s="36"/>
      <c r="BE26" s="313"/>
    </row>
    <row r="27" spans="1:71" s="2" customFormat="1" ht="6.95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6"/>
      <c r="BE27" s="313"/>
    </row>
    <row r="28" spans="1:71" s="2" customFormat="1" ht="12.75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323" t="s">
        <v>36</v>
      </c>
      <c r="M28" s="323"/>
      <c r="N28" s="323"/>
      <c r="O28" s="323"/>
      <c r="P28" s="323"/>
      <c r="Q28" s="35"/>
      <c r="R28" s="35"/>
      <c r="S28" s="35"/>
      <c r="T28" s="35"/>
      <c r="U28" s="35"/>
      <c r="V28" s="35"/>
      <c r="W28" s="323" t="s">
        <v>37</v>
      </c>
      <c r="X28" s="323"/>
      <c r="Y28" s="323"/>
      <c r="Z28" s="323"/>
      <c r="AA28" s="323"/>
      <c r="AB28" s="323"/>
      <c r="AC28" s="323"/>
      <c r="AD28" s="323"/>
      <c r="AE28" s="323"/>
      <c r="AF28" s="35"/>
      <c r="AG28" s="35"/>
      <c r="AH28" s="35"/>
      <c r="AI28" s="35"/>
      <c r="AJ28" s="35"/>
      <c r="AK28" s="323" t="s">
        <v>38</v>
      </c>
      <c r="AL28" s="323"/>
      <c r="AM28" s="323"/>
      <c r="AN28" s="323"/>
      <c r="AO28" s="323"/>
      <c r="AP28" s="35"/>
      <c r="AQ28" s="35"/>
      <c r="AR28" s="36"/>
      <c r="BE28" s="313"/>
    </row>
    <row r="29" spans="1:71" s="3" customFormat="1" ht="14.45" customHeight="1">
      <c r="B29" s="40"/>
      <c r="D29" s="30" t="s">
        <v>39</v>
      </c>
      <c r="F29" s="30" t="s">
        <v>40</v>
      </c>
      <c r="L29" s="326">
        <v>0.21</v>
      </c>
      <c r="M29" s="325"/>
      <c r="N29" s="325"/>
      <c r="O29" s="325"/>
      <c r="P29" s="325"/>
      <c r="W29" s="324">
        <f>ROUND(AZ54, 2)</f>
        <v>0</v>
      </c>
      <c r="X29" s="325"/>
      <c r="Y29" s="325"/>
      <c r="Z29" s="325"/>
      <c r="AA29" s="325"/>
      <c r="AB29" s="325"/>
      <c r="AC29" s="325"/>
      <c r="AD29" s="325"/>
      <c r="AE29" s="325"/>
      <c r="AK29" s="324">
        <f>ROUND(AV54, 2)</f>
        <v>0</v>
      </c>
      <c r="AL29" s="325"/>
      <c r="AM29" s="325"/>
      <c r="AN29" s="325"/>
      <c r="AO29" s="325"/>
      <c r="AR29" s="40"/>
      <c r="BE29" s="314"/>
    </row>
    <row r="30" spans="1:71" s="3" customFormat="1" ht="14.45" customHeight="1">
      <c r="B30" s="40"/>
      <c r="F30" s="30" t="s">
        <v>41</v>
      </c>
      <c r="L30" s="326">
        <v>0.12</v>
      </c>
      <c r="M30" s="325"/>
      <c r="N30" s="325"/>
      <c r="O30" s="325"/>
      <c r="P30" s="325"/>
      <c r="W30" s="324">
        <f>ROUND(BA54, 2)</f>
        <v>0</v>
      </c>
      <c r="X30" s="325"/>
      <c r="Y30" s="325"/>
      <c r="Z30" s="325"/>
      <c r="AA30" s="325"/>
      <c r="AB30" s="325"/>
      <c r="AC30" s="325"/>
      <c r="AD30" s="325"/>
      <c r="AE30" s="325"/>
      <c r="AK30" s="324">
        <f>ROUND(AW54, 2)</f>
        <v>0</v>
      </c>
      <c r="AL30" s="325"/>
      <c r="AM30" s="325"/>
      <c r="AN30" s="325"/>
      <c r="AO30" s="325"/>
      <c r="AR30" s="40"/>
      <c r="BE30" s="314"/>
    </row>
    <row r="31" spans="1:71" s="3" customFormat="1" ht="14.45" hidden="1" customHeight="1">
      <c r="B31" s="40"/>
      <c r="F31" s="30" t="s">
        <v>42</v>
      </c>
      <c r="L31" s="326">
        <v>0.21</v>
      </c>
      <c r="M31" s="325"/>
      <c r="N31" s="325"/>
      <c r="O31" s="325"/>
      <c r="P31" s="325"/>
      <c r="W31" s="324">
        <f>ROUND(BB54, 2)</f>
        <v>0</v>
      </c>
      <c r="X31" s="325"/>
      <c r="Y31" s="325"/>
      <c r="Z31" s="325"/>
      <c r="AA31" s="325"/>
      <c r="AB31" s="325"/>
      <c r="AC31" s="325"/>
      <c r="AD31" s="325"/>
      <c r="AE31" s="325"/>
      <c r="AK31" s="324">
        <v>0</v>
      </c>
      <c r="AL31" s="325"/>
      <c r="AM31" s="325"/>
      <c r="AN31" s="325"/>
      <c r="AO31" s="325"/>
      <c r="AR31" s="40"/>
      <c r="BE31" s="314"/>
    </row>
    <row r="32" spans="1:71" s="3" customFormat="1" ht="14.45" hidden="1" customHeight="1">
      <c r="B32" s="40"/>
      <c r="F32" s="30" t="s">
        <v>43</v>
      </c>
      <c r="L32" s="326">
        <v>0.12</v>
      </c>
      <c r="M32" s="325"/>
      <c r="N32" s="325"/>
      <c r="O32" s="325"/>
      <c r="P32" s="325"/>
      <c r="W32" s="324">
        <f>ROUND(BC54, 2)</f>
        <v>0</v>
      </c>
      <c r="X32" s="325"/>
      <c r="Y32" s="325"/>
      <c r="Z32" s="325"/>
      <c r="AA32" s="325"/>
      <c r="AB32" s="325"/>
      <c r="AC32" s="325"/>
      <c r="AD32" s="325"/>
      <c r="AE32" s="325"/>
      <c r="AK32" s="324">
        <v>0</v>
      </c>
      <c r="AL32" s="325"/>
      <c r="AM32" s="325"/>
      <c r="AN32" s="325"/>
      <c r="AO32" s="325"/>
      <c r="AR32" s="40"/>
      <c r="BE32" s="314"/>
    </row>
    <row r="33" spans="1:57" s="3" customFormat="1" ht="14.45" hidden="1" customHeight="1">
      <c r="B33" s="40"/>
      <c r="F33" s="30" t="s">
        <v>44</v>
      </c>
      <c r="L33" s="326">
        <v>0</v>
      </c>
      <c r="M33" s="325"/>
      <c r="N33" s="325"/>
      <c r="O33" s="325"/>
      <c r="P33" s="325"/>
      <c r="W33" s="324">
        <f>ROUND(BD54, 2)</f>
        <v>0</v>
      </c>
      <c r="X33" s="325"/>
      <c r="Y33" s="325"/>
      <c r="Z33" s="325"/>
      <c r="AA33" s="325"/>
      <c r="AB33" s="325"/>
      <c r="AC33" s="325"/>
      <c r="AD33" s="325"/>
      <c r="AE33" s="325"/>
      <c r="AK33" s="324">
        <v>0</v>
      </c>
      <c r="AL33" s="325"/>
      <c r="AM33" s="325"/>
      <c r="AN33" s="325"/>
      <c r="AO33" s="325"/>
      <c r="AR33" s="40"/>
    </row>
    <row r="34" spans="1:57" s="2" customFormat="1" ht="6.95" customHeight="1">
      <c r="A34" s="35"/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6"/>
      <c r="BE34" s="35"/>
    </row>
    <row r="35" spans="1:57" s="2" customFormat="1" ht="25.9" customHeight="1">
      <c r="A35" s="35"/>
      <c r="B35" s="36"/>
      <c r="C35" s="41"/>
      <c r="D35" s="42" t="s">
        <v>45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46</v>
      </c>
      <c r="U35" s="43"/>
      <c r="V35" s="43"/>
      <c r="W35" s="43"/>
      <c r="X35" s="330" t="s">
        <v>47</v>
      </c>
      <c r="Y35" s="328"/>
      <c r="Z35" s="328"/>
      <c r="AA35" s="328"/>
      <c r="AB35" s="328"/>
      <c r="AC35" s="43"/>
      <c r="AD35" s="43"/>
      <c r="AE35" s="43"/>
      <c r="AF35" s="43"/>
      <c r="AG35" s="43"/>
      <c r="AH35" s="43"/>
      <c r="AI35" s="43"/>
      <c r="AJ35" s="43"/>
      <c r="AK35" s="327">
        <f>SUM(AK26:AK33)</f>
        <v>0</v>
      </c>
      <c r="AL35" s="328"/>
      <c r="AM35" s="328"/>
      <c r="AN35" s="328"/>
      <c r="AO35" s="329"/>
      <c r="AP35" s="41"/>
      <c r="AQ35" s="41"/>
      <c r="AR35" s="36"/>
      <c r="BE35" s="35"/>
    </row>
    <row r="36" spans="1:57" s="2" customFormat="1" ht="6.95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6"/>
      <c r="BE36" s="35"/>
    </row>
    <row r="37" spans="1:57" s="2" customFormat="1" ht="6.95" customHeight="1">
      <c r="A37" s="35"/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36"/>
      <c r="BE37" s="35"/>
    </row>
    <row r="41" spans="1:57" s="2" customFormat="1" ht="6.95" customHeight="1">
      <c r="A41" s="35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36"/>
      <c r="BE41" s="35"/>
    </row>
    <row r="42" spans="1:57" s="2" customFormat="1" ht="24.95" customHeight="1">
      <c r="A42" s="35"/>
      <c r="B42" s="36"/>
      <c r="C42" s="24" t="s">
        <v>48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6"/>
      <c r="BE42" s="35"/>
    </row>
    <row r="43" spans="1:57" s="2" customFormat="1" ht="6.95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6"/>
      <c r="BE43" s="35"/>
    </row>
    <row r="44" spans="1:57" s="4" customFormat="1" ht="12" customHeight="1">
      <c r="B44" s="49"/>
      <c r="C44" s="30" t="s">
        <v>14</v>
      </c>
      <c r="L44" s="4" t="str">
        <f>K5</f>
        <v>24_06a</v>
      </c>
      <c r="AR44" s="49"/>
    </row>
    <row r="45" spans="1:57" s="5" customFormat="1" ht="36.950000000000003" customHeight="1">
      <c r="B45" s="50"/>
      <c r="C45" s="51" t="s">
        <v>17</v>
      </c>
      <c r="L45" s="294" t="str">
        <f>K6</f>
        <v>Park Bílý kůň, Praha 14</v>
      </c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R45" s="50"/>
    </row>
    <row r="46" spans="1:57" s="2" customFormat="1" ht="6.95" customHeight="1">
      <c r="A46" s="35"/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6"/>
      <c r="BE46" s="35"/>
    </row>
    <row r="47" spans="1:57" s="2" customFormat="1" ht="12" customHeight="1">
      <c r="A47" s="35"/>
      <c r="B47" s="36"/>
      <c r="C47" s="30" t="s">
        <v>21</v>
      </c>
      <c r="D47" s="35"/>
      <c r="E47" s="35"/>
      <c r="F47" s="35"/>
      <c r="G47" s="35"/>
      <c r="H47" s="35"/>
      <c r="I47" s="35"/>
      <c r="J47" s="35"/>
      <c r="K47" s="35"/>
      <c r="L47" s="52" t="str">
        <f>IF(K8="","",K8)</f>
        <v>p.č. 1384/1 a 1385, k.ú. Hloubětín [731234]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0" t="s">
        <v>23</v>
      </c>
      <c r="AJ47" s="35"/>
      <c r="AK47" s="35"/>
      <c r="AL47" s="35"/>
      <c r="AM47" s="296">
        <f>IF(AN8= "","",AN8)</f>
        <v>45507</v>
      </c>
      <c r="AN47" s="296"/>
      <c r="AO47" s="35"/>
      <c r="AP47" s="35"/>
      <c r="AQ47" s="35"/>
      <c r="AR47" s="36"/>
      <c r="BE47" s="35"/>
    </row>
    <row r="48" spans="1:57" s="2" customFormat="1" ht="6.95" customHeight="1">
      <c r="A48" s="35"/>
      <c r="B48" s="36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6"/>
      <c r="BE48" s="35"/>
    </row>
    <row r="49" spans="1:91" s="2" customFormat="1" ht="15.2" customHeight="1">
      <c r="A49" s="35"/>
      <c r="B49" s="36"/>
      <c r="C49" s="30" t="s">
        <v>24</v>
      </c>
      <c r="D49" s="35"/>
      <c r="E49" s="35"/>
      <c r="F49" s="35"/>
      <c r="G49" s="35"/>
      <c r="H49" s="35"/>
      <c r="I49" s="35"/>
      <c r="J49" s="35"/>
      <c r="K49" s="35"/>
      <c r="L49" s="4" t="str">
        <f>IF(E11= "","",E11)</f>
        <v xml:space="preserve"> </v>
      </c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0" t="s">
        <v>30</v>
      </c>
      <c r="AJ49" s="35"/>
      <c r="AK49" s="35"/>
      <c r="AL49" s="35"/>
      <c r="AM49" s="297" t="str">
        <f>IF(E17="","",E17)</f>
        <v xml:space="preserve"> </v>
      </c>
      <c r="AN49" s="298"/>
      <c r="AO49" s="298"/>
      <c r="AP49" s="298"/>
      <c r="AQ49" s="35"/>
      <c r="AR49" s="36"/>
      <c r="AS49" s="299" t="s">
        <v>49</v>
      </c>
      <c r="AT49" s="300"/>
      <c r="AU49" s="54"/>
      <c r="AV49" s="54"/>
      <c r="AW49" s="54"/>
      <c r="AX49" s="54"/>
      <c r="AY49" s="54"/>
      <c r="AZ49" s="54"/>
      <c r="BA49" s="54"/>
      <c r="BB49" s="54"/>
      <c r="BC49" s="54"/>
      <c r="BD49" s="55"/>
      <c r="BE49" s="35"/>
    </row>
    <row r="50" spans="1:91" s="2" customFormat="1" ht="15.2" customHeight="1">
      <c r="A50" s="35"/>
      <c r="B50" s="36"/>
      <c r="C50" s="30" t="s">
        <v>28</v>
      </c>
      <c r="D50" s="35"/>
      <c r="E50" s="35"/>
      <c r="F50" s="35"/>
      <c r="G50" s="35"/>
      <c r="H50" s="35"/>
      <c r="I50" s="35"/>
      <c r="J50" s="35"/>
      <c r="K50" s="35"/>
      <c r="L50" s="4" t="str">
        <f>IF(E14= "Vyplň údaj","",E14)</f>
        <v/>
      </c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0" t="s">
        <v>32</v>
      </c>
      <c r="AJ50" s="35"/>
      <c r="AK50" s="35"/>
      <c r="AL50" s="35"/>
      <c r="AM50" s="297" t="str">
        <f>IF(E20="","",E20)</f>
        <v xml:space="preserve"> </v>
      </c>
      <c r="AN50" s="298"/>
      <c r="AO50" s="298"/>
      <c r="AP50" s="298"/>
      <c r="AQ50" s="35"/>
      <c r="AR50" s="36"/>
      <c r="AS50" s="301"/>
      <c r="AT50" s="302"/>
      <c r="AU50" s="56"/>
      <c r="AV50" s="56"/>
      <c r="AW50" s="56"/>
      <c r="AX50" s="56"/>
      <c r="AY50" s="56"/>
      <c r="AZ50" s="56"/>
      <c r="BA50" s="56"/>
      <c r="BB50" s="56"/>
      <c r="BC50" s="56"/>
      <c r="BD50" s="57"/>
      <c r="BE50" s="35"/>
    </row>
    <row r="51" spans="1:91" s="2" customFormat="1" ht="10.9" customHeight="1">
      <c r="A51" s="35"/>
      <c r="B51" s="36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6"/>
      <c r="AS51" s="301"/>
      <c r="AT51" s="302"/>
      <c r="AU51" s="56"/>
      <c r="AV51" s="56"/>
      <c r="AW51" s="56"/>
      <c r="AX51" s="56"/>
      <c r="AY51" s="56"/>
      <c r="AZ51" s="56"/>
      <c r="BA51" s="56"/>
      <c r="BB51" s="56"/>
      <c r="BC51" s="56"/>
      <c r="BD51" s="57"/>
      <c r="BE51" s="35"/>
    </row>
    <row r="52" spans="1:91" s="2" customFormat="1" ht="29.25" customHeight="1">
      <c r="A52" s="35"/>
      <c r="B52" s="36"/>
      <c r="C52" s="303" t="s">
        <v>50</v>
      </c>
      <c r="D52" s="304"/>
      <c r="E52" s="304"/>
      <c r="F52" s="304"/>
      <c r="G52" s="304"/>
      <c r="H52" s="58"/>
      <c r="I52" s="306" t="s">
        <v>51</v>
      </c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5" t="s">
        <v>52</v>
      </c>
      <c r="AH52" s="304"/>
      <c r="AI52" s="304"/>
      <c r="AJ52" s="304"/>
      <c r="AK52" s="304"/>
      <c r="AL52" s="304"/>
      <c r="AM52" s="304"/>
      <c r="AN52" s="306" t="s">
        <v>53</v>
      </c>
      <c r="AO52" s="304"/>
      <c r="AP52" s="304"/>
      <c r="AQ52" s="59" t="s">
        <v>54</v>
      </c>
      <c r="AR52" s="36"/>
      <c r="AS52" s="60" t="s">
        <v>55</v>
      </c>
      <c r="AT52" s="61" t="s">
        <v>56</v>
      </c>
      <c r="AU52" s="61" t="s">
        <v>57</v>
      </c>
      <c r="AV52" s="61" t="s">
        <v>58</v>
      </c>
      <c r="AW52" s="61" t="s">
        <v>59</v>
      </c>
      <c r="AX52" s="61" t="s">
        <v>60</v>
      </c>
      <c r="AY52" s="61" t="s">
        <v>61</v>
      </c>
      <c r="AZ52" s="61" t="s">
        <v>62</v>
      </c>
      <c r="BA52" s="61" t="s">
        <v>63</v>
      </c>
      <c r="BB52" s="61" t="s">
        <v>64</v>
      </c>
      <c r="BC52" s="61" t="s">
        <v>65</v>
      </c>
      <c r="BD52" s="62" t="s">
        <v>66</v>
      </c>
      <c r="BE52" s="35"/>
    </row>
    <row r="53" spans="1:91" s="2" customFormat="1" ht="10.9" customHeight="1">
      <c r="A53" s="35"/>
      <c r="B53" s="36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6"/>
      <c r="AS53" s="63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5"/>
      <c r="BE53" s="35"/>
    </row>
    <row r="54" spans="1:91" s="6" customFormat="1" ht="32.450000000000003" customHeight="1">
      <c r="B54" s="66"/>
      <c r="C54" s="67" t="s">
        <v>67</v>
      </c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310">
        <f>ROUND(SUM(AG55:AG62),2)</f>
        <v>0</v>
      </c>
      <c r="AH54" s="310"/>
      <c r="AI54" s="310"/>
      <c r="AJ54" s="310"/>
      <c r="AK54" s="310"/>
      <c r="AL54" s="310"/>
      <c r="AM54" s="310"/>
      <c r="AN54" s="311">
        <f t="shared" ref="AN54:AN62" si="0">SUM(AG54,AT54)</f>
        <v>0</v>
      </c>
      <c r="AO54" s="311"/>
      <c r="AP54" s="311"/>
      <c r="AQ54" s="70" t="s">
        <v>3</v>
      </c>
      <c r="AR54" s="66"/>
      <c r="AS54" s="71">
        <f>ROUND(SUM(AS55:AS62),2)</f>
        <v>0</v>
      </c>
      <c r="AT54" s="72">
        <f t="shared" ref="AT54:AT62" si="1">ROUND(SUM(AV54:AW54),2)</f>
        <v>0</v>
      </c>
      <c r="AU54" s="73">
        <f>ROUND(SUM(AU55:AU62),5)</f>
        <v>0</v>
      </c>
      <c r="AV54" s="72">
        <f>ROUND(AZ54*L29,2)</f>
        <v>0</v>
      </c>
      <c r="AW54" s="72">
        <f>ROUND(BA54*L30,2)</f>
        <v>0</v>
      </c>
      <c r="AX54" s="72">
        <f>ROUND(BB54*L29,2)</f>
        <v>0</v>
      </c>
      <c r="AY54" s="72">
        <f>ROUND(BC54*L30,2)</f>
        <v>0</v>
      </c>
      <c r="AZ54" s="72">
        <f>ROUND(SUM(AZ55:AZ62),2)</f>
        <v>0</v>
      </c>
      <c r="BA54" s="72">
        <f>ROUND(SUM(BA55:BA62),2)</f>
        <v>0</v>
      </c>
      <c r="BB54" s="72">
        <f>ROUND(SUM(BB55:BB62),2)</f>
        <v>0</v>
      </c>
      <c r="BC54" s="72">
        <f>ROUND(SUM(BC55:BC62),2)</f>
        <v>0</v>
      </c>
      <c r="BD54" s="74">
        <f>ROUND(SUM(BD55:BD62),2)</f>
        <v>0</v>
      </c>
      <c r="BS54" s="75" t="s">
        <v>68</v>
      </c>
      <c r="BT54" s="75" t="s">
        <v>69</v>
      </c>
      <c r="BU54" s="76" t="s">
        <v>70</v>
      </c>
      <c r="BV54" s="75" t="s">
        <v>71</v>
      </c>
      <c r="BW54" s="75" t="s">
        <v>5</v>
      </c>
      <c r="BX54" s="75" t="s">
        <v>72</v>
      </c>
      <c r="CL54" s="75" t="s">
        <v>3</v>
      </c>
    </row>
    <row r="55" spans="1:91" s="7" customFormat="1" ht="16.5" customHeight="1">
      <c r="A55" s="77" t="s">
        <v>73</v>
      </c>
      <c r="B55" s="78"/>
      <c r="C55" s="79"/>
      <c r="D55" s="307" t="s">
        <v>74</v>
      </c>
      <c r="E55" s="307"/>
      <c r="F55" s="307"/>
      <c r="G55" s="307"/>
      <c r="H55" s="307"/>
      <c r="I55" s="80"/>
      <c r="J55" s="307" t="s">
        <v>75</v>
      </c>
      <c r="K55" s="307"/>
      <c r="L55" s="307"/>
      <c r="M55" s="307"/>
      <c r="N55" s="307"/>
      <c r="O55" s="307"/>
      <c r="P55" s="307"/>
      <c r="Q55" s="307"/>
      <c r="R55" s="307"/>
      <c r="S55" s="307"/>
      <c r="T55" s="307"/>
      <c r="U55" s="307"/>
      <c r="V55" s="307"/>
      <c r="W55" s="307"/>
      <c r="X55" s="307"/>
      <c r="Y55" s="307"/>
      <c r="Z55" s="307"/>
      <c r="AA55" s="307"/>
      <c r="AB55" s="307"/>
      <c r="AC55" s="307"/>
      <c r="AD55" s="307"/>
      <c r="AE55" s="307"/>
      <c r="AF55" s="307"/>
      <c r="AG55" s="308">
        <f>'SO 101 - Komunikace a zpe...'!J30</f>
        <v>0</v>
      </c>
      <c r="AH55" s="309"/>
      <c r="AI55" s="309"/>
      <c r="AJ55" s="309"/>
      <c r="AK55" s="309"/>
      <c r="AL55" s="309"/>
      <c r="AM55" s="309"/>
      <c r="AN55" s="308">
        <f t="shared" si="0"/>
        <v>0</v>
      </c>
      <c r="AO55" s="309"/>
      <c r="AP55" s="309"/>
      <c r="AQ55" s="81" t="s">
        <v>76</v>
      </c>
      <c r="AR55" s="78"/>
      <c r="AS55" s="82">
        <v>0</v>
      </c>
      <c r="AT55" s="83">
        <f t="shared" si="1"/>
        <v>0</v>
      </c>
      <c r="AU55" s="84">
        <f>'SO 101 - Komunikace a zpe...'!P91</f>
        <v>0</v>
      </c>
      <c r="AV55" s="83">
        <f>'SO 101 - Komunikace a zpe...'!J33</f>
        <v>0</v>
      </c>
      <c r="AW55" s="83">
        <f>'SO 101 - Komunikace a zpe...'!J34</f>
        <v>0</v>
      </c>
      <c r="AX55" s="83">
        <f>'SO 101 - Komunikace a zpe...'!J35</f>
        <v>0</v>
      </c>
      <c r="AY55" s="83">
        <f>'SO 101 - Komunikace a zpe...'!J36</f>
        <v>0</v>
      </c>
      <c r="AZ55" s="83">
        <f>'SO 101 - Komunikace a zpe...'!F33</f>
        <v>0</v>
      </c>
      <c r="BA55" s="83">
        <f>'SO 101 - Komunikace a zpe...'!F34</f>
        <v>0</v>
      </c>
      <c r="BB55" s="83">
        <f>'SO 101 - Komunikace a zpe...'!F35</f>
        <v>0</v>
      </c>
      <c r="BC55" s="83">
        <f>'SO 101 - Komunikace a zpe...'!F36</f>
        <v>0</v>
      </c>
      <c r="BD55" s="85">
        <f>'SO 101 - Komunikace a zpe...'!F37</f>
        <v>0</v>
      </c>
      <c r="BT55" s="86" t="s">
        <v>77</v>
      </c>
      <c r="BV55" s="86" t="s">
        <v>71</v>
      </c>
      <c r="BW55" s="86" t="s">
        <v>78</v>
      </c>
      <c r="BX55" s="86" t="s">
        <v>5</v>
      </c>
      <c r="CL55" s="86" t="s">
        <v>3</v>
      </c>
      <c r="CM55" s="86" t="s">
        <v>79</v>
      </c>
    </row>
    <row r="56" spans="1:91" s="7" customFormat="1" ht="16.5" customHeight="1">
      <c r="A56" s="77" t="s">
        <v>73</v>
      </c>
      <c r="B56" s="78"/>
      <c r="C56" s="79"/>
      <c r="D56" s="307" t="s">
        <v>80</v>
      </c>
      <c r="E56" s="307"/>
      <c r="F56" s="307"/>
      <c r="G56" s="307"/>
      <c r="H56" s="307"/>
      <c r="I56" s="80"/>
      <c r="J56" s="307" t="s">
        <v>81</v>
      </c>
      <c r="K56" s="307"/>
      <c r="L56" s="307"/>
      <c r="M56" s="307"/>
      <c r="N56" s="307"/>
      <c r="O56" s="307"/>
      <c r="P56" s="307"/>
      <c r="Q56" s="307"/>
      <c r="R56" s="307"/>
      <c r="S56" s="307"/>
      <c r="T56" s="307"/>
      <c r="U56" s="307"/>
      <c r="V56" s="307"/>
      <c r="W56" s="307"/>
      <c r="X56" s="307"/>
      <c r="Y56" s="307"/>
      <c r="Z56" s="307"/>
      <c r="AA56" s="307"/>
      <c r="AB56" s="307"/>
      <c r="AC56" s="307"/>
      <c r="AD56" s="307"/>
      <c r="AE56" s="307"/>
      <c r="AF56" s="307"/>
      <c r="AG56" s="308">
        <f>'SO 401 - Veřejné osvětlení'!J30</f>
        <v>0</v>
      </c>
      <c r="AH56" s="309"/>
      <c r="AI56" s="309"/>
      <c r="AJ56" s="309"/>
      <c r="AK56" s="309"/>
      <c r="AL56" s="309"/>
      <c r="AM56" s="309"/>
      <c r="AN56" s="308">
        <f t="shared" si="0"/>
        <v>0</v>
      </c>
      <c r="AO56" s="309"/>
      <c r="AP56" s="309"/>
      <c r="AQ56" s="81" t="s">
        <v>76</v>
      </c>
      <c r="AR56" s="78"/>
      <c r="AS56" s="82">
        <v>0</v>
      </c>
      <c r="AT56" s="83">
        <f t="shared" si="1"/>
        <v>0</v>
      </c>
      <c r="AU56" s="84">
        <f>'SO 401 - Veřejné osvětlení'!P86</f>
        <v>0</v>
      </c>
      <c r="AV56" s="83">
        <f>'SO 401 - Veřejné osvětlení'!J33</f>
        <v>0</v>
      </c>
      <c r="AW56" s="83">
        <f>'SO 401 - Veřejné osvětlení'!J34</f>
        <v>0</v>
      </c>
      <c r="AX56" s="83">
        <f>'SO 401 - Veřejné osvětlení'!J35</f>
        <v>0</v>
      </c>
      <c r="AY56" s="83">
        <f>'SO 401 - Veřejné osvětlení'!J36</f>
        <v>0</v>
      </c>
      <c r="AZ56" s="83">
        <f>'SO 401 - Veřejné osvětlení'!F33</f>
        <v>0</v>
      </c>
      <c r="BA56" s="83">
        <f>'SO 401 - Veřejné osvětlení'!F34</f>
        <v>0</v>
      </c>
      <c r="BB56" s="83">
        <f>'SO 401 - Veřejné osvětlení'!F35</f>
        <v>0</v>
      </c>
      <c r="BC56" s="83">
        <f>'SO 401 - Veřejné osvětlení'!F36</f>
        <v>0</v>
      </c>
      <c r="BD56" s="85">
        <f>'SO 401 - Veřejné osvětlení'!F37</f>
        <v>0</v>
      </c>
      <c r="BT56" s="86" t="s">
        <v>77</v>
      </c>
      <c r="BV56" s="86" t="s">
        <v>71</v>
      </c>
      <c r="BW56" s="86" t="s">
        <v>82</v>
      </c>
      <c r="BX56" s="86" t="s">
        <v>5</v>
      </c>
      <c r="CL56" s="86" t="s">
        <v>3</v>
      </c>
      <c r="CM56" s="86" t="s">
        <v>79</v>
      </c>
    </row>
    <row r="57" spans="1:91" s="7" customFormat="1" ht="16.5" customHeight="1">
      <c r="A57" s="77" t="s">
        <v>73</v>
      </c>
      <c r="B57" s="78"/>
      <c r="C57" s="79"/>
      <c r="D57" s="307" t="s">
        <v>83</v>
      </c>
      <c r="E57" s="307"/>
      <c r="F57" s="307"/>
      <c r="G57" s="307"/>
      <c r="H57" s="307"/>
      <c r="I57" s="80"/>
      <c r="J57" s="307" t="s">
        <v>84</v>
      </c>
      <c r="K57" s="307"/>
      <c r="L57" s="307"/>
      <c r="M57" s="307"/>
      <c r="N57" s="307"/>
      <c r="O57" s="307"/>
      <c r="P57" s="307"/>
      <c r="Q57" s="307"/>
      <c r="R57" s="307"/>
      <c r="S57" s="307"/>
      <c r="T57" s="307"/>
      <c r="U57" s="307"/>
      <c r="V57" s="307"/>
      <c r="W57" s="307"/>
      <c r="X57" s="307"/>
      <c r="Y57" s="307"/>
      <c r="Z57" s="307"/>
      <c r="AA57" s="307"/>
      <c r="AB57" s="307"/>
      <c r="AC57" s="307"/>
      <c r="AD57" s="307"/>
      <c r="AE57" s="307"/>
      <c r="AF57" s="307"/>
      <c r="AG57" s="308">
        <f>'SO 701 - Mobiliář a herní...'!J30</f>
        <v>0</v>
      </c>
      <c r="AH57" s="309"/>
      <c r="AI57" s="309"/>
      <c r="AJ57" s="309"/>
      <c r="AK57" s="309"/>
      <c r="AL57" s="309"/>
      <c r="AM57" s="309"/>
      <c r="AN57" s="308">
        <f t="shared" si="0"/>
        <v>0</v>
      </c>
      <c r="AO57" s="309"/>
      <c r="AP57" s="309"/>
      <c r="AQ57" s="81" t="s">
        <v>76</v>
      </c>
      <c r="AR57" s="78"/>
      <c r="AS57" s="82">
        <v>0</v>
      </c>
      <c r="AT57" s="83">
        <f t="shared" si="1"/>
        <v>0</v>
      </c>
      <c r="AU57" s="84">
        <f>'SO 701 - Mobiliář a herní...'!P85</f>
        <v>0</v>
      </c>
      <c r="AV57" s="83">
        <f>'SO 701 - Mobiliář a herní...'!J33</f>
        <v>0</v>
      </c>
      <c r="AW57" s="83">
        <f>'SO 701 - Mobiliář a herní...'!J34</f>
        <v>0</v>
      </c>
      <c r="AX57" s="83">
        <f>'SO 701 - Mobiliář a herní...'!J35</f>
        <v>0</v>
      </c>
      <c r="AY57" s="83">
        <f>'SO 701 - Mobiliář a herní...'!J36</f>
        <v>0</v>
      </c>
      <c r="AZ57" s="83">
        <f>'SO 701 - Mobiliář a herní...'!F33</f>
        <v>0</v>
      </c>
      <c r="BA57" s="83">
        <f>'SO 701 - Mobiliář a herní...'!F34</f>
        <v>0</v>
      </c>
      <c r="BB57" s="83">
        <f>'SO 701 - Mobiliář a herní...'!F35</f>
        <v>0</v>
      </c>
      <c r="BC57" s="83">
        <f>'SO 701 - Mobiliář a herní...'!F36</f>
        <v>0</v>
      </c>
      <c r="BD57" s="85">
        <f>'SO 701 - Mobiliář a herní...'!F37</f>
        <v>0</v>
      </c>
      <c r="BT57" s="86" t="s">
        <v>77</v>
      </c>
      <c r="BV57" s="86" t="s">
        <v>71</v>
      </c>
      <c r="BW57" s="86" t="s">
        <v>85</v>
      </c>
      <c r="BX57" s="86" t="s">
        <v>5</v>
      </c>
      <c r="CL57" s="86" t="s">
        <v>3</v>
      </c>
      <c r="CM57" s="86" t="s">
        <v>79</v>
      </c>
    </row>
    <row r="58" spans="1:91" s="7" customFormat="1" ht="24.75" customHeight="1">
      <c r="A58" s="77" t="s">
        <v>73</v>
      </c>
      <c r="B58" s="78"/>
      <c r="C58" s="79"/>
      <c r="D58" s="307" t="s">
        <v>86</v>
      </c>
      <c r="E58" s="307"/>
      <c r="F58" s="307"/>
      <c r="G58" s="307"/>
      <c r="H58" s="307"/>
      <c r="I58" s="80"/>
      <c r="J58" s="307" t="s">
        <v>87</v>
      </c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307"/>
      <c r="V58" s="307"/>
      <c r="W58" s="307"/>
      <c r="X58" s="307"/>
      <c r="Y58" s="307"/>
      <c r="Z58" s="307"/>
      <c r="AA58" s="307"/>
      <c r="AB58" s="307"/>
      <c r="AC58" s="307"/>
      <c r="AD58" s="307"/>
      <c r="AE58" s="307"/>
      <c r="AF58" s="307"/>
      <c r="AG58" s="308">
        <f>'SO 702.1 - Vodovodní příp...'!J30</f>
        <v>0</v>
      </c>
      <c r="AH58" s="309"/>
      <c r="AI58" s="309"/>
      <c r="AJ58" s="309"/>
      <c r="AK58" s="309"/>
      <c r="AL58" s="309"/>
      <c r="AM58" s="309"/>
      <c r="AN58" s="308">
        <f t="shared" si="0"/>
        <v>0</v>
      </c>
      <c r="AO58" s="309"/>
      <c r="AP58" s="309"/>
      <c r="AQ58" s="81" t="s">
        <v>76</v>
      </c>
      <c r="AR58" s="78"/>
      <c r="AS58" s="82">
        <v>0</v>
      </c>
      <c r="AT58" s="83">
        <f t="shared" si="1"/>
        <v>0</v>
      </c>
      <c r="AU58" s="84">
        <f>'SO 702.1 - Vodovodní příp...'!P87</f>
        <v>0</v>
      </c>
      <c r="AV58" s="83">
        <f>'SO 702.1 - Vodovodní příp...'!J33</f>
        <v>0</v>
      </c>
      <c r="AW58" s="83">
        <f>'SO 702.1 - Vodovodní příp...'!J34</f>
        <v>0</v>
      </c>
      <c r="AX58" s="83">
        <f>'SO 702.1 - Vodovodní příp...'!J35</f>
        <v>0</v>
      </c>
      <c r="AY58" s="83">
        <f>'SO 702.1 - Vodovodní příp...'!J36</f>
        <v>0</v>
      </c>
      <c r="AZ58" s="83">
        <f>'SO 702.1 - Vodovodní příp...'!F33</f>
        <v>0</v>
      </c>
      <c r="BA58" s="83">
        <f>'SO 702.1 - Vodovodní příp...'!F34</f>
        <v>0</v>
      </c>
      <c r="BB58" s="83">
        <f>'SO 702.1 - Vodovodní příp...'!F35</f>
        <v>0</v>
      </c>
      <c r="BC58" s="83">
        <f>'SO 702.1 - Vodovodní příp...'!F36</f>
        <v>0</v>
      </c>
      <c r="BD58" s="85">
        <f>'SO 702.1 - Vodovodní příp...'!F37</f>
        <v>0</v>
      </c>
      <c r="BT58" s="86" t="s">
        <v>77</v>
      </c>
      <c r="BV58" s="86" t="s">
        <v>71</v>
      </c>
      <c r="BW58" s="86" t="s">
        <v>88</v>
      </c>
      <c r="BX58" s="86" t="s">
        <v>5</v>
      </c>
      <c r="CL58" s="86" t="s">
        <v>3</v>
      </c>
      <c r="CM58" s="86" t="s">
        <v>79</v>
      </c>
    </row>
    <row r="59" spans="1:91" s="7" customFormat="1" ht="24.75" customHeight="1">
      <c r="A59" s="77" t="s">
        <v>73</v>
      </c>
      <c r="B59" s="78"/>
      <c r="C59" s="79"/>
      <c r="D59" s="307" t="s">
        <v>89</v>
      </c>
      <c r="E59" s="307"/>
      <c r="F59" s="307"/>
      <c r="G59" s="307"/>
      <c r="H59" s="307"/>
      <c r="I59" s="80"/>
      <c r="J59" s="307" t="s">
        <v>90</v>
      </c>
      <c r="K59" s="307"/>
      <c r="L59" s="307"/>
      <c r="M59" s="307"/>
      <c r="N59" s="307"/>
      <c r="O59" s="307"/>
      <c r="P59" s="307"/>
      <c r="Q59" s="307"/>
      <c r="R59" s="307"/>
      <c r="S59" s="307"/>
      <c r="T59" s="307"/>
      <c r="U59" s="307"/>
      <c r="V59" s="307"/>
      <c r="W59" s="307"/>
      <c r="X59" s="307"/>
      <c r="Y59" s="307"/>
      <c r="Z59" s="307"/>
      <c r="AA59" s="307"/>
      <c r="AB59" s="307"/>
      <c r="AC59" s="307"/>
      <c r="AD59" s="307"/>
      <c r="AE59" s="307"/>
      <c r="AF59" s="307"/>
      <c r="AG59" s="308">
        <f>'SO 702.2 - Kanalizační př...'!J30</f>
        <v>0</v>
      </c>
      <c r="AH59" s="309"/>
      <c r="AI59" s="309"/>
      <c r="AJ59" s="309"/>
      <c r="AK59" s="309"/>
      <c r="AL59" s="309"/>
      <c r="AM59" s="309"/>
      <c r="AN59" s="308">
        <f t="shared" si="0"/>
        <v>0</v>
      </c>
      <c r="AO59" s="309"/>
      <c r="AP59" s="309"/>
      <c r="AQ59" s="81" t="s">
        <v>76</v>
      </c>
      <c r="AR59" s="78"/>
      <c r="AS59" s="82">
        <v>0</v>
      </c>
      <c r="AT59" s="83">
        <f t="shared" si="1"/>
        <v>0</v>
      </c>
      <c r="AU59" s="84">
        <f>'SO 702.2 - Kanalizační př...'!P85</f>
        <v>0</v>
      </c>
      <c r="AV59" s="83">
        <f>'SO 702.2 - Kanalizační př...'!J33</f>
        <v>0</v>
      </c>
      <c r="AW59" s="83">
        <f>'SO 702.2 - Kanalizační př...'!J34</f>
        <v>0</v>
      </c>
      <c r="AX59" s="83">
        <f>'SO 702.2 - Kanalizační př...'!J35</f>
        <v>0</v>
      </c>
      <c r="AY59" s="83">
        <f>'SO 702.2 - Kanalizační př...'!J36</f>
        <v>0</v>
      </c>
      <c r="AZ59" s="83">
        <f>'SO 702.2 - Kanalizační př...'!F33</f>
        <v>0</v>
      </c>
      <c r="BA59" s="83">
        <f>'SO 702.2 - Kanalizační př...'!F34</f>
        <v>0</v>
      </c>
      <c r="BB59" s="83">
        <f>'SO 702.2 - Kanalizační př...'!F35</f>
        <v>0</v>
      </c>
      <c r="BC59" s="83">
        <f>'SO 702.2 - Kanalizační př...'!F36</f>
        <v>0</v>
      </c>
      <c r="BD59" s="85">
        <f>'SO 702.2 - Kanalizační př...'!F37</f>
        <v>0</v>
      </c>
      <c r="BT59" s="86" t="s">
        <v>77</v>
      </c>
      <c r="BV59" s="86" t="s">
        <v>71</v>
      </c>
      <c r="BW59" s="86" t="s">
        <v>91</v>
      </c>
      <c r="BX59" s="86" t="s">
        <v>5</v>
      </c>
      <c r="CL59" s="86" t="s">
        <v>3</v>
      </c>
      <c r="CM59" s="86" t="s">
        <v>79</v>
      </c>
    </row>
    <row r="60" spans="1:91" s="7" customFormat="1" ht="16.5" customHeight="1">
      <c r="A60" s="77" t="s">
        <v>73</v>
      </c>
      <c r="B60" s="78"/>
      <c r="C60" s="79"/>
      <c r="D60" s="307" t="s">
        <v>92</v>
      </c>
      <c r="E60" s="307"/>
      <c r="F60" s="307"/>
      <c r="G60" s="307"/>
      <c r="H60" s="307"/>
      <c r="I60" s="80"/>
      <c r="J60" s="307" t="s">
        <v>93</v>
      </c>
      <c r="K60" s="307"/>
      <c r="L60" s="307"/>
      <c r="M60" s="307"/>
      <c r="N60" s="307"/>
      <c r="O60" s="307"/>
      <c r="P60" s="307"/>
      <c r="Q60" s="307"/>
      <c r="R60" s="307"/>
      <c r="S60" s="307"/>
      <c r="T60" s="307"/>
      <c r="U60" s="307"/>
      <c r="V60" s="307"/>
      <c r="W60" s="307"/>
      <c r="X60" s="307"/>
      <c r="Y60" s="307"/>
      <c r="Z60" s="307"/>
      <c r="AA60" s="307"/>
      <c r="AB60" s="307"/>
      <c r="AC60" s="307"/>
      <c r="AD60" s="307"/>
      <c r="AE60" s="307"/>
      <c r="AF60" s="307"/>
      <c r="AG60" s="308">
        <f>'SO 801 - Sadové úpravy - ...'!J30</f>
        <v>0</v>
      </c>
      <c r="AH60" s="309"/>
      <c r="AI60" s="309"/>
      <c r="AJ60" s="309"/>
      <c r="AK60" s="309"/>
      <c r="AL60" s="309"/>
      <c r="AM60" s="309"/>
      <c r="AN60" s="308">
        <f t="shared" si="0"/>
        <v>0</v>
      </c>
      <c r="AO60" s="309"/>
      <c r="AP60" s="309"/>
      <c r="AQ60" s="81" t="s">
        <v>76</v>
      </c>
      <c r="AR60" s="78"/>
      <c r="AS60" s="82">
        <v>0</v>
      </c>
      <c r="AT60" s="83">
        <f t="shared" si="1"/>
        <v>0</v>
      </c>
      <c r="AU60" s="84">
        <f>'SO 801 - Sadové úpravy - ...'!P86</f>
        <v>0</v>
      </c>
      <c r="AV60" s="83">
        <f>'SO 801 - Sadové úpravy - ...'!J33</f>
        <v>0</v>
      </c>
      <c r="AW60" s="83">
        <f>'SO 801 - Sadové úpravy - ...'!J34</f>
        <v>0</v>
      </c>
      <c r="AX60" s="83">
        <f>'SO 801 - Sadové úpravy - ...'!J35</f>
        <v>0</v>
      </c>
      <c r="AY60" s="83">
        <f>'SO 801 - Sadové úpravy - ...'!J36</f>
        <v>0</v>
      </c>
      <c r="AZ60" s="83">
        <f>'SO 801 - Sadové úpravy - ...'!F33</f>
        <v>0</v>
      </c>
      <c r="BA60" s="83">
        <f>'SO 801 - Sadové úpravy - ...'!F34</f>
        <v>0</v>
      </c>
      <c r="BB60" s="83">
        <f>'SO 801 - Sadové úpravy - ...'!F35</f>
        <v>0</v>
      </c>
      <c r="BC60" s="83">
        <f>'SO 801 - Sadové úpravy - ...'!F36</f>
        <v>0</v>
      </c>
      <c r="BD60" s="85">
        <f>'SO 801 - Sadové úpravy - ...'!F37</f>
        <v>0</v>
      </c>
      <c r="BT60" s="86" t="s">
        <v>77</v>
      </c>
      <c r="BV60" s="86" t="s">
        <v>71</v>
      </c>
      <c r="BW60" s="86" t="s">
        <v>94</v>
      </c>
      <c r="BX60" s="86" t="s">
        <v>5</v>
      </c>
      <c r="CL60" s="86" t="s">
        <v>3</v>
      </c>
      <c r="CM60" s="86" t="s">
        <v>79</v>
      </c>
    </row>
    <row r="61" spans="1:91" s="7" customFormat="1" ht="24.75" customHeight="1">
      <c r="A61" s="77" t="s">
        <v>73</v>
      </c>
      <c r="B61" s="78"/>
      <c r="C61" s="79"/>
      <c r="D61" s="307" t="s">
        <v>95</v>
      </c>
      <c r="E61" s="307"/>
      <c r="F61" s="307"/>
      <c r="G61" s="307"/>
      <c r="H61" s="307"/>
      <c r="I61" s="80"/>
      <c r="J61" s="307" t="s">
        <v>96</v>
      </c>
      <c r="K61" s="307"/>
      <c r="L61" s="307"/>
      <c r="M61" s="307"/>
      <c r="N61" s="307"/>
      <c r="O61" s="307"/>
      <c r="P61" s="307"/>
      <c r="Q61" s="307"/>
      <c r="R61" s="307"/>
      <c r="S61" s="307"/>
      <c r="T61" s="307"/>
      <c r="U61" s="307"/>
      <c r="V61" s="307"/>
      <c r="W61" s="307"/>
      <c r="X61" s="307"/>
      <c r="Y61" s="307"/>
      <c r="Z61" s="307"/>
      <c r="AA61" s="307"/>
      <c r="AB61" s="307"/>
      <c r="AC61" s="307"/>
      <c r="AD61" s="307"/>
      <c r="AE61" s="307"/>
      <c r="AF61" s="307"/>
      <c r="AG61" s="308">
        <f>'SO 801.1 - Sadové úpravy ...'!J30</f>
        <v>0</v>
      </c>
      <c r="AH61" s="309"/>
      <c r="AI61" s="309"/>
      <c r="AJ61" s="309"/>
      <c r="AK61" s="309"/>
      <c r="AL61" s="309"/>
      <c r="AM61" s="309"/>
      <c r="AN61" s="308">
        <f t="shared" si="0"/>
        <v>0</v>
      </c>
      <c r="AO61" s="309"/>
      <c r="AP61" s="309"/>
      <c r="AQ61" s="81" t="s">
        <v>76</v>
      </c>
      <c r="AR61" s="78"/>
      <c r="AS61" s="82">
        <v>0</v>
      </c>
      <c r="AT61" s="83">
        <f t="shared" si="1"/>
        <v>0</v>
      </c>
      <c r="AU61" s="84">
        <f>'SO 801.1 - Sadové úpravy ...'!P83</f>
        <v>0</v>
      </c>
      <c r="AV61" s="83">
        <f>'SO 801.1 - Sadové úpravy ...'!J33</f>
        <v>0</v>
      </c>
      <c r="AW61" s="83">
        <f>'SO 801.1 - Sadové úpravy ...'!J34</f>
        <v>0</v>
      </c>
      <c r="AX61" s="83">
        <f>'SO 801.1 - Sadové úpravy ...'!J35</f>
        <v>0</v>
      </c>
      <c r="AY61" s="83">
        <f>'SO 801.1 - Sadové úpravy ...'!J36</f>
        <v>0</v>
      </c>
      <c r="AZ61" s="83">
        <f>'SO 801.1 - Sadové úpravy ...'!F33</f>
        <v>0</v>
      </c>
      <c r="BA61" s="83">
        <f>'SO 801.1 - Sadové úpravy ...'!F34</f>
        <v>0</v>
      </c>
      <c r="BB61" s="83">
        <f>'SO 801.1 - Sadové úpravy ...'!F35</f>
        <v>0</v>
      </c>
      <c r="BC61" s="83">
        <f>'SO 801.1 - Sadové úpravy ...'!F36</f>
        <v>0</v>
      </c>
      <c r="BD61" s="85">
        <f>'SO 801.1 - Sadové úpravy ...'!F37</f>
        <v>0</v>
      </c>
      <c r="BT61" s="86" t="s">
        <v>77</v>
      </c>
      <c r="BV61" s="86" t="s">
        <v>71</v>
      </c>
      <c r="BW61" s="86" t="s">
        <v>97</v>
      </c>
      <c r="BX61" s="86" t="s">
        <v>5</v>
      </c>
      <c r="CL61" s="86" t="s">
        <v>3</v>
      </c>
      <c r="CM61" s="86" t="s">
        <v>79</v>
      </c>
    </row>
    <row r="62" spans="1:91" s="7" customFormat="1" ht="16.5" customHeight="1">
      <c r="A62" s="77" t="s">
        <v>73</v>
      </c>
      <c r="B62" s="78"/>
      <c r="C62" s="79"/>
      <c r="D62" s="307" t="s">
        <v>98</v>
      </c>
      <c r="E62" s="307"/>
      <c r="F62" s="307"/>
      <c r="G62" s="307"/>
      <c r="H62" s="307"/>
      <c r="I62" s="80"/>
      <c r="J62" s="307" t="s">
        <v>99</v>
      </c>
      <c r="K62" s="307"/>
      <c r="L62" s="307"/>
      <c r="M62" s="307"/>
      <c r="N62" s="307"/>
      <c r="O62" s="307"/>
      <c r="P62" s="307"/>
      <c r="Q62" s="307"/>
      <c r="R62" s="307"/>
      <c r="S62" s="307"/>
      <c r="T62" s="307"/>
      <c r="U62" s="307"/>
      <c r="V62" s="307"/>
      <c r="W62" s="307"/>
      <c r="X62" s="307"/>
      <c r="Y62" s="307"/>
      <c r="Z62" s="307"/>
      <c r="AA62" s="307"/>
      <c r="AB62" s="307"/>
      <c r="AC62" s="307"/>
      <c r="AD62" s="307"/>
      <c r="AE62" s="307"/>
      <c r="AF62" s="307"/>
      <c r="AG62" s="308">
        <f>'VON - Vedlejší a ostatní ...'!J30</f>
        <v>0</v>
      </c>
      <c r="AH62" s="309"/>
      <c r="AI62" s="309"/>
      <c r="AJ62" s="309"/>
      <c r="AK62" s="309"/>
      <c r="AL62" s="309"/>
      <c r="AM62" s="309"/>
      <c r="AN62" s="308">
        <f t="shared" si="0"/>
        <v>0</v>
      </c>
      <c r="AO62" s="309"/>
      <c r="AP62" s="309"/>
      <c r="AQ62" s="81" t="s">
        <v>76</v>
      </c>
      <c r="AR62" s="78"/>
      <c r="AS62" s="87">
        <v>0</v>
      </c>
      <c r="AT62" s="88">
        <f t="shared" si="1"/>
        <v>0</v>
      </c>
      <c r="AU62" s="89">
        <f>'VON - Vedlejší a ostatní ...'!P87</f>
        <v>0</v>
      </c>
      <c r="AV62" s="88">
        <f>'VON - Vedlejší a ostatní ...'!J33</f>
        <v>0</v>
      </c>
      <c r="AW62" s="88">
        <f>'VON - Vedlejší a ostatní ...'!J34</f>
        <v>0</v>
      </c>
      <c r="AX62" s="88">
        <f>'VON - Vedlejší a ostatní ...'!J35</f>
        <v>0</v>
      </c>
      <c r="AY62" s="88">
        <f>'VON - Vedlejší a ostatní ...'!J36</f>
        <v>0</v>
      </c>
      <c r="AZ62" s="88">
        <f>'VON - Vedlejší a ostatní ...'!F33</f>
        <v>0</v>
      </c>
      <c r="BA62" s="88">
        <f>'VON - Vedlejší a ostatní ...'!F34</f>
        <v>0</v>
      </c>
      <c r="BB62" s="88">
        <f>'VON - Vedlejší a ostatní ...'!F35</f>
        <v>0</v>
      </c>
      <c r="BC62" s="88">
        <f>'VON - Vedlejší a ostatní ...'!F36</f>
        <v>0</v>
      </c>
      <c r="BD62" s="90">
        <f>'VON - Vedlejší a ostatní ...'!F37</f>
        <v>0</v>
      </c>
      <c r="BT62" s="86" t="s">
        <v>77</v>
      </c>
      <c r="BV62" s="86" t="s">
        <v>71</v>
      </c>
      <c r="BW62" s="86" t="s">
        <v>100</v>
      </c>
      <c r="BX62" s="86" t="s">
        <v>5</v>
      </c>
      <c r="CL62" s="86" t="s">
        <v>3</v>
      </c>
      <c r="CM62" s="86" t="s">
        <v>79</v>
      </c>
    </row>
    <row r="63" spans="1:91" s="2" customFormat="1" ht="30" customHeight="1">
      <c r="A63" s="35"/>
      <c r="B63" s="36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6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91" s="2" customFormat="1" ht="6.95" customHeight="1">
      <c r="A64" s="35"/>
      <c r="B64" s="45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36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</sheetData>
  <mergeCells count="70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2:AP62"/>
    <mergeCell ref="AG62:AM62"/>
    <mergeCell ref="D62:H62"/>
    <mergeCell ref="J62:AF62"/>
    <mergeCell ref="AG54:AM54"/>
    <mergeCell ref="AN54:AP54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SO 101 - Komunikace a zpe...'!C2" display="/"/>
    <hyperlink ref="A56" location="'SO 401 - Veřejné osvětlení'!C2" display="/"/>
    <hyperlink ref="A57" location="'SO 701 - Mobiliář a herní...'!C2" display="/"/>
    <hyperlink ref="A58" location="'SO 702.1 - Vodovodní příp...'!C2" display="/"/>
    <hyperlink ref="A59" location="'SO 702.2 - Kanalizační př...'!C2" display="/"/>
    <hyperlink ref="A60" location="'SO 801 - Sadové úpravy - ...'!C2" display="/"/>
    <hyperlink ref="A61" location="'SO 801.1 - Sadové úpravy ...'!C2" display="/"/>
    <hyperlink ref="A62" location="'VON - Vedlejší a ostatní 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58" zoomScale="110" zoomScaleNormal="110" workbookViewId="0"/>
  </sheetViews>
  <sheetFormatPr defaultRowHeight="15"/>
  <cols>
    <col min="1" max="1" width="8.33203125" style="207" customWidth="1"/>
    <col min="2" max="2" width="1.6640625" style="207" customWidth="1"/>
    <col min="3" max="4" width="5" style="207" customWidth="1"/>
    <col min="5" max="5" width="11.6640625" style="207" customWidth="1"/>
    <col min="6" max="6" width="9.1640625" style="207" customWidth="1"/>
    <col min="7" max="7" width="5" style="207" customWidth="1"/>
    <col min="8" max="8" width="77.83203125" style="207" customWidth="1"/>
    <col min="9" max="10" width="20" style="207" customWidth="1"/>
    <col min="11" max="11" width="1.6640625" style="207" customWidth="1"/>
  </cols>
  <sheetData>
    <row r="1" spans="2:11" s="1" customFormat="1" ht="37.5" customHeight="1"/>
    <row r="2" spans="2:11" s="1" customFormat="1" ht="7.5" customHeight="1">
      <c r="B2" s="208"/>
      <c r="C2" s="209"/>
      <c r="D2" s="209"/>
      <c r="E2" s="209"/>
      <c r="F2" s="209"/>
      <c r="G2" s="209"/>
      <c r="H2" s="209"/>
      <c r="I2" s="209"/>
      <c r="J2" s="209"/>
      <c r="K2" s="210"/>
    </row>
    <row r="3" spans="2:11" s="17" customFormat="1" ht="45" customHeight="1">
      <c r="B3" s="211"/>
      <c r="C3" s="338" t="s">
        <v>2302</v>
      </c>
      <c r="D3" s="338"/>
      <c r="E3" s="338"/>
      <c r="F3" s="338"/>
      <c r="G3" s="338"/>
      <c r="H3" s="338"/>
      <c r="I3" s="338"/>
      <c r="J3" s="338"/>
      <c r="K3" s="212"/>
    </row>
    <row r="4" spans="2:11" s="1" customFormat="1" ht="25.5" customHeight="1">
      <c r="B4" s="213"/>
      <c r="C4" s="337" t="s">
        <v>2303</v>
      </c>
      <c r="D4" s="337"/>
      <c r="E4" s="337"/>
      <c r="F4" s="337"/>
      <c r="G4" s="337"/>
      <c r="H4" s="337"/>
      <c r="I4" s="337"/>
      <c r="J4" s="337"/>
      <c r="K4" s="214"/>
    </row>
    <row r="5" spans="2:11" s="1" customFormat="1" ht="5.25" customHeight="1">
      <c r="B5" s="213"/>
      <c r="C5" s="215"/>
      <c r="D5" s="215"/>
      <c r="E5" s="215"/>
      <c r="F5" s="215"/>
      <c r="G5" s="215"/>
      <c r="H5" s="215"/>
      <c r="I5" s="215"/>
      <c r="J5" s="215"/>
      <c r="K5" s="214"/>
    </row>
    <row r="6" spans="2:11" s="1" customFormat="1" ht="15" customHeight="1">
      <c r="B6" s="213"/>
      <c r="C6" s="336" t="s">
        <v>2304</v>
      </c>
      <c r="D6" s="336"/>
      <c r="E6" s="336"/>
      <c r="F6" s="336"/>
      <c r="G6" s="336"/>
      <c r="H6" s="336"/>
      <c r="I6" s="336"/>
      <c r="J6" s="336"/>
      <c r="K6" s="214"/>
    </row>
    <row r="7" spans="2:11" s="1" customFormat="1" ht="15" customHeight="1">
      <c r="B7" s="217"/>
      <c r="C7" s="336" t="s">
        <v>2305</v>
      </c>
      <c r="D7" s="336"/>
      <c r="E7" s="336"/>
      <c r="F7" s="336"/>
      <c r="G7" s="336"/>
      <c r="H7" s="336"/>
      <c r="I7" s="336"/>
      <c r="J7" s="336"/>
      <c r="K7" s="214"/>
    </row>
    <row r="8" spans="2:11" s="1" customFormat="1" ht="12.75" customHeight="1">
      <c r="B8" s="217"/>
      <c r="C8" s="216"/>
      <c r="D8" s="216"/>
      <c r="E8" s="216"/>
      <c r="F8" s="216"/>
      <c r="G8" s="216"/>
      <c r="H8" s="216"/>
      <c r="I8" s="216"/>
      <c r="J8" s="216"/>
      <c r="K8" s="214"/>
    </row>
    <row r="9" spans="2:11" s="1" customFormat="1" ht="15" customHeight="1">
      <c r="B9" s="217"/>
      <c r="C9" s="336" t="s">
        <v>2306</v>
      </c>
      <c r="D9" s="336"/>
      <c r="E9" s="336"/>
      <c r="F9" s="336"/>
      <c r="G9" s="336"/>
      <c r="H9" s="336"/>
      <c r="I9" s="336"/>
      <c r="J9" s="336"/>
      <c r="K9" s="214"/>
    </row>
    <row r="10" spans="2:11" s="1" customFormat="1" ht="15" customHeight="1">
      <c r="B10" s="217"/>
      <c r="C10" s="216"/>
      <c r="D10" s="336" t="s">
        <v>2307</v>
      </c>
      <c r="E10" s="336"/>
      <c r="F10" s="336"/>
      <c r="G10" s="336"/>
      <c r="H10" s="336"/>
      <c r="I10" s="336"/>
      <c r="J10" s="336"/>
      <c r="K10" s="214"/>
    </row>
    <row r="11" spans="2:11" s="1" customFormat="1" ht="15" customHeight="1">
      <c r="B11" s="217"/>
      <c r="C11" s="218"/>
      <c r="D11" s="336" t="s">
        <v>2308</v>
      </c>
      <c r="E11" s="336"/>
      <c r="F11" s="336"/>
      <c r="G11" s="336"/>
      <c r="H11" s="336"/>
      <c r="I11" s="336"/>
      <c r="J11" s="336"/>
      <c r="K11" s="214"/>
    </row>
    <row r="12" spans="2:11" s="1" customFormat="1" ht="15" customHeight="1">
      <c r="B12" s="217"/>
      <c r="C12" s="218"/>
      <c r="D12" s="216"/>
      <c r="E12" s="216"/>
      <c r="F12" s="216"/>
      <c r="G12" s="216"/>
      <c r="H12" s="216"/>
      <c r="I12" s="216"/>
      <c r="J12" s="216"/>
      <c r="K12" s="214"/>
    </row>
    <row r="13" spans="2:11" s="1" customFormat="1" ht="15" customHeight="1">
      <c r="B13" s="217"/>
      <c r="C13" s="218"/>
      <c r="D13" s="219" t="s">
        <v>2309</v>
      </c>
      <c r="E13" s="216"/>
      <c r="F13" s="216"/>
      <c r="G13" s="216"/>
      <c r="H13" s="216"/>
      <c r="I13" s="216"/>
      <c r="J13" s="216"/>
      <c r="K13" s="214"/>
    </row>
    <row r="14" spans="2:11" s="1" customFormat="1" ht="12.75" customHeight="1">
      <c r="B14" s="217"/>
      <c r="C14" s="218"/>
      <c r="D14" s="218"/>
      <c r="E14" s="218"/>
      <c r="F14" s="218"/>
      <c r="G14" s="218"/>
      <c r="H14" s="218"/>
      <c r="I14" s="218"/>
      <c r="J14" s="218"/>
      <c r="K14" s="214"/>
    </row>
    <row r="15" spans="2:11" s="1" customFormat="1" ht="15" customHeight="1">
      <c r="B15" s="217"/>
      <c r="C15" s="218"/>
      <c r="D15" s="336" t="s">
        <v>2310</v>
      </c>
      <c r="E15" s="336"/>
      <c r="F15" s="336"/>
      <c r="G15" s="336"/>
      <c r="H15" s="336"/>
      <c r="I15" s="336"/>
      <c r="J15" s="336"/>
      <c r="K15" s="214"/>
    </row>
    <row r="16" spans="2:11" s="1" customFormat="1" ht="15" customHeight="1">
      <c r="B16" s="217"/>
      <c r="C16" s="218"/>
      <c r="D16" s="336" t="s">
        <v>2311</v>
      </c>
      <c r="E16" s="336"/>
      <c r="F16" s="336"/>
      <c r="G16" s="336"/>
      <c r="H16" s="336"/>
      <c r="I16" s="336"/>
      <c r="J16" s="336"/>
      <c r="K16" s="214"/>
    </row>
    <row r="17" spans="2:11" s="1" customFormat="1" ht="15" customHeight="1">
      <c r="B17" s="217"/>
      <c r="C17" s="218"/>
      <c r="D17" s="336" t="s">
        <v>2312</v>
      </c>
      <c r="E17" s="336"/>
      <c r="F17" s="336"/>
      <c r="G17" s="336"/>
      <c r="H17" s="336"/>
      <c r="I17" s="336"/>
      <c r="J17" s="336"/>
      <c r="K17" s="214"/>
    </row>
    <row r="18" spans="2:11" s="1" customFormat="1" ht="15" customHeight="1">
      <c r="B18" s="217"/>
      <c r="C18" s="218"/>
      <c r="D18" s="218"/>
      <c r="E18" s="220" t="s">
        <v>76</v>
      </c>
      <c r="F18" s="336" t="s">
        <v>2313</v>
      </c>
      <c r="G18" s="336"/>
      <c r="H18" s="336"/>
      <c r="I18" s="336"/>
      <c r="J18" s="336"/>
      <c r="K18" s="214"/>
    </row>
    <row r="19" spans="2:11" s="1" customFormat="1" ht="15" customHeight="1">
      <c r="B19" s="217"/>
      <c r="C19" s="218"/>
      <c r="D19" s="218"/>
      <c r="E19" s="220" t="s">
        <v>2314</v>
      </c>
      <c r="F19" s="336" t="s">
        <v>2315</v>
      </c>
      <c r="G19" s="336"/>
      <c r="H19" s="336"/>
      <c r="I19" s="336"/>
      <c r="J19" s="336"/>
      <c r="K19" s="214"/>
    </row>
    <row r="20" spans="2:11" s="1" customFormat="1" ht="15" customHeight="1">
      <c r="B20" s="217"/>
      <c r="C20" s="218"/>
      <c r="D20" s="218"/>
      <c r="E20" s="220" t="s">
        <v>2316</v>
      </c>
      <c r="F20" s="336" t="s">
        <v>2317</v>
      </c>
      <c r="G20" s="336"/>
      <c r="H20" s="336"/>
      <c r="I20" s="336"/>
      <c r="J20" s="336"/>
      <c r="K20" s="214"/>
    </row>
    <row r="21" spans="2:11" s="1" customFormat="1" ht="15" customHeight="1">
      <c r="B21" s="217"/>
      <c r="C21" s="218"/>
      <c r="D21" s="218"/>
      <c r="E21" s="220" t="s">
        <v>98</v>
      </c>
      <c r="F21" s="336" t="s">
        <v>99</v>
      </c>
      <c r="G21" s="336"/>
      <c r="H21" s="336"/>
      <c r="I21" s="336"/>
      <c r="J21" s="336"/>
      <c r="K21" s="214"/>
    </row>
    <row r="22" spans="2:11" s="1" customFormat="1" ht="15" customHeight="1">
      <c r="B22" s="217"/>
      <c r="C22" s="218"/>
      <c r="D22" s="218"/>
      <c r="E22" s="220" t="s">
        <v>2318</v>
      </c>
      <c r="F22" s="336" t="s">
        <v>2319</v>
      </c>
      <c r="G22" s="336"/>
      <c r="H22" s="336"/>
      <c r="I22" s="336"/>
      <c r="J22" s="336"/>
      <c r="K22" s="214"/>
    </row>
    <row r="23" spans="2:11" s="1" customFormat="1" ht="15" customHeight="1">
      <c r="B23" s="217"/>
      <c r="C23" s="218"/>
      <c r="D23" s="218"/>
      <c r="E23" s="220" t="s">
        <v>2320</v>
      </c>
      <c r="F23" s="336" t="s">
        <v>2321</v>
      </c>
      <c r="G23" s="336"/>
      <c r="H23" s="336"/>
      <c r="I23" s="336"/>
      <c r="J23" s="336"/>
      <c r="K23" s="214"/>
    </row>
    <row r="24" spans="2:11" s="1" customFormat="1" ht="12.75" customHeight="1">
      <c r="B24" s="217"/>
      <c r="C24" s="218"/>
      <c r="D24" s="218"/>
      <c r="E24" s="218"/>
      <c r="F24" s="218"/>
      <c r="G24" s="218"/>
      <c r="H24" s="218"/>
      <c r="I24" s="218"/>
      <c r="J24" s="218"/>
      <c r="K24" s="214"/>
    </row>
    <row r="25" spans="2:11" s="1" customFormat="1" ht="15" customHeight="1">
      <c r="B25" s="217"/>
      <c r="C25" s="336" t="s">
        <v>2322</v>
      </c>
      <c r="D25" s="336"/>
      <c r="E25" s="336"/>
      <c r="F25" s="336"/>
      <c r="G25" s="336"/>
      <c r="H25" s="336"/>
      <c r="I25" s="336"/>
      <c r="J25" s="336"/>
      <c r="K25" s="214"/>
    </row>
    <row r="26" spans="2:11" s="1" customFormat="1" ht="15" customHeight="1">
      <c r="B26" s="217"/>
      <c r="C26" s="336" t="s">
        <v>2323</v>
      </c>
      <c r="D26" s="336"/>
      <c r="E26" s="336"/>
      <c r="F26" s="336"/>
      <c r="G26" s="336"/>
      <c r="H26" s="336"/>
      <c r="I26" s="336"/>
      <c r="J26" s="336"/>
      <c r="K26" s="214"/>
    </row>
    <row r="27" spans="2:11" s="1" customFormat="1" ht="15" customHeight="1">
      <c r="B27" s="217"/>
      <c r="C27" s="216"/>
      <c r="D27" s="336" t="s">
        <v>2324</v>
      </c>
      <c r="E27" s="336"/>
      <c r="F27" s="336"/>
      <c r="G27" s="336"/>
      <c r="H27" s="336"/>
      <c r="I27" s="336"/>
      <c r="J27" s="336"/>
      <c r="K27" s="214"/>
    </row>
    <row r="28" spans="2:11" s="1" customFormat="1" ht="15" customHeight="1">
      <c r="B28" s="217"/>
      <c r="C28" s="218"/>
      <c r="D28" s="336" t="s">
        <v>2325</v>
      </c>
      <c r="E28" s="336"/>
      <c r="F28" s="336"/>
      <c r="G28" s="336"/>
      <c r="H28" s="336"/>
      <c r="I28" s="336"/>
      <c r="J28" s="336"/>
      <c r="K28" s="214"/>
    </row>
    <row r="29" spans="2:11" s="1" customFormat="1" ht="12.75" customHeight="1">
      <c r="B29" s="217"/>
      <c r="C29" s="218"/>
      <c r="D29" s="218"/>
      <c r="E29" s="218"/>
      <c r="F29" s="218"/>
      <c r="G29" s="218"/>
      <c r="H29" s="218"/>
      <c r="I29" s="218"/>
      <c r="J29" s="218"/>
      <c r="K29" s="214"/>
    </row>
    <row r="30" spans="2:11" s="1" customFormat="1" ht="15" customHeight="1">
      <c r="B30" s="217"/>
      <c r="C30" s="218"/>
      <c r="D30" s="336" t="s">
        <v>2326</v>
      </c>
      <c r="E30" s="336"/>
      <c r="F30" s="336"/>
      <c r="G30" s="336"/>
      <c r="H30" s="336"/>
      <c r="I30" s="336"/>
      <c r="J30" s="336"/>
      <c r="K30" s="214"/>
    </row>
    <row r="31" spans="2:11" s="1" customFormat="1" ht="15" customHeight="1">
      <c r="B31" s="217"/>
      <c r="C31" s="218"/>
      <c r="D31" s="336" t="s">
        <v>2327</v>
      </c>
      <c r="E31" s="336"/>
      <c r="F31" s="336"/>
      <c r="G31" s="336"/>
      <c r="H31" s="336"/>
      <c r="I31" s="336"/>
      <c r="J31" s="336"/>
      <c r="K31" s="214"/>
    </row>
    <row r="32" spans="2:11" s="1" customFormat="1" ht="12.75" customHeight="1">
      <c r="B32" s="217"/>
      <c r="C32" s="218"/>
      <c r="D32" s="218"/>
      <c r="E32" s="218"/>
      <c r="F32" s="218"/>
      <c r="G32" s="218"/>
      <c r="H32" s="218"/>
      <c r="I32" s="218"/>
      <c r="J32" s="218"/>
      <c r="K32" s="214"/>
    </row>
    <row r="33" spans="2:11" s="1" customFormat="1" ht="15" customHeight="1">
      <c r="B33" s="217"/>
      <c r="C33" s="218"/>
      <c r="D33" s="336" t="s">
        <v>2328</v>
      </c>
      <c r="E33" s="336"/>
      <c r="F33" s="336"/>
      <c r="G33" s="336"/>
      <c r="H33" s="336"/>
      <c r="I33" s="336"/>
      <c r="J33" s="336"/>
      <c r="K33" s="214"/>
    </row>
    <row r="34" spans="2:11" s="1" customFormat="1" ht="15" customHeight="1">
      <c r="B34" s="217"/>
      <c r="C34" s="218"/>
      <c r="D34" s="336" t="s">
        <v>2329</v>
      </c>
      <c r="E34" s="336"/>
      <c r="F34" s="336"/>
      <c r="G34" s="336"/>
      <c r="H34" s="336"/>
      <c r="I34" s="336"/>
      <c r="J34" s="336"/>
      <c r="K34" s="214"/>
    </row>
    <row r="35" spans="2:11" s="1" customFormat="1" ht="15" customHeight="1">
      <c r="B35" s="217"/>
      <c r="C35" s="218"/>
      <c r="D35" s="336" t="s">
        <v>2330</v>
      </c>
      <c r="E35" s="336"/>
      <c r="F35" s="336"/>
      <c r="G35" s="336"/>
      <c r="H35" s="336"/>
      <c r="I35" s="336"/>
      <c r="J35" s="336"/>
      <c r="K35" s="214"/>
    </row>
    <row r="36" spans="2:11" s="1" customFormat="1" ht="15" customHeight="1">
      <c r="B36" s="217"/>
      <c r="C36" s="218"/>
      <c r="D36" s="216"/>
      <c r="E36" s="219" t="s">
        <v>121</v>
      </c>
      <c r="F36" s="216"/>
      <c r="G36" s="336" t="s">
        <v>2331</v>
      </c>
      <c r="H36" s="336"/>
      <c r="I36" s="336"/>
      <c r="J36" s="336"/>
      <c r="K36" s="214"/>
    </row>
    <row r="37" spans="2:11" s="1" customFormat="1" ht="30.75" customHeight="1">
      <c r="B37" s="217"/>
      <c r="C37" s="218"/>
      <c r="D37" s="216"/>
      <c r="E37" s="219" t="s">
        <v>2332</v>
      </c>
      <c r="F37" s="216"/>
      <c r="G37" s="336" t="s">
        <v>2333</v>
      </c>
      <c r="H37" s="336"/>
      <c r="I37" s="336"/>
      <c r="J37" s="336"/>
      <c r="K37" s="214"/>
    </row>
    <row r="38" spans="2:11" s="1" customFormat="1" ht="15" customHeight="1">
      <c r="B38" s="217"/>
      <c r="C38" s="218"/>
      <c r="D38" s="216"/>
      <c r="E38" s="219" t="s">
        <v>50</v>
      </c>
      <c r="F38" s="216"/>
      <c r="G38" s="336" t="s">
        <v>2334</v>
      </c>
      <c r="H38" s="336"/>
      <c r="I38" s="336"/>
      <c r="J38" s="336"/>
      <c r="K38" s="214"/>
    </row>
    <row r="39" spans="2:11" s="1" customFormat="1" ht="15" customHeight="1">
      <c r="B39" s="217"/>
      <c r="C39" s="218"/>
      <c r="D39" s="216"/>
      <c r="E39" s="219" t="s">
        <v>51</v>
      </c>
      <c r="F39" s="216"/>
      <c r="G39" s="336" t="s">
        <v>2335</v>
      </c>
      <c r="H39" s="336"/>
      <c r="I39" s="336"/>
      <c r="J39" s="336"/>
      <c r="K39" s="214"/>
    </row>
    <row r="40" spans="2:11" s="1" customFormat="1" ht="15" customHeight="1">
      <c r="B40" s="217"/>
      <c r="C40" s="218"/>
      <c r="D40" s="216"/>
      <c r="E40" s="219" t="s">
        <v>122</v>
      </c>
      <c r="F40" s="216"/>
      <c r="G40" s="336" t="s">
        <v>2336</v>
      </c>
      <c r="H40" s="336"/>
      <c r="I40" s="336"/>
      <c r="J40" s="336"/>
      <c r="K40" s="214"/>
    </row>
    <row r="41" spans="2:11" s="1" customFormat="1" ht="15" customHeight="1">
      <c r="B41" s="217"/>
      <c r="C41" s="218"/>
      <c r="D41" s="216"/>
      <c r="E41" s="219" t="s">
        <v>123</v>
      </c>
      <c r="F41" s="216"/>
      <c r="G41" s="336" t="s">
        <v>2337</v>
      </c>
      <c r="H41" s="336"/>
      <c r="I41" s="336"/>
      <c r="J41" s="336"/>
      <c r="K41" s="214"/>
    </row>
    <row r="42" spans="2:11" s="1" customFormat="1" ht="15" customHeight="1">
      <c r="B42" s="217"/>
      <c r="C42" s="218"/>
      <c r="D42" s="216"/>
      <c r="E42" s="219" t="s">
        <v>2338</v>
      </c>
      <c r="F42" s="216"/>
      <c r="G42" s="336" t="s">
        <v>2339</v>
      </c>
      <c r="H42" s="336"/>
      <c r="I42" s="336"/>
      <c r="J42" s="336"/>
      <c r="K42" s="214"/>
    </row>
    <row r="43" spans="2:11" s="1" customFormat="1" ht="15" customHeight="1">
      <c r="B43" s="217"/>
      <c r="C43" s="218"/>
      <c r="D43" s="216"/>
      <c r="E43" s="219"/>
      <c r="F43" s="216"/>
      <c r="G43" s="336" t="s">
        <v>2340</v>
      </c>
      <c r="H43" s="336"/>
      <c r="I43" s="336"/>
      <c r="J43" s="336"/>
      <c r="K43" s="214"/>
    </row>
    <row r="44" spans="2:11" s="1" customFormat="1" ht="15" customHeight="1">
      <c r="B44" s="217"/>
      <c r="C44" s="218"/>
      <c r="D44" s="216"/>
      <c r="E44" s="219" t="s">
        <v>2341</v>
      </c>
      <c r="F44" s="216"/>
      <c r="G44" s="336" t="s">
        <v>2342</v>
      </c>
      <c r="H44" s="336"/>
      <c r="I44" s="336"/>
      <c r="J44" s="336"/>
      <c r="K44" s="214"/>
    </row>
    <row r="45" spans="2:11" s="1" customFormat="1" ht="15" customHeight="1">
      <c r="B45" s="217"/>
      <c r="C45" s="218"/>
      <c r="D45" s="216"/>
      <c r="E45" s="219" t="s">
        <v>125</v>
      </c>
      <c r="F45" s="216"/>
      <c r="G45" s="336" t="s">
        <v>2343</v>
      </c>
      <c r="H45" s="336"/>
      <c r="I45" s="336"/>
      <c r="J45" s="336"/>
      <c r="K45" s="214"/>
    </row>
    <row r="46" spans="2:11" s="1" customFormat="1" ht="12.75" customHeight="1">
      <c r="B46" s="217"/>
      <c r="C46" s="218"/>
      <c r="D46" s="216"/>
      <c r="E46" s="216"/>
      <c r="F46" s="216"/>
      <c r="G46" s="216"/>
      <c r="H46" s="216"/>
      <c r="I46" s="216"/>
      <c r="J46" s="216"/>
      <c r="K46" s="214"/>
    </row>
    <row r="47" spans="2:11" s="1" customFormat="1" ht="15" customHeight="1">
      <c r="B47" s="217"/>
      <c r="C47" s="218"/>
      <c r="D47" s="336" t="s">
        <v>2344</v>
      </c>
      <c r="E47" s="336"/>
      <c r="F47" s="336"/>
      <c r="G47" s="336"/>
      <c r="H47" s="336"/>
      <c r="I47" s="336"/>
      <c r="J47" s="336"/>
      <c r="K47" s="214"/>
    </row>
    <row r="48" spans="2:11" s="1" customFormat="1" ht="15" customHeight="1">
      <c r="B48" s="217"/>
      <c r="C48" s="218"/>
      <c r="D48" s="218"/>
      <c r="E48" s="336" t="s">
        <v>2345</v>
      </c>
      <c r="F48" s="336"/>
      <c r="G48" s="336"/>
      <c r="H48" s="336"/>
      <c r="I48" s="336"/>
      <c r="J48" s="336"/>
      <c r="K48" s="214"/>
    </row>
    <row r="49" spans="2:11" s="1" customFormat="1" ht="15" customHeight="1">
      <c r="B49" s="217"/>
      <c r="C49" s="218"/>
      <c r="D49" s="218"/>
      <c r="E49" s="336" t="s">
        <v>2346</v>
      </c>
      <c r="F49" s="336"/>
      <c r="G49" s="336"/>
      <c r="H49" s="336"/>
      <c r="I49" s="336"/>
      <c r="J49" s="336"/>
      <c r="K49" s="214"/>
    </row>
    <row r="50" spans="2:11" s="1" customFormat="1" ht="15" customHeight="1">
      <c r="B50" s="217"/>
      <c r="C50" s="218"/>
      <c r="D50" s="218"/>
      <c r="E50" s="336" t="s">
        <v>2347</v>
      </c>
      <c r="F50" s="336"/>
      <c r="G50" s="336"/>
      <c r="H50" s="336"/>
      <c r="I50" s="336"/>
      <c r="J50" s="336"/>
      <c r="K50" s="214"/>
    </row>
    <row r="51" spans="2:11" s="1" customFormat="1" ht="15" customHeight="1">
      <c r="B51" s="217"/>
      <c r="C51" s="218"/>
      <c r="D51" s="336" t="s">
        <v>2348</v>
      </c>
      <c r="E51" s="336"/>
      <c r="F51" s="336"/>
      <c r="G51" s="336"/>
      <c r="H51" s="336"/>
      <c r="I51" s="336"/>
      <c r="J51" s="336"/>
      <c r="K51" s="214"/>
    </row>
    <row r="52" spans="2:11" s="1" customFormat="1" ht="25.5" customHeight="1">
      <c r="B52" s="213"/>
      <c r="C52" s="337" t="s">
        <v>2349</v>
      </c>
      <c r="D52" s="337"/>
      <c r="E52" s="337"/>
      <c r="F52" s="337"/>
      <c r="G52" s="337"/>
      <c r="H52" s="337"/>
      <c r="I52" s="337"/>
      <c r="J52" s="337"/>
      <c r="K52" s="214"/>
    </row>
    <row r="53" spans="2:11" s="1" customFormat="1" ht="5.25" customHeight="1">
      <c r="B53" s="213"/>
      <c r="C53" s="215"/>
      <c r="D53" s="215"/>
      <c r="E53" s="215"/>
      <c r="F53" s="215"/>
      <c r="G53" s="215"/>
      <c r="H53" s="215"/>
      <c r="I53" s="215"/>
      <c r="J53" s="215"/>
      <c r="K53" s="214"/>
    </row>
    <row r="54" spans="2:11" s="1" customFormat="1" ht="15" customHeight="1">
      <c r="B54" s="213"/>
      <c r="C54" s="336" t="s">
        <v>2350</v>
      </c>
      <c r="D54" s="336"/>
      <c r="E54" s="336"/>
      <c r="F54" s="336"/>
      <c r="G54" s="336"/>
      <c r="H54" s="336"/>
      <c r="I54" s="336"/>
      <c r="J54" s="336"/>
      <c r="K54" s="214"/>
    </row>
    <row r="55" spans="2:11" s="1" customFormat="1" ht="15" customHeight="1">
      <c r="B55" s="213"/>
      <c r="C55" s="336" t="s">
        <v>2351</v>
      </c>
      <c r="D55" s="336"/>
      <c r="E55" s="336"/>
      <c r="F55" s="336"/>
      <c r="G55" s="336"/>
      <c r="H55" s="336"/>
      <c r="I55" s="336"/>
      <c r="J55" s="336"/>
      <c r="K55" s="214"/>
    </row>
    <row r="56" spans="2:11" s="1" customFormat="1" ht="12.75" customHeight="1">
      <c r="B56" s="213"/>
      <c r="C56" s="216"/>
      <c r="D56" s="216"/>
      <c r="E56" s="216"/>
      <c r="F56" s="216"/>
      <c r="G56" s="216"/>
      <c r="H56" s="216"/>
      <c r="I56" s="216"/>
      <c r="J56" s="216"/>
      <c r="K56" s="214"/>
    </row>
    <row r="57" spans="2:11" s="1" customFormat="1" ht="15" customHeight="1">
      <c r="B57" s="213"/>
      <c r="C57" s="336" t="s">
        <v>2352</v>
      </c>
      <c r="D57" s="336"/>
      <c r="E57" s="336"/>
      <c r="F57" s="336"/>
      <c r="G57" s="336"/>
      <c r="H57" s="336"/>
      <c r="I57" s="336"/>
      <c r="J57" s="336"/>
      <c r="K57" s="214"/>
    </row>
    <row r="58" spans="2:11" s="1" customFormat="1" ht="15" customHeight="1">
      <c r="B58" s="213"/>
      <c r="C58" s="218"/>
      <c r="D58" s="336" t="s">
        <v>2353</v>
      </c>
      <c r="E58" s="336"/>
      <c r="F58" s="336"/>
      <c r="G58" s="336"/>
      <c r="H58" s="336"/>
      <c r="I58" s="336"/>
      <c r="J58" s="336"/>
      <c r="K58" s="214"/>
    </row>
    <row r="59" spans="2:11" s="1" customFormat="1" ht="15" customHeight="1">
      <c r="B59" s="213"/>
      <c r="C59" s="218"/>
      <c r="D59" s="336" t="s">
        <v>2354</v>
      </c>
      <c r="E59" s="336"/>
      <c r="F59" s="336"/>
      <c r="G59" s="336"/>
      <c r="H59" s="336"/>
      <c r="I59" s="336"/>
      <c r="J59" s="336"/>
      <c r="K59" s="214"/>
    </row>
    <row r="60" spans="2:11" s="1" customFormat="1" ht="15" customHeight="1">
      <c r="B60" s="213"/>
      <c r="C60" s="218"/>
      <c r="D60" s="336" t="s">
        <v>2355</v>
      </c>
      <c r="E60" s="336"/>
      <c r="F60" s="336"/>
      <c r="G60" s="336"/>
      <c r="H60" s="336"/>
      <c r="I60" s="336"/>
      <c r="J60" s="336"/>
      <c r="K60" s="214"/>
    </row>
    <row r="61" spans="2:11" s="1" customFormat="1" ht="15" customHeight="1">
      <c r="B61" s="213"/>
      <c r="C61" s="218"/>
      <c r="D61" s="336" t="s">
        <v>2356</v>
      </c>
      <c r="E61" s="336"/>
      <c r="F61" s="336"/>
      <c r="G61" s="336"/>
      <c r="H61" s="336"/>
      <c r="I61" s="336"/>
      <c r="J61" s="336"/>
      <c r="K61" s="214"/>
    </row>
    <row r="62" spans="2:11" s="1" customFormat="1" ht="15" customHeight="1">
      <c r="B62" s="213"/>
      <c r="C62" s="218"/>
      <c r="D62" s="339" t="s">
        <v>2357</v>
      </c>
      <c r="E62" s="339"/>
      <c r="F62" s="339"/>
      <c r="G62" s="339"/>
      <c r="H62" s="339"/>
      <c r="I62" s="339"/>
      <c r="J62" s="339"/>
      <c r="K62" s="214"/>
    </row>
    <row r="63" spans="2:11" s="1" customFormat="1" ht="15" customHeight="1">
      <c r="B63" s="213"/>
      <c r="C63" s="218"/>
      <c r="D63" s="336" t="s">
        <v>2358</v>
      </c>
      <c r="E63" s="336"/>
      <c r="F63" s="336"/>
      <c r="G63" s="336"/>
      <c r="H63" s="336"/>
      <c r="I63" s="336"/>
      <c r="J63" s="336"/>
      <c r="K63" s="214"/>
    </row>
    <row r="64" spans="2:11" s="1" customFormat="1" ht="12.75" customHeight="1">
      <c r="B64" s="213"/>
      <c r="C64" s="218"/>
      <c r="D64" s="218"/>
      <c r="E64" s="221"/>
      <c r="F64" s="218"/>
      <c r="G64" s="218"/>
      <c r="H64" s="218"/>
      <c r="I64" s="218"/>
      <c r="J64" s="218"/>
      <c r="K64" s="214"/>
    </row>
    <row r="65" spans="2:11" s="1" customFormat="1" ht="15" customHeight="1">
      <c r="B65" s="213"/>
      <c r="C65" s="218"/>
      <c r="D65" s="336" t="s">
        <v>2359</v>
      </c>
      <c r="E65" s="336"/>
      <c r="F65" s="336"/>
      <c r="G65" s="336"/>
      <c r="H65" s="336"/>
      <c r="I65" s="336"/>
      <c r="J65" s="336"/>
      <c r="K65" s="214"/>
    </row>
    <row r="66" spans="2:11" s="1" customFormat="1" ht="15" customHeight="1">
      <c r="B66" s="213"/>
      <c r="C66" s="218"/>
      <c r="D66" s="339" t="s">
        <v>2360</v>
      </c>
      <c r="E66" s="339"/>
      <c r="F66" s="339"/>
      <c r="G66" s="339"/>
      <c r="H66" s="339"/>
      <c r="I66" s="339"/>
      <c r="J66" s="339"/>
      <c r="K66" s="214"/>
    </row>
    <row r="67" spans="2:11" s="1" customFormat="1" ht="15" customHeight="1">
      <c r="B67" s="213"/>
      <c r="C67" s="218"/>
      <c r="D67" s="336" t="s">
        <v>2361</v>
      </c>
      <c r="E67" s="336"/>
      <c r="F67" s="336"/>
      <c r="G67" s="336"/>
      <c r="H67" s="336"/>
      <c r="I67" s="336"/>
      <c r="J67" s="336"/>
      <c r="K67" s="214"/>
    </row>
    <row r="68" spans="2:11" s="1" customFormat="1" ht="15" customHeight="1">
      <c r="B68" s="213"/>
      <c r="C68" s="218"/>
      <c r="D68" s="336" t="s">
        <v>2362</v>
      </c>
      <c r="E68" s="336"/>
      <c r="F68" s="336"/>
      <c r="G68" s="336"/>
      <c r="H68" s="336"/>
      <c r="I68" s="336"/>
      <c r="J68" s="336"/>
      <c r="K68" s="214"/>
    </row>
    <row r="69" spans="2:11" s="1" customFormat="1" ht="15" customHeight="1">
      <c r="B69" s="213"/>
      <c r="C69" s="218"/>
      <c r="D69" s="336" t="s">
        <v>2363</v>
      </c>
      <c r="E69" s="336"/>
      <c r="F69" s="336"/>
      <c r="G69" s="336"/>
      <c r="H69" s="336"/>
      <c r="I69" s="336"/>
      <c r="J69" s="336"/>
      <c r="K69" s="214"/>
    </row>
    <row r="70" spans="2:11" s="1" customFormat="1" ht="15" customHeight="1">
      <c r="B70" s="213"/>
      <c r="C70" s="218"/>
      <c r="D70" s="336" t="s">
        <v>2364</v>
      </c>
      <c r="E70" s="336"/>
      <c r="F70" s="336"/>
      <c r="G70" s="336"/>
      <c r="H70" s="336"/>
      <c r="I70" s="336"/>
      <c r="J70" s="336"/>
      <c r="K70" s="214"/>
    </row>
    <row r="71" spans="2:11" s="1" customFormat="1" ht="12.75" customHeight="1">
      <c r="B71" s="222"/>
      <c r="C71" s="223"/>
      <c r="D71" s="223"/>
      <c r="E71" s="223"/>
      <c r="F71" s="223"/>
      <c r="G71" s="223"/>
      <c r="H71" s="223"/>
      <c r="I71" s="223"/>
      <c r="J71" s="223"/>
      <c r="K71" s="224"/>
    </row>
    <row r="72" spans="2:11" s="1" customFormat="1" ht="18.75" customHeight="1">
      <c r="B72" s="225"/>
      <c r="C72" s="225"/>
      <c r="D72" s="225"/>
      <c r="E72" s="225"/>
      <c r="F72" s="225"/>
      <c r="G72" s="225"/>
      <c r="H72" s="225"/>
      <c r="I72" s="225"/>
      <c r="J72" s="225"/>
      <c r="K72" s="226"/>
    </row>
    <row r="73" spans="2:11" s="1" customFormat="1" ht="18.75" customHeight="1">
      <c r="B73" s="226"/>
      <c r="C73" s="226"/>
      <c r="D73" s="226"/>
      <c r="E73" s="226"/>
      <c r="F73" s="226"/>
      <c r="G73" s="226"/>
      <c r="H73" s="226"/>
      <c r="I73" s="226"/>
      <c r="J73" s="226"/>
      <c r="K73" s="226"/>
    </row>
    <row r="74" spans="2:11" s="1" customFormat="1" ht="7.5" customHeight="1">
      <c r="B74" s="227"/>
      <c r="C74" s="228"/>
      <c r="D74" s="228"/>
      <c r="E74" s="228"/>
      <c r="F74" s="228"/>
      <c r="G74" s="228"/>
      <c r="H74" s="228"/>
      <c r="I74" s="228"/>
      <c r="J74" s="228"/>
      <c r="K74" s="229"/>
    </row>
    <row r="75" spans="2:11" s="1" customFormat="1" ht="45" customHeight="1">
      <c r="B75" s="230"/>
      <c r="C75" s="340" t="s">
        <v>2365</v>
      </c>
      <c r="D75" s="340"/>
      <c r="E75" s="340"/>
      <c r="F75" s="340"/>
      <c r="G75" s="340"/>
      <c r="H75" s="340"/>
      <c r="I75" s="340"/>
      <c r="J75" s="340"/>
      <c r="K75" s="231"/>
    </row>
    <row r="76" spans="2:11" s="1" customFormat="1" ht="17.25" customHeight="1">
      <c r="B76" s="230"/>
      <c r="C76" s="232" t="s">
        <v>2366</v>
      </c>
      <c r="D76" s="232"/>
      <c r="E76" s="232"/>
      <c r="F76" s="232" t="s">
        <v>2367</v>
      </c>
      <c r="G76" s="233"/>
      <c r="H76" s="232" t="s">
        <v>51</v>
      </c>
      <c r="I76" s="232" t="s">
        <v>54</v>
      </c>
      <c r="J76" s="232" t="s">
        <v>2368</v>
      </c>
      <c r="K76" s="231"/>
    </row>
    <row r="77" spans="2:11" s="1" customFormat="1" ht="17.25" customHeight="1">
      <c r="B77" s="230"/>
      <c r="C77" s="234" t="s">
        <v>2369</v>
      </c>
      <c r="D77" s="234"/>
      <c r="E77" s="234"/>
      <c r="F77" s="235" t="s">
        <v>2370</v>
      </c>
      <c r="G77" s="236"/>
      <c r="H77" s="234"/>
      <c r="I77" s="234"/>
      <c r="J77" s="234" t="s">
        <v>2371</v>
      </c>
      <c r="K77" s="231"/>
    </row>
    <row r="78" spans="2:11" s="1" customFormat="1" ht="5.25" customHeight="1">
      <c r="B78" s="230"/>
      <c r="C78" s="237"/>
      <c r="D78" s="237"/>
      <c r="E78" s="237"/>
      <c r="F78" s="237"/>
      <c r="G78" s="238"/>
      <c r="H78" s="237"/>
      <c r="I78" s="237"/>
      <c r="J78" s="237"/>
      <c r="K78" s="231"/>
    </row>
    <row r="79" spans="2:11" s="1" customFormat="1" ht="15" customHeight="1">
      <c r="B79" s="230"/>
      <c r="C79" s="219" t="s">
        <v>50</v>
      </c>
      <c r="D79" s="239"/>
      <c r="E79" s="239"/>
      <c r="F79" s="240" t="s">
        <v>2372</v>
      </c>
      <c r="G79" s="241"/>
      <c r="H79" s="219" t="s">
        <v>2373</v>
      </c>
      <c r="I79" s="219" t="s">
        <v>2374</v>
      </c>
      <c r="J79" s="219">
        <v>20</v>
      </c>
      <c r="K79" s="231"/>
    </row>
    <row r="80" spans="2:11" s="1" customFormat="1" ht="15" customHeight="1">
      <c r="B80" s="230"/>
      <c r="C80" s="219" t="s">
        <v>2375</v>
      </c>
      <c r="D80" s="219"/>
      <c r="E80" s="219"/>
      <c r="F80" s="240" t="s">
        <v>2372</v>
      </c>
      <c r="G80" s="241"/>
      <c r="H80" s="219" t="s">
        <v>2376</v>
      </c>
      <c r="I80" s="219" t="s">
        <v>2374</v>
      </c>
      <c r="J80" s="219">
        <v>120</v>
      </c>
      <c r="K80" s="231"/>
    </row>
    <row r="81" spans="2:11" s="1" customFormat="1" ht="15" customHeight="1">
      <c r="B81" s="242"/>
      <c r="C81" s="219" t="s">
        <v>2377</v>
      </c>
      <c r="D81" s="219"/>
      <c r="E81" s="219"/>
      <c r="F81" s="240" t="s">
        <v>2378</v>
      </c>
      <c r="G81" s="241"/>
      <c r="H81" s="219" t="s">
        <v>2379</v>
      </c>
      <c r="I81" s="219" t="s">
        <v>2374</v>
      </c>
      <c r="J81" s="219">
        <v>50</v>
      </c>
      <c r="K81" s="231"/>
    </row>
    <row r="82" spans="2:11" s="1" customFormat="1" ht="15" customHeight="1">
      <c r="B82" s="242"/>
      <c r="C82" s="219" t="s">
        <v>2380</v>
      </c>
      <c r="D82" s="219"/>
      <c r="E82" s="219"/>
      <c r="F82" s="240" t="s">
        <v>2372</v>
      </c>
      <c r="G82" s="241"/>
      <c r="H82" s="219" t="s">
        <v>2381</v>
      </c>
      <c r="I82" s="219" t="s">
        <v>2382</v>
      </c>
      <c r="J82" s="219"/>
      <c r="K82" s="231"/>
    </row>
    <row r="83" spans="2:11" s="1" customFormat="1" ht="15" customHeight="1">
      <c r="B83" s="242"/>
      <c r="C83" s="243" t="s">
        <v>2383</v>
      </c>
      <c r="D83" s="243"/>
      <c r="E83" s="243"/>
      <c r="F83" s="244" t="s">
        <v>2378</v>
      </c>
      <c r="G83" s="243"/>
      <c r="H83" s="243" t="s">
        <v>2384</v>
      </c>
      <c r="I83" s="243" t="s">
        <v>2374</v>
      </c>
      <c r="J83" s="243">
        <v>15</v>
      </c>
      <c r="K83" s="231"/>
    </row>
    <row r="84" spans="2:11" s="1" customFormat="1" ht="15" customHeight="1">
      <c r="B84" s="242"/>
      <c r="C84" s="243" t="s">
        <v>2385</v>
      </c>
      <c r="D84" s="243"/>
      <c r="E84" s="243"/>
      <c r="F84" s="244" t="s">
        <v>2378</v>
      </c>
      <c r="G84" s="243"/>
      <c r="H84" s="243" t="s">
        <v>2386</v>
      </c>
      <c r="I84" s="243" t="s">
        <v>2374</v>
      </c>
      <c r="J84" s="243">
        <v>15</v>
      </c>
      <c r="K84" s="231"/>
    </row>
    <row r="85" spans="2:11" s="1" customFormat="1" ht="15" customHeight="1">
      <c r="B85" s="242"/>
      <c r="C85" s="243" t="s">
        <v>2387</v>
      </c>
      <c r="D85" s="243"/>
      <c r="E85" s="243"/>
      <c r="F85" s="244" t="s">
        <v>2378</v>
      </c>
      <c r="G85" s="243"/>
      <c r="H85" s="243" t="s">
        <v>2388</v>
      </c>
      <c r="I85" s="243" t="s">
        <v>2374</v>
      </c>
      <c r="J85" s="243">
        <v>20</v>
      </c>
      <c r="K85" s="231"/>
    </row>
    <row r="86" spans="2:11" s="1" customFormat="1" ht="15" customHeight="1">
      <c r="B86" s="242"/>
      <c r="C86" s="243" t="s">
        <v>2389</v>
      </c>
      <c r="D86" s="243"/>
      <c r="E86" s="243"/>
      <c r="F86" s="244" t="s">
        <v>2378</v>
      </c>
      <c r="G86" s="243"/>
      <c r="H86" s="243" t="s">
        <v>2390</v>
      </c>
      <c r="I86" s="243" t="s">
        <v>2374</v>
      </c>
      <c r="J86" s="243">
        <v>20</v>
      </c>
      <c r="K86" s="231"/>
    </row>
    <row r="87" spans="2:11" s="1" customFormat="1" ht="15" customHeight="1">
      <c r="B87" s="242"/>
      <c r="C87" s="219" t="s">
        <v>2391</v>
      </c>
      <c r="D87" s="219"/>
      <c r="E87" s="219"/>
      <c r="F87" s="240" t="s">
        <v>2378</v>
      </c>
      <c r="G87" s="241"/>
      <c r="H87" s="219" t="s">
        <v>2392</v>
      </c>
      <c r="I87" s="219" t="s">
        <v>2374</v>
      </c>
      <c r="J87" s="219">
        <v>50</v>
      </c>
      <c r="K87" s="231"/>
    </row>
    <row r="88" spans="2:11" s="1" customFormat="1" ht="15" customHeight="1">
      <c r="B88" s="242"/>
      <c r="C88" s="219" t="s">
        <v>2393</v>
      </c>
      <c r="D88" s="219"/>
      <c r="E88" s="219"/>
      <c r="F88" s="240" t="s">
        <v>2378</v>
      </c>
      <c r="G88" s="241"/>
      <c r="H88" s="219" t="s">
        <v>2394</v>
      </c>
      <c r="I88" s="219" t="s">
        <v>2374</v>
      </c>
      <c r="J88" s="219">
        <v>20</v>
      </c>
      <c r="K88" s="231"/>
    </row>
    <row r="89" spans="2:11" s="1" customFormat="1" ht="15" customHeight="1">
      <c r="B89" s="242"/>
      <c r="C89" s="219" t="s">
        <v>2395</v>
      </c>
      <c r="D89" s="219"/>
      <c r="E89" s="219"/>
      <c r="F89" s="240" t="s">
        <v>2378</v>
      </c>
      <c r="G89" s="241"/>
      <c r="H89" s="219" t="s">
        <v>2396</v>
      </c>
      <c r="I89" s="219" t="s">
        <v>2374</v>
      </c>
      <c r="J89" s="219">
        <v>20</v>
      </c>
      <c r="K89" s="231"/>
    </row>
    <row r="90" spans="2:11" s="1" customFormat="1" ht="15" customHeight="1">
      <c r="B90" s="242"/>
      <c r="C90" s="219" t="s">
        <v>2397</v>
      </c>
      <c r="D90" s="219"/>
      <c r="E90" s="219"/>
      <c r="F90" s="240" t="s">
        <v>2378</v>
      </c>
      <c r="G90" s="241"/>
      <c r="H90" s="219" t="s">
        <v>2398</v>
      </c>
      <c r="I90" s="219" t="s">
        <v>2374</v>
      </c>
      <c r="J90" s="219">
        <v>50</v>
      </c>
      <c r="K90" s="231"/>
    </row>
    <row r="91" spans="2:11" s="1" customFormat="1" ht="15" customHeight="1">
      <c r="B91" s="242"/>
      <c r="C91" s="219" t="s">
        <v>2399</v>
      </c>
      <c r="D91" s="219"/>
      <c r="E91" s="219"/>
      <c r="F91" s="240" t="s">
        <v>2378</v>
      </c>
      <c r="G91" s="241"/>
      <c r="H91" s="219" t="s">
        <v>2399</v>
      </c>
      <c r="I91" s="219" t="s">
        <v>2374</v>
      </c>
      <c r="J91" s="219">
        <v>50</v>
      </c>
      <c r="K91" s="231"/>
    </row>
    <row r="92" spans="2:11" s="1" customFormat="1" ht="15" customHeight="1">
      <c r="B92" s="242"/>
      <c r="C92" s="219" t="s">
        <v>2400</v>
      </c>
      <c r="D92" s="219"/>
      <c r="E92" s="219"/>
      <c r="F92" s="240" t="s">
        <v>2378</v>
      </c>
      <c r="G92" s="241"/>
      <c r="H92" s="219" t="s">
        <v>2401</v>
      </c>
      <c r="I92" s="219" t="s">
        <v>2374</v>
      </c>
      <c r="J92" s="219">
        <v>255</v>
      </c>
      <c r="K92" s="231"/>
    </row>
    <row r="93" spans="2:11" s="1" customFormat="1" ht="15" customHeight="1">
      <c r="B93" s="242"/>
      <c r="C93" s="219" t="s">
        <v>2402</v>
      </c>
      <c r="D93" s="219"/>
      <c r="E93" s="219"/>
      <c r="F93" s="240" t="s">
        <v>2372</v>
      </c>
      <c r="G93" s="241"/>
      <c r="H93" s="219" t="s">
        <v>2403</v>
      </c>
      <c r="I93" s="219" t="s">
        <v>2404</v>
      </c>
      <c r="J93" s="219"/>
      <c r="K93" s="231"/>
    </row>
    <row r="94" spans="2:11" s="1" customFormat="1" ht="15" customHeight="1">
      <c r="B94" s="242"/>
      <c r="C94" s="219" t="s">
        <v>2405</v>
      </c>
      <c r="D94" s="219"/>
      <c r="E94" s="219"/>
      <c r="F94" s="240" t="s">
        <v>2372</v>
      </c>
      <c r="G94" s="241"/>
      <c r="H94" s="219" t="s">
        <v>2406</v>
      </c>
      <c r="I94" s="219" t="s">
        <v>2407</v>
      </c>
      <c r="J94" s="219"/>
      <c r="K94" s="231"/>
    </row>
    <row r="95" spans="2:11" s="1" customFormat="1" ht="15" customHeight="1">
      <c r="B95" s="242"/>
      <c r="C95" s="219" t="s">
        <v>2408</v>
      </c>
      <c r="D95" s="219"/>
      <c r="E95" s="219"/>
      <c r="F95" s="240" t="s">
        <v>2372</v>
      </c>
      <c r="G95" s="241"/>
      <c r="H95" s="219" t="s">
        <v>2408</v>
      </c>
      <c r="I95" s="219" t="s">
        <v>2407</v>
      </c>
      <c r="J95" s="219"/>
      <c r="K95" s="231"/>
    </row>
    <row r="96" spans="2:11" s="1" customFormat="1" ht="15" customHeight="1">
      <c r="B96" s="242"/>
      <c r="C96" s="219" t="s">
        <v>35</v>
      </c>
      <c r="D96" s="219"/>
      <c r="E96" s="219"/>
      <c r="F96" s="240" t="s">
        <v>2372</v>
      </c>
      <c r="G96" s="241"/>
      <c r="H96" s="219" t="s">
        <v>2409</v>
      </c>
      <c r="I96" s="219" t="s">
        <v>2407</v>
      </c>
      <c r="J96" s="219"/>
      <c r="K96" s="231"/>
    </row>
    <row r="97" spans="2:11" s="1" customFormat="1" ht="15" customHeight="1">
      <c r="B97" s="242"/>
      <c r="C97" s="219" t="s">
        <v>45</v>
      </c>
      <c r="D97" s="219"/>
      <c r="E97" s="219"/>
      <c r="F97" s="240" t="s">
        <v>2372</v>
      </c>
      <c r="G97" s="241"/>
      <c r="H97" s="219" t="s">
        <v>2410</v>
      </c>
      <c r="I97" s="219" t="s">
        <v>2407</v>
      </c>
      <c r="J97" s="219"/>
      <c r="K97" s="231"/>
    </row>
    <row r="98" spans="2:11" s="1" customFormat="1" ht="15" customHeight="1">
      <c r="B98" s="245"/>
      <c r="C98" s="246"/>
      <c r="D98" s="246"/>
      <c r="E98" s="246"/>
      <c r="F98" s="246"/>
      <c r="G98" s="246"/>
      <c r="H98" s="246"/>
      <c r="I98" s="246"/>
      <c r="J98" s="246"/>
      <c r="K98" s="247"/>
    </row>
    <row r="99" spans="2:11" s="1" customFormat="1" ht="18.75" customHeight="1">
      <c r="B99" s="248"/>
      <c r="C99" s="249"/>
      <c r="D99" s="249"/>
      <c r="E99" s="249"/>
      <c r="F99" s="249"/>
      <c r="G99" s="249"/>
      <c r="H99" s="249"/>
      <c r="I99" s="249"/>
      <c r="J99" s="249"/>
      <c r="K99" s="248"/>
    </row>
    <row r="100" spans="2:11" s="1" customFormat="1" ht="18.75" customHeight="1">
      <c r="B100" s="226"/>
      <c r="C100" s="226"/>
      <c r="D100" s="226"/>
      <c r="E100" s="226"/>
      <c r="F100" s="226"/>
      <c r="G100" s="226"/>
      <c r="H100" s="226"/>
      <c r="I100" s="226"/>
      <c r="J100" s="226"/>
      <c r="K100" s="226"/>
    </row>
    <row r="101" spans="2:11" s="1" customFormat="1" ht="7.5" customHeight="1">
      <c r="B101" s="227"/>
      <c r="C101" s="228"/>
      <c r="D101" s="228"/>
      <c r="E101" s="228"/>
      <c r="F101" s="228"/>
      <c r="G101" s="228"/>
      <c r="H101" s="228"/>
      <c r="I101" s="228"/>
      <c r="J101" s="228"/>
      <c r="K101" s="229"/>
    </row>
    <row r="102" spans="2:11" s="1" customFormat="1" ht="45" customHeight="1">
      <c r="B102" s="230"/>
      <c r="C102" s="340" t="s">
        <v>2411</v>
      </c>
      <c r="D102" s="340"/>
      <c r="E102" s="340"/>
      <c r="F102" s="340"/>
      <c r="G102" s="340"/>
      <c r="H102" s="340"/>
      <c r="I102" s="340"/>
      <c r="J102" s="340"/>
      <c r="K102" s="231"/>
    </row>
    <row r="103" spans="2:11" s="1" customFormat="1" ht="17.25" customHeight="1">
      <c r="B103" s="230"/>
      <c r="C103" s="232" t="s">
        <v>2366</v>
      </c>
      <c r="D103" s="232"/>
      <c r="E103" s="232"/>
      <c r="F103" s="232" t="s">
        <v>2367</v>
      </c>
      <c r="G103" s="233"/>
      <c r="H103" s="232" t="s">
        <v>51</v>
      </c>
      <c r="I103" s="232" t="s">
        <v>54</v>
      </c>
      <c r="J103" s="232" t="s">
        <v>2368</v>
      </c>
      <c r="K103" s="231"/>
    </row>
    <row r="104" spans="2:11" s="1" customFormat="1" ht="17.25" customHeight="1">
      <c r="B104" s="230"/>
      <c r="C104" s="234" t="s">
        <v>2369</v>
      </c>
      <c r="D104" s="234"/>
      <c r="E104" s="234"/>
      <c r="F104" s="235" t="s">
        <v>2370</v>
      </c>
      <c r="G104" s="236"/>
      <c r="H104" s="234"/>
      <c r="I104" s="234"/>
      <c r="J104" s="234" t="s">
        <v>2371</v>
      </c>
      <c r="K104" s="231"/>
    </row>
    <row r="105" spans="2:11" s="1" customFormat="1" ht="5.25" customHeight="1">
      <c r="B105" s="230"/>
      <c r="C105" s="232"/>
      <c r="D105" s="232"/>
      <c r="E105" s="232"/>
      <c r="F105" s="232"/>
      <c r="G105" s="250"/>
      <c r="H105" s="232"/>
      <c r="I105" s="232"/>
      <c r="J105" s="232"/>
      <c r="K105" s="231"/>
    </row>
    <row r="106" spans="2:11" s="1" customFormat="1" ht="15" customHeight="1">
      <c r="B106" s="230"/>
      <c r="C106" s="219" t="s">
        <v>50</v>
      </c>
      <c r="D106" s="239"/>
      <c r="E106" s="239"/>
      <c r="F106" s="240" t="s">
        <v>2372</v>
      </c>
      <c r="G106" s="219"/>
      <c r="H106" s="219" t="s">
        <v>2412</v>
      </c>
      <c r="I106" s="219" t="s">
        <v>2374</v>
      </c>
      <c r="J106" s="219">
        <v>20</v>
      </c>
      <c r="K106" s="231"/>
    </row>
    <row r="107" spans="2:11" s="1" customFormat="1" ht="15" customHeight="1">
      <c r="B107" s="230"/>
      <c r="C107" s="219" t="s">
        <v>2375</v>
      </c>
      <c r="D107" s="219"/>
      <c r="E107" s="219"/>
      <c r="F107" s="240" t="s">
        <v>2372</v>
      </c>
      <c r="G107" s="219"/>
      <c r="H107" s="219" t="s">
        <v>2412</v>
      </c>
      <c r="I107" s="219" t="s">
        <v>2374</v>
      </c>
      <c r="J107" s="219">
        <v>120</v>
      </c>
      <c r="K107" s="231"/>
    </row>
    <row r="108" spans="2:11" s="1" customFormat="1" ht="15" customHeight="1">
      <c r="B108" s="242"/>
      <c r="C108" s="219" t="s">
        <v>2377</v>
      </c>
      <c r="D108" s="219"/>
      <c r="E108" s="219"/>
      <c r="F108" s="240" t="s">
        <v>2378</v>
      </c>
      <c r="G108" s="219"/>
      <c r="H108" s="219" t="s">
        <v>2412</v>
      </c>
      <c r="I108" s="219" t="s">
        <v>2374</v>
      </c>
      <c r="J108" s="219">
        <v>50</v>
      </c>
      <c r="K108" s="231"/>
    </row>
    <row r="109" spans="2:11" s="1" customFormat="1" ht="15" customHeight="1">
      <c r="B109" s="242"/>
      <c r="C109" s="219" t="s">
        <v>2380</v>
      </c>
      <c r="D109" s="219"/>
      <c r="E109" s="219"/>
      <c r="F109" s="240" t="s">
        <v>2372</v>
      </c>
      <c r="G109" s="219"/>
      <c r="H109" s="219" t="s">
        <v>2412</v>
      </c>
      <c r="I109" s="219" t="s">
        <v>2382</v>
      </c>
      <c r="J109" s="219"/>
      <c r="K109" s="231"/>
    </row>
    <row r="110" spans="2:11" s="1" customFormat="1" ht="15" customHeight="1">
      <c r="B110" s="242"/>
      <c r="C110" s="219" t="s">
        <v>2391</v>
      </c>
      <c r="D110" s="219"/>
      <c r="E110" s="219"/>
      <c r="F110" s="240" t="s">
        <v>2378</v>
      </c>
      <c r="G110" s="219"/>
      <c r="H110" s="219" t="s">
        <v>2412</v>
      </c>
      <c r="I110" s="219" t="s">
        <v>2374</v>
      </c>
      <c r="J110" s="219">
        <v>50</v>
      </c>
      <c r="K110" s="231"/>
    </row>
    <row r="111" spans="2:11" s="1" customFormat="1" ht="15" customHeight="1">
      <c r="B111" s="242"/>
      <c r="C111" s="219" t="s">
        <v>2399</v>
      </c>
      <c r="D111" s="219"/>
      <c r="E111" s="219"/>
      <c r="F111" s="240" t="s">
        <v>2378</v>
      </c>
      <c r="G111" s="219"/>
      <c r="H111" s="219" t="s">
        <v>2412</v>
      </c>
      <c r="I111" s="219" t="s">
        <v>2374</v>
      </c>
      <c r="J111" s="219">
        <v>50</v>
      </c>
      <c r="K111" s="231"/>
    </row>
    <row r="112" spans="2:11" s="1" customFormat="1" ht="15" customHeight="1">
      <c r="B112" s="242"/>
      <c r="C112" s="219" t="s">
        <v>2397</v>
      </c>
      <c r="D112" s="219"/>
      <c r="E112" s="219"/>
      <c r="F112" s="240" t="s">
        <v>2378</v>
      </c>
      <c r="G112" s="219"/>
      <c r="H112" s="219" t="s">
        <v>2412</v>
      </c>
      <c r="I112" s="219" t="s">
        <v>2374</v>
      </c>
      <c r="J112" s="219">
        <v>50</v>
      </c>
      <c r="K112" s="231"/>
    </row>
    <row r="113" spans="2:11" s="1" customFormat="1" ht="15" customHeight="1">
      <c r="B113" s="242"/>
      <c r="C113" s="219" t="s">
        <v>50</v>
      </c>
      <c r="D113" s="219"/>
      <c r="E113" s="219"/>
      <c r="F113" s="240" t="s">
        <v>2372</v>
      </c>
      <c r="G113" s="219"/>
      <c r="H113" s="219" t="s">
        <v>2413</v>
      </c>
      <c r="I113" s="219" t="s">
        <v>2374</v>
      </c>
      <c r="J113" s="219">
        <v>20</v>
      </c>
      <c r="K113" s="231"/>
    </row>
    <row r="114" spans="2:11" s="1" customFormat="1" ht="15" customHeight="1">
      <c r="B114" s="242"/>
      <c r="C114" s="219" t="s">
        <v>2414</v>
      </c>
      <c r="D114" s="219"/>
      <c r="E114" s="219"/>
      <c r="F114" s="240" t="s">
        <v>2372</v>
      </c>
      <c r="G114" s="219"/>
      <c r="H114" s="219" t="s">
        <v>2415</v>
      </c>
      <c r="I114" s="219" t="s">
        <v>2374</v>
      </c>
      <c r="J114" s="219">
        <v>120</v>
      </c>
      <c r="K114" s="231"/>
    </row>
    <row r="115" spans="2:11" s="1" customFormat="1" ht="15" customHeight="1">
      <c r="B115" s="242"/>
      <c r="C115" s="219" t="s">
        <v>35</v>
      </c>
      <c r="D115" s="219"/>
      <c r="E115" s="219"/>
      <c r="F115" s="240" t="s">
        <v>2372</v>
      </c>
      <c r="G115" s="219"/>
      <c r="H115" s="219" t="s">
        <v>2416</v>
      </c>
      <c r="I115" s="219" t="s">
        <v>2407</v>
      </c>
      <c r="J115" s="219"/>
      <c r="K115" s="231"/>
    </row>
    <row r="116" spans="2:11" s="1" customFormat="1" ht="15" customHeight="1">
      <c r="B116" s="242"/>
      <c r="C116" s="219" t="s">
        <v>45</v>
      </c>
      <c r="D116" s="219"/>
      <c r="E116" s="219"/>
      <c r="F116" s="240" t="s">
        <v>2372</v>
      </c>
      <c r="G116" s="219"/>
      <c r="H116" s="219" t="s">
        <v>2417</v>
      </c>
      <c r="I116" s="219" t="s">
        <v>2407</v>
      </c>
      <c r="J116" s="219"/>
      <c r="K116" s="231"/>
    </row>
    <row r="117" spans="2:11" s="1" customFormat="1" ht="15" customHeight="1">
      <c r="B117" s="242"/>
      <c r="C117" s="219" t="s">
        <v>54</v>
      </c>
      <c r="D117" s="219"/>
      <c r="E117" s="219"/>
      <c r="F117" s="240" t="s">
        <v>2372</v>
      </c>
      <c r="G117" s="219"/>
      <c r="H117" s="219" t="s">
        <v>2418</v>
      </c>
      <c r="I117" s="219" t="s">
        <v>2419</v>
      </c>
      <c r="J117" s="219"/>
      <c r="K117" s="231"/>
    </row>
    <row r="118" spans="2:11" s="1" customFormat="1" ht="15" customHeight="1">
      <c r="B118" s="245"/>
      <c r="C118" s="251"/>
      <c r="D118" s="251"/>
      <c r="E118" s="251"/>
      <c r="F118" s="251"/>
      <c r="G118" s="251"/>
      <c r="H118" s="251"/>
      <c r="I118" s="251"/>
      <c r="J118" s="251"/>
      <c r="K118" s="247"/>
    </row>
    <row r="119" spans="2:11" s="1" customFormat="1" ht="18.75" customHeight="1">
      <c r="B119" s="252"/>
      <c r="C119" s="253"/>
      <c r="D119" s="253"/>
      <c r="E119" s="253"/>
      <c r="F119" s="254"/>
      <c r="G119" s="253"/>
      <c r="H119" s="253"/>
      <c r="I119" s="253"/>
      <c r="J119" s="253"/>
      <c r="K119" s="252"/>
    </row>
    <row r="120" spans="2:11" s="1" customFormat="1" ht="18.75" customHeight="1">
      <c r="B120" s="226"/>
      <c r="C120" s="226"/>
      <c r="D120" s="226"/>
      <c r="E120" s="226"/>
      <c r="F120" s="226"/>
      <c r="G120" s="226"/>
      <c r="H120" s="226"/>
      <c r="I120" s="226"/>
      <c r="J120" s="226"/>
      <c r="K120" s="226"/>
    </row>
    <row r="121" spans="2:11" s="1" customFormat="1" ht="7.5" customHeight="1">
      <c r="B121" s="255"/>
      <c r="C121" s="256"/>
      <c r="D121" s="256"/>
      <c r="E121" s="256"/>
      <c r="F121" s="256"/>
      <c r="G121" s="256"/>
      <c r="H121" s="256"/>
      <c r="I121" s="256"/>
      <c r="J121" s="256"/>
      <c r="K121" s="257"/>
    </row>
    <row r="122" spans="2:11" s="1" customFormat="1" ht="45" customHeight="1">
      <c r="B122" s="258"/>
      <c r="C122" s="338" t="s">
        <v>2420</v>
      </c>
      <c r="D122" s="338"/>
      <c r="E122" s="338"/>
      <c r="F122" s="338"/>
      <c r="G122" s="338"/>
      <c r="H122" s="338"/>
      <c r="I122" s="338"/>
      <c r="J122" s="338"/>
      <c r="K122" s="259"/>
    </row>
    <row r="123" spans="2:11" s="1" customFormat="1" ht="17.25" customHeight="1">
      <c r="B123" s="260"/>
      <c r="C123" s="232" t="s">
        <v>2366</v>
      </c>
      <c r="D123" s="232"/>
      <c r="E123" s="232"/>
      <c r="F123" s="232" t="s">
        <v>2367</v>
      </c>
      <c r="G123" s="233"/>
      <c r="H123" s="232" t="s">
        <v>51</v>
      </c>
      <c r="I123" s="232" t="s">
        <v>54</v>
      </c>
      <c r="J123" s="232" t="s">
        <v>2368</v>
      </c>
      <c r="K123" s="261"/>
    </row>
    <row r="124" spans="2:11" s="1" customFormat="1" ht="17.25" customHeight="1">
      <c r="B124" s="260"/>
      <c r="C124" s="234" t="s">
        <v>2369</v>
      </c>
      <c r="D124" s="234"/>
      <c r="E124" s="234"/>
      <c r="F124" s="235" t="s">
        <v>2370</v>
      </c>
      <c r="G124" s="236"/>
      <c r="H124" s="234"/>
      <c r="I124" s="234"/>
      <c r="J124" s="234" t="s">
        <v>2371</v>
      </c>
      <c r="K124" s="261"/>
    </row>
    <row r="125" spans="2:11" s="1" customFormat="1" ht="5.25" customHeight="1">
      <c r="B125" s="262"/>
      <c r="C125" s="237"/>
      <c r="D125" s="237"/>
      <c r="E125" s="237"/>
      <c r="F125" s="237"/>
      <c r="G125" s="263"/>
      <c r="H125" s="237"/>
      <c r="I125" s="237"/>
      <c r="J125" s="237"/>
      <c r="K125" s="264"/>
    </row>
    <row r="126" spans="2:11" s="1" customFormat="1" ht="15" customHeight="1">
      <c r="B126" s="262"/>
      <c r="C126" s="219" t="s">
        <v>2375</v>
      </c>
      <c r="D126" s="239"/>
      <c r="E126" s="239"/>
      <c r="F126" s="240" t="s">
        <v>2372</v>
      </c>
      <c r="G126" s="219"/>
      <c r="H126" s="219" t="s">
        <v>2412</v>
      </c>
      <c r="I126" s="219" t="s">
        <v>2374</v>
      </c>
      <c r="J126" s="219">
        <v>120</v>
      </c>
      <c r="K126" s="265"/>
    </row>
    <row r="127" spans="2:11" s="1" customFormat="1" ht="15" customHeight="1">
      <c r="B127" s="262"/>
      <c r="C127" s="219" t="s">
        <v>2421</v>
      </c>
      <c r="D127" s="219"/>
      <c r="E127" s="219"/>
      <c r="F127" s="240" t="s">
        <v>2372</v>
      </c>
      <c r="G127" s="219"/>
      <c r="H127" s="219" t="s">
        <v>2422</v>
      </c>
      <c r="I127" s="219" t="s">
        <v>2374</v>
      </c>
      <c r="J127" s="219" t="s">
        <v>2423</v>
      </c>
      <c r="K127" s="265"/>
    </row>
    <row r="128" spans="2:11" s="1" customFormat="1" ht="15" customHeight="1">
      <c r="B128" s="262"/>
      <c r="C128" s="219" t="s">
        <v>2320</v>
      </c>
      <c r="D128" s="219"/>
      <c r="E128" s="219"/>
      <c r="F128" s="240" t="s">
        <v>2372</v>
      </c>
      <c r="G128" s="219"/>
      <c r="H128" s="219" t="s">
        <v>2424</v>
      </c>
      <c r="I128" s="219" t="s">
        <v>2374</v>
      </c>
      <c r="J128" s="219" t="s">
        <v>2423</v>
      </c>
      <c r="K128" s="265"/>
    </row>
    <row r="129" spans="2:11" s="1" customFormat="1" ht="15" customHeight="1">
      <c r="B129" s="262"/>
      <c r="C129" s="219" t="s">
        <v>2383</v>
      </c>
      <c r="D129" s="219"/>
      <c r="E129" s="219"/>
      <c r="F129" s="240" t="s">
        <v>2378</v>
      </c>
      <c r="G129" s="219"/>
      <c r="H129" s="219" t="s">
        <v>2384</v>
      </c>
      <c r="I129" s="219" t="s">
        <v>2374</v>
      </c>
      <c r="J129" s="219">
        <v>15</v>
      </c>
      <c r="K129" s="265"/>
    </row>
    <row r="130" spans="2:11" s="1" customFormat="1" ht="15" customHeight="1">
      <c r="B130" s="262"/>
      <c r="C130" s="243" t="s">
        <v>2385</v>
      </c>
      <c r="D130" s="243"/>
      <c r="E130" s="243"/>
      <c r="F130" s="244" t="s">
        <v>2378</v>
      </c>
      <c r="G130" s="243"/>
      <c r="H130" s="243" t="s">
        <v>2386</v>
      </c>
      <c r="I130" s="243" t="s">
        <v>2374</v>
      </c>
      <c r="J130" s="243">
        <v>15</v>
      </c>
      <c r="K130" s="265"/>
    </row>
    <row r="131" spans="2:11" s="1" customFormat="1" ht="15" customHeight="1">
      <c r="B131" s="262"/>
      <c r="C131" s="243" t="s">
        <v>2387</v>
      </c>
      <c r="D131" s="243"/>
      <c r="E131" s="243"/>
      <c r="F131" s="244" t="s">
        <v>2378</v>
      </c>
      <c r="G131" s="243"/>
      <c r="H131" s="243" t="s">
        <v>2388</v>
      </c>
      <c r="I131" s="243" t="s">
        <v>2374</v>
      </c>
      <c r="J131" s="243">
        <v>20</v>
      </c>
      <c r="K131" s="265"/>
    </row>
    <row r="132" spans="2:11" s="1" customFormat="1" ht="15" customHeight="1">
      <c r="B132" s="262"/>
      <c r="C132" s="243" t="s">
        <v>2389</v>
      </c>
      <c r="D132" s="243"/>
      <c r="E132" s="243"/>
      <c r="F132" s="244" t="s">
        <v>2378</v>
      </c>
      <c r="G132" s="243"/>
      <c r="H132" s="243" t="s">
        <v>2390</v>
      </c>
      <c r="I132" s="243" t="s">
        <v>2374</v>
      </c>
      <c r="J132" s="243">
        <v>20</v>
      </c>
      <c r="K132" s="265"/>
    </row>
    <row r="133" spans="2:11" s="1" customFormat="1" ht="15" customHeight="1">
      <c r="B133" s="262"/>
      <c r="C133" s="219" t="s">
        <v>2377</v>
      </c>
      <c r="D133" s="219"/>
      <c r="E133" s="219"/>
      <c r="F133" s="240" t="s">
        <v>2378</v>
      </c>
      <c r="G133" s="219"/>
      <c r="H133" s="219" t="s">
        <v>2412</v>
      </c>
      <c r="I133" s="219" t="s">
        <v>2374</v>
      </c>
      <c r="J133" s="219">
        <v>50</v>
      </c>
      <c r="K133" s="265"/>
    </row>
    <row r="134" spans="2:11" s="1" customFormat="1" ht="15" customHeight="1">
      <c r="B134" s="262"/>
      <c r="C134" s="219" t="s">
        <v>2391</v>
      </c>
      <c r="D134" s="219"/>
      <c r="E134" s="219"/>
      <c r="F134" s="240" t="s">
        <v>2378</v>
      </c>
      <c r="G134" s="219"/>
      <c r="H134" s="219" t="s">
        <v>2412</v>
      </c>
      <c r="I134" s="219" t="s">
        <v>2374</v>
      </c>
      <c r="J134" s="219">
        <v>50</v>
      </c>
      <c r="K134" s="265"/>
    </row>
    <row r="135" spans="2:11" s="1" customFormat="1" ht="15" customHeight="1">
      <c r="B135" s="262"/>
      <c r="C135" s="219" t="s">
        <v>2397</v>
      </c>
      <c r="D135" s="219"/>
      <c r="E135" s="219"/>
      <c r="F135" s="240" t="s">
        <v>2378</v>
      </c>
      <c r="G135" s="219"/>
      <c r="H135" s="219" t="s">
        <v>2412</v>
      </c>
      <c r="I135" s="219" t="s">
        <v>2374</v>
      </c>
      <c r="J135" s="219">
        <v>50</v>
      </c>
      <c r="K135" s="265"/>
    </row>
    <row r="136" spans="2:11" s="1" customFormat="1" ht="15" customHeight="1">
      <c r="B136" s="262"/>
      <c r="C136" s="219" t="s">
        <v>2399</v>
      </c>
      <c r="D136" s="219"/>
      <c r="E136" s="219"/>
      <c r="F136" s="240" t="s">
        <v>2378</v>
      </c>
      <c r="G136" s="219"/>
      <c r="H136" s="219" t="s">
        <v>2412</v>
      </c>
      <c r="I136" s="219" t="s">
        <v>2374</v>
      </c>
      <c r="J136" s="219">
        <v>50</v>
      </c>
      <c r="K136" s="265"/>
    </row>
    <row r="137" spans="2:11" s="1" customFormat="1" ht="15" customHeight="1">
      <c r="B137" s="262"/>
      <c r="C137" s="219" t="s">
        <v>2400</v>
      </c>
      <c r="D137" s="219"/>
      <c r="E137" s="219"/>
      <c r="F137" s="240" t="s">
        <v>2378</v>
      </c>
      <c r="G137" s="219"/>
      <c r="H137" s="219" t="s">
        <v>2425</v>
      </c>
      <c r="I137" s="219" t="s">
        <v>2374</v>
      </c>
      <c r="J137" s="219">
        <v>255</v>
      </c>
      <c r="K137" s="265"/>
    </row>
    <row r="138" spans="2:11" s="1" customFormat="1" ht="15" customHeight="1">
      <c r="B138" s="262"/>
      <c r="C138" s="219" t="s">
        <v>2402</v>
      </c>
      <c r="D138" s="219"/>
      <c r="E138" s="219"/>
      <c r="F138" s="240" t="s">
        <v>2372</v>
      </c>
      <c r="G138" s="219"/>
      <c r="H138" s="219" t="s">
        <v>2426</v>
      </c>
      <c r="I138" s="219" t="s">
        <v>2404</v>
      </c>
      <c r="J138" s="219"/>
      <c r="K138" s="265"/>
    </row>
    <row r="139" spans="2:11" s="1" customFormat="1" ht="15" customHeight="1">
      <c r="B139" s="262"/>
      <c r="C139" s="219" t="s">
        <v>2405</v>
      </c>
      <c r="D139" s="219"/>
      <c r="E139" s="219"/>
      <c r="F139" s="240" t="s">
        <v>2372</v>
      </c>
      <c r="G139" s="219"/>
      <c r="H139" s="219" t="s">
        <v>2427</v>
      </c>
      <c r="I139" s="219" t="s">
        <v>2407</v>
      </c>
      <c r="J139" s="219"/>
      <c r="K139" s="265"/>
    </row>
    <row r="140" spans="2:11" s="1" customFormat="1" ht="15" customHeight="1">
      <c r="B140" s="262"/>
      <c r="C140" s="219" t="s">
        <v>2408</v>
      </c>
      <c r="D140" s="219"/>
      <c r="E140" s="219"/>
      <c r="F140" s="240" t="s">
        <v>2372</v>
      </c>
      <c r="G140" s="219"/>
      <c r="H140" s="219" t="s">
        <v>2408</v>
      </c>
      <c r="I140" s="219" t="s">
        <v>2407</v>
      </c>
      <c r="J140" s="219"/>
      <c r="K140" s="265"/>
    </row>
    <row r="141" spans="2:11" s="1" customFormat="1" ht="15" customHeight="1">
      <c r="B141" s="262"/>
      <c r="C141" s="219" t="s">
        <v>35</v>
      </c>
      <c r="D141" s="219"/>
      <c r="E141" s="219"/>
      <c r="F141" s="240" t="s">
        <v>2372</v>
      </c>
      <c r="G141" s="219"/>
      <c r="H141" s="219" t="s">
        <v>2428</v>
      </c>
      <c r="I141" s="219" t="s">
        <v>2407</v>
      </c>
      <c r="J141" s="219"/>
      <c r="K141" s="265"/>
    </row>
    <row r="142" spans="2:11" s="1" customFormat="1" ht="15" customHeight="1">
      <c r="B142" s="262"/>
      <c r="C142" s="219" t="s">
        <v>2429</v>
      </c>
      <c r="D142" s="219"/>
      <c r="E142" s="219"/>
      <c r="F142" s="240" t="s">
        <v>2372</v>
      </c>
      <c r="G142" s="219"/>
      <c r="H142" s="219" t="s">
        <v>2430</v>
      </c>
      <c r="I142" s="219" t="s">
        <v>2407</v>
      </c>
      <c r="J142" s="219"/>
      <c r="K142" s="265"/>
    </row>
    <row r="143" spans="2:11" s="1" customFormat="1" ht="15" customHeight="1">
      <c r="B143" s="266"/>
      <c r="C143" s="267"/>
      <c r="D143" s="267"/>
      <c r="E143" s="267"/>
      <c r="F143" s="267"/>
      <c r="G143" s="267"/>
      <c r="H143" s="267"/>
      <c r="I143" s="267"/>
      <c r="J143" s="267"/>
      <c r="K143" s="268"/>
    </row>
    <row r="144" spans="2:11" s="1" customFormat="1" ht="18.75" customHeight="1">
      <c r="B144" s="253"/>
      <c r="C144" s="253"/>
      <c r="D144" s="253"/>
      <c r="E144" s="253"/>
      <c r="F144" s="254"/>
      <c r="G144" s="253"/>
      <c r="H144" s="253"/>
      <c r="I144" s="253"/>
      <c r="J144" s="253"/>
      <c r="K144" s="253"/>
    </row>
    <row r="145" spans="2:11" s="1" customFormat="1" ht="18.75" customHeight="1">
      <c r="B145" s="226"/>
      <c r="C145" s="226"/>
      <c r="D145" s="226"/>
      <c r="E145" s="226"/>
      <c r="F145" s="226"/>
      <c r="G145" s="226"/>
      <c r="H145" s="226"/>
      <c r="I145" s="226"/>
      <c r="J145" s="226"/>
      <c r="K145" s="226"/>
    </row>
    <row r="146" spans="2:11" s="1" customFormat="1" ht="7.5" customHeight="1">
      <c r="B146" s="227"/>
      <c r="C146" s="228"/>
      <c r="D146" s="228"/>
      <c r="E146" s="228"/>
      <c r="F146" s="228"/>
      <c r="G146" s="228"/>
      <c r="H146" s="228"/>
      <c r="I146" s="228"/>
      <c r="J146" s="228"/>
      <c r="K146" s="229"/>
    </row>
    <row r="147" spans="2:11" s="1" customFormat="1" ht="45" customHeight="1">
      <c r="B147" s="230"/>
      <c r="C147" s="340" t="s">
        <v>2431</v>
      </c>
      <c r="D147" s="340"/>
      <c r="E147" s="340"/>
      <c r="F147" s="340"/>
      <c r="G147" s="340"/>
      <c r="H147" s="340"/>
      <c r="I147" s="340"/>
      <c r="J147" s="340"/>
      <c r="K147" s="231"/>
    </row>
    <row r="148" spans="2:11" s="1" customFormat="1" ht="17.25" customHeight="1">
      <c r="B148" s="230"/>
      <c r="C148" s="232" t="s">
        <v>2366</v>
      </c>
      <c r="D148" s="232"/>
      <c r="E148" s="232"/>
      <c r="F148" s="232" t="s">
        <v>2367</v>
      </c>
      <c r="G148" s="233"/>
      <c r="H148" s="232" t="s">
        <v>51</v>
      </c>
      <c r="I148" s="232" t="s">
        <v>54</v>
      </c>
      <c r="J148" s="232" t="s">
        <v>2368</v>
      </c>
      <c r="K148" s="231"/>
    </row>
    <row r="149" spans="2:11" s="1" customFormat="1" ht="17.25" customHeight="1">
      <c r="B149" s="230"/>
      <c r="C149" s="234" t="s">
        <v>2369</v>
      </c>
      <c r="D149" s="234"/>
      <c r="E149" s="234"/>
      <c r="F149" s="235" t="s">
        <v>2370</v>
      </c>
      <c r="G149" s="236"/>
      <c r="H149" s="234"/>
      <c r="I149" s="234"/>
      <c r="J149" s="234" t="s">
        <v>2371</v>
      </c>
      <c r="K149" s="231"/>
    </row>
    <row r="150" spans="2:11" s="1" customFormat="1" ht="5.25" customHeight="1">
      <c r="B150" s="242"/>
      <c r="C150" s="237"/>
      <c r="D150" s="237"/>
      <c r="E150" s="237"/>
      <c r="F150" s="237"/>
      <c r="G150" s="238"/>
      <c r="H150" s="237"/>
      <c r="I150" s="237"/>
      <c r="J150" s="237"/>
      <c r="K150" s="265"/>
    </row>
    <row r="151" spans="2:11" s="1" customFormat="1" ht="15" customHeight="1">
      <c r="B151" s="242"/>
      <c r="C151" s="269" t="s">
        <v>2375</v>
      </c>
      <c r="D151" s="219"/>
      <c r="E151" s="219"/>
      <c r="F151" s="270" t="s">
        <v>2372</v>
      </c>
      <c r="G151" s="219"/>
      <c r="H151" s="269" t="s">
        <v>2412</v>
      </c>
      <c r="I151" s="269" t="s">
        <v>2374</v>
      </c>
      <c r="J151" s="269">
        <v>120</v>
      </c>
      <c r="K151" s="265"/>
    </row>
    <row r="152" spans="2:11" s="1" customFormat="1" ht="15" customHeight="1">
      <c r="B152" s="242"/>
      <c r="C152" s="269" t="s">
        <v>2421</v>
      </c>
      <c r="D152" s="219"/>
      <c r="E152" s="219"/>
      <c r="F152" s="270" t="s">
        <v>2372</v>
      </c>
      <c r="G152" s="219"/>
      <c r="H152" s="269" t="s">
        <v>2432</v>
      </c>
      <c r="I152" s="269" t="s">
        <v>2374</v>
      </c>
      <c r="J152" s="269" t="s">
        <v>2423</v>
      </c>
      <c r="K152" s="265"/>
    </row>
    <row r="153" spans="2:11" s="1" customFormat="1" ht="15" customHeight="1">
      <c r="B153" s="242"/>
      <c r="C153" s="269" t="s">
        <v>2320</v>
      </c>
      <c r="D153" s="219"/>
      <c r="E153" s="219"/>
      <c r="F153" s="270" t="s">
        <v>2372</v>
      </c>
      <c r="G153" s="219"/>
      <c r="H153" s="269" t="s">
        <v>2433</v>
      </c>
      <c r="I153" s="269" t="s">
        <v>2374</v>
      </c>
      <c r="J153" s="269" t="s">
        <v>2423</v>
      </c>
      <c r="K153" s="265"/>
    </row>
    <row r="154" spans="2:11" s="1" customFormat="1" ht="15" customHeight="1">
      <c r="B154" s="242"/>
      <c r="C154" s="269" t="s">
        <v>2377</v>
      </c>
      <c r="D154" s="219"/>
      <c r="E154" s="219"/>
      <c r="F154" s="270" t="s">
        <v>2378</v>
      </c>
      <c r="G154" s="219"/>
      <c r="H154" s="269" t="s">
        <v>2412</v>
      </c>
      <c r="I154" s="269" t="s">
        <v>2374</v>
      </c>
      <c r="J154" s="269">
        <v>50</v>
      </c>
      <c r="K154" s="265"/>
    </row>
    <row r="155" spans="2:11" s="1" customFormat="1" ht="15" customHeight="1">
      <c r="B155" s="242"/>
      <c r="C155" s="269" t="s">
        <v>2380</v>
      </c>
      <c r="D155" s="219"/>
      <c r="E155" s="219"/>
      <c r="F155" s="270" t="s">
        <v>2372</v>
      </c>
      <c r="G155" s="219"/>
      <c r="H155" s="269" t="s">
        <v>2412</v>
      </c>
      <c r="I155" s="269" t="s">
        <v>2382</v>
      </c>
      <c r="J155" s="269"/>
      <c r="K155" s="265"/>
    </row>
    <row r="156" spans="2:11" s="1" customFormat="1" ht="15" customHeight="1">
      <c r="B156" s="242"/>
      <c r="C156" s="269" t="s">
        <v>2391</v>
      </c>
      <c r="D156" s="219"/>
      <c r="E156" s="219"/>
      <c r="F156" s="270" t="s">
        <v>2378</v>
      </c>
      <c r="G156" s="219"/>
      <c r="H156" s="269" t="s">
        <v>2412</v>
      </c>
      <c r="I156" s="269" t="s">
        <v>2374</v>
      </c>
      <c r="J156" s="269">
        <v>50</v>
      </c>
      <c r="K156" s="265"/>
    </row>
    <row r="157" spans="2:11" s="1" customFormat="1" ht="15" customHeight="1">
      <c r="B157" s="242"/>
      <c r="C157" s="269" t="s">
        <v>2399</v>
      </c>
      <c r="D157" s="219"/>
      <c r="E157" s="219"/>
      <c r="F157" s="270" t="s">
        <v>2378</v>
      </c>
      <c r="G157" s="219"/>
      <c r="H157" s="269" t="s">
        <v>2412</v>
      </c>
      <c r="I157" s="269" t="s">
        <v>2374</v>
      </c>
      <c r="J157" s="269">
        <v>50</v>
      </c>
      <c r="K157" s="265"/>
    </row>
    <row r="158" spans="2:11" s="1" customFormat="1" ht="15" customHeight="1">
      <c r="B158" s="242"/>
      <c r="C158" s="269" t="s">
        <v>2397</v>
      </c>
      <c r="D158" s="219"/>
      <c r="E158" s="219"/>
      <c r="F158" s="270" t="s">
        <v>2378</v>
      </c>
      <c r="G158" s="219"/>
      <c r="H158" s="269" t="s">
        <v>2412</v>
      </c>
      <c r="I158" s="269" t="s">
        <v>2374</v>
      </c>
      <c r="J158" s="269">
        <v>50</v>
      </c>
      <c r="K158" s="265"/>
    </row>
    <row r="159" spans="2:11" s="1" customFormat="1" ht="15" customHeight="1">
      <c r="B159" s="242"/>
      <c r="C159" s="269" t="s">
        <v>105</v>
      </c>
      <c r="D159" s="219"/>
      <c r="E159" s="219"/>
      <c r="F159" s="270" t="s">
        <v>2372</v>
      </c>
      <c r="G159" s="219"/>
      <c r="H159" s="269" t="s">
        <v>2434</v>
      </c>
      <c r="I159" s="269" t="s">
        <v>2374</v>
      </c>
      <c r="J159" s="269" t="s">
        <v>2435</v>
      </c>
      <c r="K159" s="265"/>
    </row>
    <row r="160" spans="2:11" s="1" customFormat="1" ht="15" customHeight="1">
      <c r="B160" s="242"/>
      <c r="C160" s="269" t="s">
        <v>2436</v>
      </c>
      <c r="D160" s="219"/>
      <c r="E160" s="219"/>
      <c r="F160" s="270" t="s">
        <v>2372</v>
      </c>
      <c r="G160" s="219"/>
      <c r="H160" s="269" t="s">
        <v>2437</v>
      </c>
      <c r="I160" s="269" t="s">
        <v>2407</v>
      </c>
      <c r="J160" s="269"/>
      <c r="K160" s="265"/>
    </row>
    <row r="161" spans="2:11" s="1" customFormat="1" ht="15" customHeight="1">
      <c r="B161" s="271"/>
      <c r="C161" s="251"/>
      <c r="D161" s="251"/>
      <c r="E161" s="251"/>
      <c r="F161" s="251"/>
      <c r="G161" s="251"/>
      <c r="H161" s="251"/>
      <c r="I161" s="251"/>
      <c r="J161" s="251"/>
      <c r="K161" s="272"/>
    </row>
    <row r="162" spans="2:11" s="1" customFormat="1" ht="18.75" customHeight="1">
      <c r="B162" s="253"/>
      <c r="C162" s="263"/>
      <c r="D162" s="263"/>
      <c r="E162" s="263"/>
      <c r="F162" s="273"/>
      <c r="G162" s="263"/>
      <c r="H162" s="263"/>
      <c r="I162" s="263"/>
      <c r="J162" s="263"/>
      <c r="K162" s="253"/>
    </row>
    <row r="163" spans="2:11" s="1" customFormat="1" ht="18.75" customHeight="1">
      <c r="B163" s="226"/>
      <c r="C163" s="226"/>
      <c r="D163" s="226"/>
      <c r="E163" s="226"/>
      <c r="F163" s="226"/>
      <c r="G163" s="226"/>
      <c r="H163" s="226"/>
      <c r="I163" s="226"/>
      <c r="J163" s="226"/>
      <c r="K163" s="226"/>
    </row>
    <row r="164" spans="2:11" s="1" customFormat="1" ht="7.5" customHeight="1">
      <c r="B164" s="208"/>
      <c r="C164" s="209"/>
      <c r="D164" s="209"/>
      <c r="E164" s="209"/>
      <c r="F164" s="209"/>
      <c r="G164" s="209"/>
      <c r="H164" s="209"/>
      <c r="I164" s="209"/>
      <c r="J164" s="209"/>
      <c r="K164" s="210"/>
    </row>
    <row r="165" spans="2:11" s="1" customFormat="1" ht="45" customHeight="1">
      <c r="B165" s="211"/>
      <c r="C165" s="338" t="s">
        <v>2438</v>
      </c>
      <c r="D165" s="338"/>
      <c r="E165" s="338"/>
      <c r="F165" s="338"/>
      <c r="G165" s="338"/>
      <c r="H165" s="338"/>
      <c r="I165" s="338"/>
      <c r="J165" s="338"/>
      <c r="K165" s="212"/>
    </row>
    <row r="166" spans="2:11" s="1" customFormat="1" ht="17.25" customHeight="1">
      <c r="B166" s="211"/>
      <c r="C166" s="232" t="s">
        <v>2366</v>
      </c>
      <c r="D166" s="232"/>
      <c r="E166" s="232"/>
      <c r="F166" s="232" t="s">
        <v>2367</v>
      </c>
      <c r="G166" s="274"/>
      <c r="H166" s="275" t="s">
        <v>51</v>
      </c>
      <c r="I166" s="275" t="s">
        <v>54</v>
      </c>
      <c r="J166" s="232" t="s">
        <v>2368</v>
      </c>
      <c r="K166" s="212"/>
    </row>
    <row r="167" spans="2:11" s="1" customFormat="1" ht="17.25" customHeight="1">
      <c r="B167" s="213"/>
      <c r="C167" s="234" t="s">
        <v>2369</v>
      </c>
      <c r="D167" s="234"/>
      <c r="E167" s="234"/>
      <c r="F167" s="235" t="s">
        <v>2370</v>
      </c>
      <c r="G167" s="276"/>
      <c r="H167" s="277"/>
      <c r="I167" s="277"/>
      <c r="J167" s="234" t="s">
        <v>2371</v>
      </c>
      <c r="K167" s="214"/>
    </row>
    <row r="168" spans="2:11" s="1" customFormat="1" ht="5.25" customHeight="1">
      <c r="B168" s="242"/>
      <c r="C168" s="237"/>
      <c r="D168" s="237"/>
      <c r="E168" s="237"/>
      <c r="F168" s="237"/>
      <c r="G168" s="238"/>
      <c r="H168" s="237"/>
      <c r="I168" s="237"/>
      <c r="J168" s="237"/>
      <c r="K168" s="265"/>
    </row>
    <row r="169" spans="2:11" s="1" customFormat="1" ht="15" customHeight="1">
      <c r="B169" s="242"/>
      <c r="C169" s="219" t="s">
        <v>2375</v>
      </c>
      <c r="D169" s="219"/>
      <c r="E169" s="219"/>
      <c r="F169" s="240" t="s">
        <v>2372</v>
      </c>
      <c r="G169" s="219"/>
      <c r="H169" s="219" t="s">
        <v>2412</v>
      </c>
      <c r="I169" s="219" t="s">
        <v>2374</v>
      </c>
      <c r="J169" s="219">
        <v>120</v>
      </c>
      <c r="K169" s="265"/>
    </row>
    <row r="170" spans="2:11" s="1" customFormat="1" ht="15" customHeight="1">
      <c r="B170" s="242"/>
      <c r="C170" s="219" t="s">
        <v>2421</v>
      </c>
      <c r="D170" s="219"/>
      <c r="E170" s="219"/>
      <c r="F170" s="240" t="s">
        <v>2372</v>
      </c>
      <c r="G170" s="219"/>
      <c r="H170" s="219" t="s">
        <v>2422</v>
      </c>
      <c r="I170" s="219" t="s">
        <v>2374</v>
      </c>
      <c r="J170" s="219" t="s">
        <v>2423</v>
      </c>
      <c r="K170" s="265"/>
    </row>
    <row r="171" spans="2:11" s="1" customFormat="1" ht="15" customHeight="1">
      <c r="B171" s="242"/>
      <c r="C171" s="219" t="s">
        <v>2320</v>
      </c>
      <c r="D171" s="219"/>
      <c r="E171" s="219"/>
      <c r="F171" s="240" t="s">
        <v>2372</v>
      </c>
      <c r="G171" s="219"/>
      <c r="H171" s="219" t="s">
        <v>2439</v>
      </c>
      <c r="I171" s="219" t="s">
        <v>2374</v>
      </c>
      <c r="J171" s="219" t="s">
        <v>2423</v>
      </c>
      <c r="K171" s="265"/>
    </row>
    <row r="172" spans="2:11" s="1" customFormat="1" ht="15" customHeight="1">
      <c r="B172" s="242"/>
      <c r="C172" s="219" t="s">
        <v>2377</v>
      </c>
      <c r="D172" s="219"/>
      <c r="E172" s="219"/>
      <c r="F172" s="240" t="s">
        <v>2378</v>
      </c>
      <c r="G172" s="219"/>
      <c r="H172" s="219" t="s">
        <v>2439</v>
      </c>
      <c r="I172" s="219" t="s">
        <v>2374</v>
      </c>
      <c r="J172" s="219">
        <v>50</v>
      </c>
      <c r="K172" s="265"/>
    </row>
    <row r="173" spans="2:11" s="1" customFormat="1" ht="15" customHeight="1">
      <c r="B173" s="242"/>
      <c r="C173" s="219" t="s">
        <v>2380</v>
      </c>
      <c r="D173" s="219"/>
      <c r="E173" s="219"/>
      <c r="F173" s="240" t="s">
        <v>2372</v>
      </c>
      <c r="G173" s="219"/>
      <c r="H173" s="219" t="s">
        <v>2439</v>
      </c>
      <c r="I173" s="219" t="s">
        <v>2382</v>
      </c>
      <c r="J173" s="219"/>
      <c r="K173" s="265"/>
    </row>
    <row r="174" spans="2:11" s="1" customFormat="1" ht="15" customHeight="1">
      <c r="B174" s="242"/>
      <c r="C174" s="219" t="s">
        <v>2391</v>
      </c>
      <c r="D174" s="219"/>
      <c r="E174" s="219"/>
      <c r="F174" s="240" t="s">
        <v>2378</v>
      </c>
      <c r="G174" s="219"/>
      <c r="H174" s="219" t="s">
        <v>2439</v>
      </c>
      <c r="I174" s="219" t="s">
        <v>2374</v>
      </c>
      <c r="J174" s="219">
        <v>50</v>
      </c>
      <c r="K174" s="265"/>
    </row>
    <row r="175" spans="2:11" s="1" customFormat="1" ht="15" customHeight="1">
      <c r="B175" s="242"/>
      <c r="C175" s="219" t="s">
        <v>2399</v>
      </c>
      <c r="D175" s="219"/>
      <c r="E175" s="219"/>
      <c r="F175" s="240" t="s">
        <v>2378</v>
      </c>
      <c r="G175" s="219"/>
      <c r="H175" s="219" t="s">
        <v>2439</v>
      </c>
      <c r="I175" s="219" t="s">
        <v>2374</v>
      </c>
      <c r="J175" s="219">
        <v>50</v>
      </c>
      <c r="K175" s="265"/>
    </row>
    <row r="176" spans="2:11" s="1" customFormat="1" ht="15" customHeight="1">
      <c r="B176" s="242"/>
      <c r="C176" s="219" t="s">
        <v>2397</v>
      </c>
      <c r="D176" s="219"/>
      <c r="E176" s="219"/>
      <c r="F176" s="240" t="s">
        <v>2378</v>
      </c>
      <c r="G176" s="219"/>
      <c r="H176" s="219" t="s">
        <v>2439</v>
      </c>
      <c r="I176" s="219" t="s">
        <v>2374</v>
      </c>
      <c r="J176" s="219">
        <v>50</v>
      </c>
      <c r="K176" s="265"/>
    </row>
    <row r="177" spans="2:11" s="1" customFormat="1" ht="15" customHeight="1">
      <c r="B177" s="242"/>
      <c r="C177" s="219" t="s">
        <v>121</v>
      </c>
      <c r="D177" s="219"/>
      <c r="E177" s="219"/>
      <c r="F177" s="240" t="s">
        <v>2372</v>
      </c>
      <c r="G177" s="219"/>
      <c r="H177" s="219" t="s">
        <v>2440</v>
      </c>
      <c r="I177" s="219" t="s">
        <v>2441</v>
      </c>
      <c r="J177" s="219"/>
      <c r="K177" s="265"/>
    </row>
    <row r="178" spans="2:11" s="1" customFormat="1" ht="15" customHeight="1">
      <c r="B178" s="242"/>
      <c r="C178" s="219" t="s">
        <v>54</v>
      </c>
      <c r="D178" s="219"/>
      <c r="E178" s="219"/>
      <c r="F178" s="240" t="s">
        <v>2372</v>
      </c>
      <c r="G178" s="219"/>
      <c r="H178" s="219" t="s">
        <v>2442</v>
      </c>
      <c r="I178" s="219" t="s">
        <v>2443</v>
      </c>
      <c r="J178" s="219">
        <v>1</v>
      </c>
      <c r="K178" s="265"/>
    </row>
    <row r="179" spans="2:11" s="1" customFormat="1" ht="15" customHeight="1">
      <c r="B179" s="242"/>
      <c r="C179" s="219" t="s">
        <v>50</v>
      </c>
      <c r="D179" s="219"/>
      <c r="E179" s="219"/>
      <c r="F179" s="240" t="s">
        <v>2372</v>
      </c>
      <c r="G179" s="219"/>
      <c r="H179" s="219" t="s">
        <v>2444</v>
      </c>
      <c r="I179" s="219" t="s">
        <v>2374</v>
      </c>
      <c r="J179" s="219">
        <v>20</v>
      </c>
      <c r="K179" s="265"/>
    </row>
    <row r="180" spans="2:11" s="1" customFormat="1" ht="15" customHeight="1">
      <c r="B180" s="242"/>
      <c r="C180" s="219" t="s">
        <v>51</v>
      </c>
      <c r="D180" s="219"/>
      <c r="E180" s="219"/>
      <c r="F180" s="240" t="s">
        <v>2372</v>
      </c>
      <c r="G180" s="219"/>
      <c r="H180" s="219" t="s">
        <v>2445</v>
      </c>
      <c r="I180" s="219" t="s">
        <v>2374</v>
      </c>
      <c r="J180" s="219">
        <v>255</v>
      </c>
      <c r="K180" s="265"/>
    </row>
    <row r="181" spans="2:11" s="1" customFormat="1" ht="15" customHeight="1">
      <c r="B181" s="242"/>
      <c r="C181" s="219" t="s">
        <v>122</v>
      </c>
      <c r="D181" s="219"/>
      <c r="E181" s="219"/>
      <c r="F181" s="240" t="s">
        <v>2372</v>
      </c>
      <c r="G181" s="219"/>
      <c r="H181" s="219" t="s">
        <v>2336</v>
      </c>
      <c r="I181" s="219" t="s">
        <v>2374</v>
      </c>
      <c r="J181" s="219">
        <v>10</v>
      </c>
      <c r="K181" s="265"/>
    </row>
    <row r="182" spans="2:11" s="1" customFormat="1" ht="15" customHeight="1">
      <c r="B182" s="242"/>
      <c r="C182" s="219" t="s">
        <v>123</v>
      </c>
      <c r="D182" s="219"/>
      <c r="E182" s="219"/>
      <c r="F182" s="240" t="s">
        <v>2372</v>
      </c>
      <c r="G182" s="219"/>
      <c r="H182" s="219" t="s">
        <v>2446</v>
      </c>
      <c r="I182" s="219" t="s">
        <v>2407</v>
      </c>
      <c r="J182" s="219"/>
      <c r="K182" s="265"/>
    </row>
    <row r="183" spans="2:11" s="1" customFormat="1" ht="15" customHeight="1">
      <c r="B183" s="242"/>
      <c r="C183" s="219" t="s">
        <v>2447</v>
      </c>
      <c r="D183" s="219"/>
      <c r="E183" s="219"/>
      <c r="F183" s="240" t="s">
        <v>2372</v>
      </c>
      <c r="G183" s="219"/>
      <c r="H183" s="219" t="s">
        <v>2448</v>
      </c>
      <c r="I183" s="219" t="s">
        <v>2407</v>
      </c>
      <c r="J183" s="219"/>
      <c r="K183" s="265"/>
    </row>
    <row r="184" spans="2:11" s="1" customFormat="1" ht="15" customHeight="1">
      <c r="B184" s="242"/>
      <c r="C184" s="219" t="s">
        <v>2436</v>
      </c>
      <c r="D184" s="219"/>
      <c r="E184" s="219"/>
      <c r="F184" s="240" t="s">
        <v>2372</v>
      </c>
      <c r="G184" s="219"/>
      <c r="H184" s="219" t="s">
        <v>2449</v>
      </c>
      <c r="I184" s="219" t="s">
        <v>2407</v>
      </c>
      <c r="J184" s="219"/>
      <c r="K184" s="265"/>
    </row>
    <row r="185" spans="2:11" s="1" customFormat="1" ht="15" customHeight="1">
      <c r="B185" s="242"/>
      <c r="C185" s="219" t="s">
        <v>125</v>
      </c>
      <c r="D185" s="219"/>
      <c r="E185" s="219"/>
      <c r="F185" s="240" t="s">
        <v>2378</v>
      </c>
      <c r="G185" s="219"/>
      <c r="H185" s="219" t="s">
        <v>2450</v>
      </c>
      <c r="I185" s="219" t="s">
        <v>2374</v>
      </c>
      <c r="J185" s="219">
        <v>50</v>
      </c>
      <c r="K185" s="265"/>
    </row>
    <row r="186" spans="2:11" s="1" customFormat="1" ht="15" customHeight="1">
      <c r="B186" s="242"/>
      <c r="C186" s="219" t="s">
        <v>2451</v>
      </c>
      <c r="D186" s="219"/>
      <c r="E186" s="219"/>
      <c r="F186" s="240" t="s">
        <v>2378</v>
      </c>
      <c r="G186" s="219"/>
      <c r="H186" s="219" t="s">
        <v>2452</v>
      </c>
      <c r="I186" s="219" t="s">
        <v>2453</v>
      </c>
      <c r="J186" s="219"/>
      <c r="K186" s="265"/>
    </row>
    <row r="187" spans="2:11" s="1" customFormat="1" ht="15" customHeight="1">
      <c r="B187" s="242"/>
      <c r="C187" s="219" t="s">
        <v>2454</v>
      </c>
      <c r="D187" s="219"/>
      <c r="E187" s="219"/>
      <c r="F187" s="240" t="s">
        <v>2378</v>
      </c>
      <c r="G187" s="219"/>
      <c r="H187" s="219" t="s">
        <v>2455</v>
      </c>
      <c r="I187" s="219" t="s">
        <v>2453</v>
      </c>
      <c r="J187" s="219"/>
      <c r="K187" s="265"/>
    </row>
    <row r="188" spans="2:11" s="1" customFormat="1" ht="15" customHeight="1">
      <c r="B188" s="242"/>
      <c r="C188" s="219" t="s">
        <v>2456</v>
      </c>
      <c r="D188" s="219"/>
      <c r="E188" s="219"/>
      <c r="F188" s="240" t="s">
        <v>2378</v>
      </c>
      <c r="G188" s="219"/>
      <c r="H188" s="219" t="s">
        <v>2457</v>
      </c>
      <c r="I188" s="219" t="s">
        <v>2453</v>
      </c>
      <c r="J188" s="219"/>
      <c r="K188" s="265"/>
    </row>
    <row r="189" spans="2:11" s="1" customFormat="1" ht="15" customHeight="1">
      <c r="B189" s="242"/>
      <c r="C189" s="278" t="s">
        <v>2458</v>
      </c>
      <c r="D189" s="219"/>
      <c r="E189" s="219"/>
      <c r="F189" s="240" t="s">
        <v>2378</v>
      </c>
      <c r="G189" s="219"/>
      <c r="H189" s="219" t="s">
        <v>2459</v>
      </c>
      <c r="I189" s="219" t="s">
        <v>2460</v>
      </c>
      <c r="J189" s="279" t="s">
        <v>2461</v>
      </c>
      <c r="K189" s="265"/>
    </row>
    <row r="190" spans="2:11" s="18" customFormat="1" ht="15" customHeight="1">
      <c r="B190" s="280"/>
      <c r="C190" s="281" t="s">
        <v>2462</v>
      </c>
      <c r="D190" s="282"/>
      <c r="E190" s="282"/>
      <c r="F190" s="283" t="s">
        <v>2378</v>
      </c>
      <c r="G190" s="282"/>
      <c r="H190" s="282" t="s">
        <v>2463</v>
      </c>
      <c r="I190" s="282" t="s">
        <v>2460</v>
      </c>
      <c r="J190" s="284" t="s">
        <v>2461</v>
      </c>
      <c r="K190" s="285"/>
    </row>
    <row r="191" spans="2:11" s="1" customFormat="1" ht="15" customHeight="1">
      <c r="B191" s="242"/>
      <c r="C191" s="278" t="s">
        <v>39</v>
      </c>
      <c r="D191" s="219"/>
      <c r="E191" s="219"/>
      <c r="F191" s="240" t="s">
        <v>2372</v>
      </c>
      <c r="G191" s="219"/>
      <c r="H191" s="216" t="s">
        <v>2464</v>
      </c>
      <c r="I191" s="219" t="s">
        <v>2465</v>
      </c>
      <c r="J191" s="219"/>
      <c r="K191" s="265"/>
    </row>
    <row r="192" spans="2:11" s="1" customFormat="1" ht="15" customHeight="1">
      <c r="B192" s="242"/>
      <c r="C192" s="278" t="s">
        <v>2466</v>
      </c>
      <c r="D192" s="219"/>
      <c r="E192" s="219"/>
      <c r="F192" s="240" t="s">
        <v>2372</v>
      </c>
      <c r="G192" s="219"/>
      <c r="H192" s="219" t="s">
        <v>2467</v>
      </c>
      <c r="I192" s="219" t="s">
        <v>2407</v>
      </c>
      <c r="J192" s="219"/>
      <c r="K192" s="265"/>
    </row>
    <row r="193" spans="2:11" s="1" customFormat="1" ht="15" customHeight="1">
      <c r="B193" s="242"/>
      <c r="C193" s="278" t="s">
        <v>2468</v>
      </c>
      <c r="D193" s="219"/>
      <c r="E193" s="219"/>
      <c r="F193" s="240" t="s">
        <v>2372</v>
      </c>
      <c r="G193" s="219"/>
      <c r="H193" s="219" t="s">
        <v>2469</v>
      </c>
      <c r="I193" s="219" t="s">
        <v>2407</v>
      </c>
      <c r="J193" s="219"/>
      <c r="K193" s="265"/>
    </row>
    <row r="194" spans="2:11" s="1" customFormat="1" ht="15" customHeight="1">
      <c r="B194" s="242"/>
      <c r="C194" s="278" t="s">
        <v>2470</v>
      </c>
      <c r="D194" s="219"/>
      <c r="E194" s="219"/>
      <c r="F194" s="240" t="s">
        <v>2378</v>
      </c>
      <c r="G194" s="219"/>
      <c r="H194" s="219" t="s">
        <v>2471</v>
      </c>
      <c r="I194" s="219" t="s">
        <v>2407</v>
      </c>
      <c r="J194" s="219"/>
      <c r="K194" s="265"/>
    </row>
    <row r="195" spans="2:11" s="1" customFormat="1" ht="15" customHeight="1">
      <c r="B195" s="271"/>
      <c r="C195" s="286"/>
      <c r="D195" s="251"/>
      <c r="E195" s="251"/>
      <c r="F195" s="251"/>
      <c r="G195" s="251"/>
      <c r="H195" s="251"/>
      <c r="I195" s="251"/>
      <c r="J195" s="251"/>
      <c r="K195" s="272"/>
    </row>
    <row r="196" spans="2:11" s="1" customFormat="1" ht="18.75" customHeight="1">
      <c r="B196" s="253"/>
      <c r="C196" s="263"/>
      <c r="D196" s="263"/>
      <c r="E196" s="263"/>
      <c r="F196" s="273"/>
      <c r="G196" s="263"/>
      <c r="H196" s="263"/>
      <c r="I196" s="263"/>
      <c r="J196" s="263"/>
      <c r="K196" s="253"/>
    </row>
    <row r="197" spans="2:11" s="1" customFormat="1" ht="18.75" customHeight="1">
      <c r="B197" s="253"/>
      <c r="C197" s="263"/>
      <c r="D197" s="263"/>
      <c r="E197" s="263"/>
      <c r="F197" s="273"/>
      <c r="G197" s="263"/>
      <c r="H197" s="263"/>
      <c r="I197" s="263"/>
      <c r="J197" s="263"/>
      <c r="K197" s="253"/>
    </row>
    <row r="198" spans="2:11" s="1" customFormat="1" ht="18.75" customHeight="1">
      <c r="B198" s="226"/>
      <c r="C198" s="226"/>
      <c r="D198" s="226"/>
      <c r="E198" s="226"/>
      <c r="F198" s="226"/>
      <c r="G198" s="226"/>
      <c r="H198" s="226"/>
      <c r="I198" s="226"/>
      <c r="J198" s="226"/>
      <c r="K198" s="226"/>
    </row>
    <row r="199" spans="2:11" s="1" customFormat="1" ht="13.5">
      <c r="B199" s="208"/>
      <c r="C199" s="209"/>
      <c r="D199" s="209"/>
      <c r="E199" s="209"/>
      <c r="F199" s="209"/>
      <c r="G199" s="209"/>
      <c r="H199" s="209"/>
      <c r="I199" s="209"/>
      <c r="J199" s="209"/>
      <c r="K199" s="210"/>
    </row>
    <row r="200" spans="2:11" s="1" customFormat="1" ht="21">
      <c r="B200" s="211"/>
      <c r="C200" s="338" t="s">
        <v>2472</v>
      </c>
      <c r="D200" s="338"/>
      <c r="E200" s="338"/>
      <c r="F200" s="338"/>
      <c r="G200" s="338"/>
      <c r="H200" s="338"/>
      <c r="I200" s="338"/>
      <c r="J200" s="338"/>
      <c r="K200" s="212"/>
    </row>
    <row r="201" spans="2:11" s="1" customFormat="1" ht="25.5" customHeight="1">
      <c r="B201" s="211"/>
      <c r="C201" s="287" t="s">
        <v>2473</v>
      </c>
      <c r="D201" s="287"/>
      <c r="E201" s="287"/>
      <c r="F201" s="287" t="s">
        <v>2474</v>
      </c>
      <c r="G201" s="288"/>
      <c r="H201" s="341" t="s">
        <v>2475</v>
      </c>
      <c r="I201" s="341"/>
      <c r="J201" s="341"/>
      <c r="K201" s="212"/>
    </row>
    <row r="202" spans="2:11" s="1" customFormat="1" ht="5.25" customHeight="1">
      <c r="B202" s="242"/>
      <c r="C202" s="237"/>
      <c r="D202" s="237"/>
      <c r="E202" s="237"/>
      <c r="F202" s="237"/>
      <c r="G202" s="263"/>
      <c r="H202" s="237"/>
      <c r="I202" s="237"/>
      <c r="J202" s="237"/>
      <c r="K202" s="265"/>
    </row>
    <row r="203" spans="2:11" s="1" customFormat="1" ht="15" customHeight="1">
      <c r="B203" s="242"/>
      <c r="C203" s="219" t="s">
        <v>2465</v>
      </c>
      <c r="D203" s="219"/>
      <c r="E203" s="219"/>
      <c r="F203" s="240" t="s">
        <v>40</v>
      </c>
      <c r="G203" s="219"/>
      <c r="H203" s="342" t="s">
        <v>2476</v>
      </c>
      <c r="I203" s="342"/>
      <c r="J203" s="342"/>
      <c r="K203" s="265"/>
    </row>
    <row r="204" spans="2:11" s="1" customFormat="1" ht="15" customHeight="1">
      <c r="B204" s="242"/>
      <c r="C204" s="219"/>
      <c r="D204" s="219"/>
      <c r="E204" s="219"/>
      <c r="F204" s="240" t="s">
        <v>41</v>
      </c>
      <c r="G204" s="219"/>
      <c r="H204" s="342" t="s">
        <v>2477</v>
      </c>
      <c r="I204" s="342"/>
      <c r="J204" s="342"/>
      <c r="K204" s="265"/>
    </row>
    <row r="205" spans="2:11" s="1" customFormat="1" ht="15" customHeight="1">
      <c r="B205" s="242"/>
      <c r="C205" s="219"/>
      <c r="D205" s="219"/>
      <c r="E205" s="219"/>
      <c r="F205" s="240" t="s">
        <v>44</v>
      </c>
      <c r="G205" s="219"/>
      <c r="H205" s="342" t="s">
        <v>2478</v>
      </c>
      <c r="I205" s="342"/>
      <c r="J205" s="342"/>
      <c r="K205" s="265"/>
    </row>
    <row r="206" spans="2:11" s="1" customFormat="1" ht="15" customHeight="1">
      <c r="B206" s="242"/>
      <c r="C206" s="219"/>
      <c r="D206" s="219"/>
      <c r="E206" s="219"/>
      <c r="F206" s="240" t="s">
        <v>42</v>
      </c>
      <c r="G206" s="219"/>
      <c r="H206" s="342" t="s">
        <v>2479</v>
      </c>
      <c r="I206" s="342"/>
      <c r="J206" s="342"/>
      <c r="K206" s="265"/>
    </row>
    <row r="207" spans="2:11" s="1" customFormat="1" ht="15" customHeight="1">
      <c r="B207" s="242"/>
      <c r="C207" s="219"/>
      <c r="D207" s="219"/>
      <c r="E207" s="219"/>
      <c r="F207" s="240" t="s">
        <v>43</v>
      </c>
      <c r="G207" s="219"/>
      <c r="H207" s="342" t="s">
        <v>2480</v>
      </c>
      <c r="I207" s="342"/>
      <c r="J207" s="342"/>
      <c r="K207" s="265"/>
    </row>
    <row r="208" spans="2:11" s="1" customFormat="1" ht="15" customHeight="1">
      <c r="B208" s="242"/>
      <c r="C208" s="219"/>
      <c r="D208" s="219"/>
      <c r="E208" s="219"/>
      <c r="F208" s="240"/>
      <c r="G208" s="219"/>
      <c r="H208" s="219"/>
      <c r="I208" s="219"/>
      <c r="J208" s="219"/>
      <c r="K208" s="265"/>
    </row>
    <row r="209" spans="2:11" s="1" customFormat="1" ht="15" customHeight="1">
      <c r="B209" s="242"/>
      <c r="C209" s="219" t="s">
        <v>2419</v>
      </c>
      <c r="D209" s="219"/>
      <c r="E209" s="219"/>
      <c r="F209" s="240" t="s">
        <v>76</v>
      </c>
      <c r="G209" s="219"/>
      <c r="H209" s="342" t="s">
        <v>2481</v>
      </c>
      <c r="I209" s="342"/>
      <c r="J209" s="342"/>
      <c r="K209" s="265"/>
    </row>
    <row r="210" spans="2:11" s="1" customFormat="1" ht="15" customHeight="1">
      <c r="B210" s="242"/>
      <c r="C210" s="219"/>
      <c r="D210" s="219"/>
      <c r="E210" s="219"/>
      <c r="F210" s="240" t="s">
        <v>2316</v>
      </c>
      <c r="G210" s="219"/>
      <c r="H210" s="342" t="s">
        <v>2317</v>
      </c>
      <c r="I210" s="342"/>
      <c r="J210" s="342"/>
      <c r="K210" s="265"/>
    </row>
    <row r="211" spans="2:11" s="1" customFormat="1" ht="15" customHeight="1">
      <c r="B211" s="242"/>
      <c r="C211" s="219"/>
      <c r="D211" s="219"/>
      <c r="E211" s="219"/>
      <c r="F211" s="240" t="s">
        <v>2314</v>
      </c>
      <c r="G211" s="219"/>
      <c r="H211" s="342" t="s">
        <v>2482</v>
      </c>
      <c r="I211" s="342"/>
      <c r="J211" s="342"/>
      <c r="K211" s="265"/>
    </row>
    <row r="212" spans="2:11" s="1" customFormat="1" ht="15" customHeight="1">
      <c r="B212" s="289"/>
      <c r="C212" s="219"/>
      <c r="D212" s="219"/>
      <c r="E212" s="219"/>
      <c r="F212" s="240" t="s">
        <v>98</v>
      </c>
      <c r="G212" s="278"/>
      <c r="H212" s="343" t="s">
        <v>99</v>
      </c>
      <c r="I212" s="343"/>
      <c r="J212" s="343"/>
      <c r="K212" s="290"/>
    </row>
    <row r="213" spans="2:11" s="1" customFormat="1" ht="15" customHeight="1">
      <c r="B213" s="289"/>
      <c r="C213" s="219"/>
      <c r="D213" s="219"/>
      <c r="E213" s="219"/>
      <c r="F213" s="240" t="s">
        <v>2318</v>
      </c>
      <c r="G213" s="278"/>
      <c r="H213" s="343" t="s">
        <v>2296</v>
      </c>
      <c r="I213" s="343"/>
      <c r="J213" s="343"/>
      <c r="K213" s="290"/>
    </row>
    <row r="214" spans="2:11" s="1" customFormat="1" ht="15" customHeight="1">
      <c r="B214" s="289"/>
      <c r="C214" s="219"/>
      <c r="D214" s="219"/>
      <c r="E214" s="219"/>
      <c r="F214" s="240"/>
      <c r="G214" s="278"/>
      <c r="H214" s="269"/>
      <c r="I214" s="269"/>
      <c r="J214" s="269"/>
      <c r="K214" s="290"/>
    </row>
    <row r="215" spans="2:11" s="1" customFormat="1" ht="15" customHeight="1">
      <c r="B215" s="289"/>
      <c r="C215" s="219" t="s">
        <v>2443</v>
      </c>
      <c r="D215" s="219"/>
      <c r="E215" s="219"/>
      <c r="F215" s="240">
        <v>1</v>
      </c>
      <c r="G215" s="278"/>
      <c r="H215" s="343" t="s">
        <v>2483</v>
      </c>
      <c r="I215" s="343"/>
      <c r="J215" s="343"/>
      <c r="K215" s="290"/>
    </row>
    <row r="216" spans="2:11" s="1" customFormat="1" ht="15" customHeight="1">
      <c r="B216" s="289"/>
      <c r="C216" s="219"/>
      <c r="D216" s="219"/>
      <c r="E216" s="219"/>
      <c r="F216" s="240">
        <v>2</v>
      </c>
      <c r="G216" s="278"/>
      <c r="H216" s="343" t="s">
        <v>2484</v>
      </c>
      <c r="I216" s="343"/>
      <c r="J216" s="343"/>
      <c r="K216" s="290"/>
    </row>
    <row r="217" spans="2:11" s="1" customFormat="1" ht="15" customHeight="1">
      <c r="B217" s="289"/>
      <c r="C217" s="219"/>
      <c r="D217" s="219"/>
      <c r="E217" s="219"/>
      <c r="F217" s="240">
        <v>3</v>
      </c>
      <c r="G217" s="278"/>
      <c r="H217" s="343" t="s">
        <v>2485</v>
      </c>
      <c r="I217" s="343"/>
      <c r="J217" s="343"/>
      <c r="K217" s="290"/>
    </row>
    <row r="218" spans="2:11" s="1" customFormat="1" ht="15" customHeight="1">
      <c r="B218" s="289"/>
      <c r="C218" s="219"/>
      <c r="D218" s="219"/>
      <c r="E218" s="219"/>
      <c r="F218" s="240">
        <v>4</v>
      </c>
      <c r="G218" s="278"/>
      <c r="H218" s="343" t="s">
        <v>2486</v>
      </c>
      <c r="I218" s="343"/>
      <c r="J218" s="343"/>
      <c r="K218" s="290"/>
    </row>
    <row r="219" spans="2:11" s="1" customFormat="1" ht="12.75" customHeight="1">
      <c r="B219" s="291"/>
      <c r="C219" s="292"/>
      <c r="D219" s="292"/>
      <c r="E219" s="292"/>
      <c r="F219" s="292"/>
      <c r="G219" s="292"/>
      <c r="H219" s="292"/>
      <c r="I219" s="292"/>
      <c r="J219" s="292"/>
      <c r="K219" s="29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1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1" t="s">
        <v>6</v>
      </c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20" t="s">
        <v>78</v>
      </c>
    </row>
    <row r="3" spans="1:46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pans="1:46" s="1" customFormat="1" ht="24.95" customHeight="1">
      <c r="B4" s="23"/>
      <c r="D4" s="24" t="s">
        <v>101</v>
      </c>
      <c r="L4" s="23"/>
      <c r="M4" s="91" t="s">
        <v>11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30" t="s">
        <v>17</v>
      </c>
      <c r="L6" s="23"/>
    </row>
    <row r="7" spans="1:46" s="1" customFormat="1" ht="16.5" customHeight="1">
      <c r="B7" s="23"/>
      <c r="E7" s="332" t="str">
        <f>'Rekapitulace stavby'!K6</f>
        <v>Park Bílý kůň, Praha 14</v>
      </c>
      <c r="F7" s="333"/>
      <c r="G7" s="333"/>
      <c r="H7" s="333"/>
      <c r="L7" s="23"/>
    </row>
    <row r="8" spans="1:46" s="2" customFormat="1" ht="12" customHeight="1">
      <c r="A8" s="35"/>
      <c r="B8" s="36"/>
      <c r="C8" s="35"/>
      <c r="D8" s="30" t="s">
        <v>102</v>
      </c>
      <c r="E8" s="35"/>
      <c r="F8" s="35"/>
      <c r="G8" s="35"/>
      <c r="H8" s="35"/>
      <c r="I8" s="35"/>
      <c r="J8" s="35"/>
      <c r="K8" s="35"/>
      <c r="L8" s="9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294" t="s">
        <v>103</v>
      </c>
      <c r="F9" s="334"/>
      <c r="G9" s="334"/>
      <c r="H9" s="334"/>
      <c r="I9" s="35"/>
      <c r="J9" s="35"/>
      <c r="K9" s="35"/>
      <c r="L9" s="9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9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30" t="s">
        <v>19</v>
      </c>
      <c r="E11" s="35"/>
      <c r="F11" s="28" t="s">
        <v>3</v>
      </c>
      <c r="G11" s="35"/>
      <c r="H11" s="35"/>
      <c r="I11" s="30" t="s">
        <v>20</v>
      </c>
      <c r="J11" s="28" t="s">
        <v>3</v>
      </c>
      <c r="K11" s="35"/>
      <c r="L11" s="9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30" t="s">
        <v>21</v>
      </c>
      <c r="E12" s="35"/>
      <c r="F12" s="28" t="s">
        <v>22</v>
      </c>
      <c r="G12" s="35"/>
      <c r="H12" s="35"/>
      <c r="I12" s="30" t="s">
        <v>23</v>
      </c>
      <c r="J12" s="53">
        <f>'Rekapitulace stavby'!AN8</f>
        <v>45507</v>
      </c>
      <c r="K12" s="35"/>
      <c r="L12" s="9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9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30" t="s">
        <v>24</v>
      </c>
      <c r="E14" s="35"/>
      <c r="F14" s="35"/>
      <c r="G14" s="35"/>
      <c r="H14" s="35"/>
      <c r="I14" s="30" t="s">
        <v>25</v>
      </c>
      <c r="J14" s="28" t="str">
        <f>IF('Rekapitulace stavby'!AN10="","",'Rekapitulace stavby'!AN10)</f>
        <v/>
      </c>
      <c r="K14" s="35"/>
      <c r="L14" s="9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8" t="str">
        <f>IF('Rekapitulace stavby'!E11="","",'Rekapitulace stavby'!E11)</f>
        <v xml:space="preserve"> </v>
      </c>
      <c r="F15" s="35"/>
      <c r="G15" s="35"/>
      <c r="H15" s="35"/>
      <c r="I15" s="30" t="s">
        <v>27</v>
      </c>
      <c r="J15" s="28" t="str">
        <f>IF('Rekapitulace stavby'!AN11="","",'Rekapitulace stavby'!AN11)</f>
        <v/>
      </c>
      <c r="K15" s="35"/>
      <c r="L15" s="9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9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30" t="s">
        <v>28</v>
      </c>
      <c r="E17" s="35"/>
      <c r="F17" s="35"/>
      <c r="G17" s="35"/>
      <c r="H17" s="35"/>
      <c r="I17" s="30" t="s">
        <v>25</v>
      </c>
      <c r="J17" s="31" t="str">
        <f>'Rekapitulace stavby'!AN13</f>
        <v>Vyplň údaj</v>
      </c>
      <c r="K17" s="35"/>
      <c r="L17" s="9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335" t="str">
        <f>'Rekapitulace stavby'!E14</f>
        <v>Vyplň údaj</v>
      </c>
      <c r="F18" s="315"/>
      <c r="G18" s="315"/>
      <c r="H18" s="315"/>
      <c r="I18" s="30" t="s">
        <v>27</v>
      </c>
      <c r="J18" s="31" t="str">
        <f>'Rekapitulace stavby'!AN14</f>
        <v>Vyplň údaj</v>
      </c>
      <c r="K18" s="35"/>
      <c r="L18" s="9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9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30" t="s">
        <v>30</v>
      </c>
      <c r="E20" s="35"/>
      <c r="F20" s="35"/>
      <c r="G20" s="35"/>
      <c r="H20" s="35"/>
      <c r="I20" s="30" t="s">
        <v>25</v>
      </c>
      <c r="J20" s="28" t="str">
        <f>IF('Rekapitulace stavby'!AN16="","",'Rekapitulace stavby'!AN16)</f>
        <v/>
      </c>
      <c r="K20" s="35"/>
      <c r="L20" s="9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8" t="str">
        <f>IF('Rekapitulace stavby'!E17="","",'Rekapitulace stavby'!E17)</f>
        <v xml:space="preserve"> </v>
      </c>
      <c r="F21" s="35"/>
      <c r="G21" s="35"/>
      <c r="H21" s="35"/>
      <c r="I21" s="30" t="s">
        <v>27</v>
      </c>
      <c r="J21" s="28" t="str">
        <f>IF('Rekapitulace stavby'!AN17="","",'Rekapitulace stavby'!AN17)</f>
        <v/>
      </c>
      <c r="K21" s="35"/>
      <c r="L21" s="9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9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30" t="s">
        <v>32</v>
      </c>
      <c r="E23" s="35"/>
      <c r="F23" s="35"/>
      <c r="G23" s="35"/>
      <c r="H23" s="35"/>
      <c r="I23" s="30" t="s">
        <v>25</v>
      </c>
      <c r="J23" s="28" t="str">
        <f>IF('Rekapitulace stavby'!AN19="","",'Rekapitulace stavby'!AN19)</f>
        <v/>
      </c>
      <c r="K23" s="35"/>
      <c r="L23" s="9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8" t="str">
        <f>IF('Rekapitulace stavby'!E20="","",'Rekapitulace stavby'!E20)</f>
        <v xml:space="preserve"> </v>
      </c>
      <c r="F24" s="35"/>
      <c r="G24" s="35"/>
      <c r="H24" s="35"/>
      <c r="I24" s="30" t="s">
        <v>27</v>
      </c>
      <c r="J24" s="28" t="str">
        <f>IF('Rekapitulace stavby'!AN20="","",'Rekapitulace stavby'!AN20)</f>
        <v/>
      </c>
      <c r="K24" s="35"/>
      <c r="L24" s="9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9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30" t="s">
        <v>33</v>
      </c>
      <c r="E26" s="35"/>
      <c r="F26" s="35"/>
      <c r="G26" s="35"/>
      <c r="H26" s="35"/>
      <c r="I26" s="35"/>
      <c r="J26" s="35"/>
      <c r="K26" s="35"/>
      <c r="L26" s="9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93"/>
      <c r="B27" s="94"/>
      <c r="C27" s="93"/>
      <c r="D27" s="93"/>
      <c r="E27" s="320" t="s">
        <v>3</v>
      </c>
      <c r="F27" s="320"/>
      <c r="G27" s="320"/>
      <c r="H27" s="320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9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4"/>
      <c r="E29" s="64"/>
      <c r="F29" s="64"/>
      <c r="G29" s="64"/>
      <c r="H29" s="64"/>
      <c r="I29" s="64"/>
      <c r="J29" s="64"/>
      <c r="K29" s="64"/>
      <c r="L29" s="9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36"/>
      <c r="C30" s="35"/>
      <c r="D30" s="96" t="s">
        <v>35</v>
      </c>
      <c r="E30" s="35"/>
      <c r="F30" s="35"/>
      <c r="G30" s="35"/>
      <c r="H30" s="35"/>
      <c r="I30" s="35"/>
      <c r="J30" s="69">
        <f>ROUND(J91, 2)</f>
        <v>0</v>
      </c>
      <c r="K30" s="35"/>
      <c r="L30" s="9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36"/>
      <c r="C31" s="35"/>
      <c r="D31" s="64"/>
      <c r="E31" s="64"/>
      <c r="F31" s="64"/>
      <c r="G31" s="64"/>
      <c r="H31" s="64"/>
      <c r="I31" s="64"/>
      <c r="J31" s="64"/>
      <c r="K31" s="64"/>
      <c r="L31" s="9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36"/>
      <c r="C32" s="35"/>
      <c r="D32" s="35"/>
      <c r="E32" s="35"/>
      <c r="F32" s="39" t="s">
        <v>37</v>
      </c>
      <c r="G32" s="35"/>
      <c r="H32" s="35"/>
      <c r="I32" s="39" t="s">
        <v>36</v>
      </c>
      <c r="J32" s="39" t="s">
        <v>38</v>
      </c>
      <c r="K32" s="35"/>
      <c r="L32" s="9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36"/>
      <c r="C33" s="35"/>
      <c r="D33" s="97" t="s">
        <v>39</v>
      </c>
      <c r="E33" s="30" t="s">
        <v>40</v>
      </c>
      <c r="F33" s="98">
        <f>ROUND((SUM(BE91:BE916)),  2)</f>
        <v>0</v>
      </c>
      <c r="G33" s="35"/>
      <c r="H33" s="35"/>
      <c r="I33" s="99">
        <v>0.21</v>
      </c>
      <c r="J33" s="98">
        <f>ROUND(((SUM(BE91:BE916))*I33),  2)</f>
        <v>0</v>
      </c>
      <c r="K33" s="35"/>
      <c r="L33" s="9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36"/>
      <c r="C34" s="35"/>
      <c r="D34" s="35"/>
      <c r="E34" s="30" t="s">
        <v>41</v>
      </c>
      <c r="F34" s="98">
        <f>ROUND((SUM(BF91:BF916)),  2)</f>
        <v>0</v>
      </c>
      <c r="G34" s="35"/>
      <c r="H34" s="35"/>
      <c r="I34" s="99">
        <v>0.12</v>
      </c>
      <c r="J34" s="98">
        <f>ROUND(((SUM(BF91:BF916))*I34),  2)</f>
        <v>0</v>
      </c>
      <c r="K34" s="35"/>
      <c r="L34" s="9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36"/>
      <c r="C35" s="35"/>
      <c r="D35" s="35"/>
      <c r="E35" s="30" t="s">
        <v>42</v>
      </c>
      <c r="F35" s="98">
        <f>ROUND((SUM(BG91:BG916)),  2)</f>
        <v>0</v>
      </c>
      <c r="G35" s="35"/>
      <c r="H35" s="35"/>
      <c r="I35" s="99">
        <v>0.21</v>
      </c>
      <c r="J35" s="98">
        <f>0</f>
        <v>0</v>
      </c>
      <c r="K35" s="35"/>
      <c r="L35" s="9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36"/>
      <c r="C36" s="35"/>
      <c r="D36" s="35"/>
      <c r="E36" s="30" t="s">
        <v>43</v>
      </c>
      <c r="F36" s="98">
        <f>ROUND((SUM(BH91:BH916)),  2)</f>
        <v>0</v>
      </c>
      <c r="G36" s="35"/>
      <c r="H36" s="35"/>
      <c r="I36" s="99">
        <v>0.12</v>
      </c>
      <c r="J36" s="98">
        <f>0</f>
        <v>0</v>
      </c>
      <c r="K36" s="35"/>
      <c r="L36" s="9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36"/>
      <c r="C37" s="35"/>
      <c r="D37" s="35"/>
      <c r="E37" s="30" t="s">
        <v>44</v>
      </c>
      <c r="F37" s="98">
        <f>ROUND((SUM(BI91:BI916)),  2)</f>
        <v>0</v>
      </c>
      <c r="G37" s="35"/>
      <c r="H37" s="35"/>
      <c r="I37" s="99">
        <v>0</v>
      </c>
      <c r="J37" s="98">
        <f>0</f>
        <v>0</v>
      </c>
      <c r="K37" s="35"/>
      <c r="L37" s="9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9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36"/>
      <c r="C39" s="100"/>
      <c r="D39" s="101" t="s">
        <v>45</v>
      </c>
      <c r="E39" s="58"/>
      <c r="F39" s="58"/>
      <c r="G39" s="102" t="s">
        <v>46</v>
      </c>
      <c r="H39" s="103" t="s">
        <v>47</v>
      </c>
      <c r="I39" s="58"/>
      <c r="J39" s="104">
        <f>SUM(J30:J37)</f>
        <v>0</v>
      </c>
      <c r="K39" s="105"/>
      <c r="L39" s="9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9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47"/>
      <c r="C44" s="48"/>
      <c r="D44" s="48"/>
      <c r="E44" s="48"/>
      <c r="F44" s="48"/>
      <c r="G44" s="48"/>
      <c r="H44" s="48"/>
      <c r="I44" s="48"/>
      <c r="J44" s="48"/>
      <c r="K44" s="48"/>
      <c r="L44" s="9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104</v>
      </c>
      <c r="D45" s="35"/>
      <c r="E45" s="35"/>
      <c r="F45" s="35"/>
      <c r="G45" s="35"/>
      <c r="H45" s="35"/>
      <c r="I45" s="35"/>
      <c r="J45" s="35"/>
      <c r="K45" s="35"/>
      <c r="L45" s="9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9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17</v>
      </c>
      <c r="D47" s="35"/>
      <c r="E47" s="35"/>
      <c r="F47" s="35"/>
      <c r="G47" s="35"/>
      <c r="H47" s="35"/>
      <c r="I47" s="35"/>
      <c r="J47" s="35"/>
      <c r="K47" s="35"/>
      <c r="L47" s="9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5"/>
      <c r="D48" s="35"/>
      <c r="E48" s="332" t="str">
        <f>E7</f>
        <v>Park Bílý kůň, Praha 14</v>
      </c>
      <c r="F48" s="333"/>
      <c r="G48" s="333"/>
      <c r="H48" s="333"/>
      <c r="I48" s="35"/>
      <c r="J48" s="35"/>
      <c r="K48" s="35"/>
      <c r="L48" s="9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102</v>
      </c>
      <c r="D49" s="35"/>
      <c r="E49" s="35"/>
      <c r="F49" s="35"/>
      <c r="G49" s="35"/>
      <c r="H49" s="35"/>
      <c r="I49" s="35"/>
      <c r="J49" s="35"/>
      <c r="K49" s="35"/>
      <c r="L49" s="9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5"/>
      <c r="D50" s="35"/>
      <c r="E50" s="294" t="str">
        <f>E9</f>
        <v>SO 101 - Komunikace a zpevněné plochy</v>
      </c>
      <c r="F50" s="334"/>
      <c r="G50" s="334"/>
      <c r="H50" s="334"/>
      <c r="I50" s="35"/>
      <c r="J50" s="35"/>
      <c r="K50" s="35"/>
      <c r="L50" s="9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5"/>
      <c r="D51" s="35"/>
      <c r="E51" s="35"/>
      <c r="F51" s="35"/>
      <c r="G51" s="35"/>
      <c r="H51" s="35"/>
      <c r="I51" s="35"/>
      <c r="J51" s="35"/>
      <c r="K51" s="35"/>
      <c r="L51" s="9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5"/>
      <c r="E52" s="35"/>
      <c r="F52" s="28" t="str">
        <f>F12</f>
        <v>p.č. 1384/1 a 1385, k.ú. Hloubětín [731234]</v>
      </c>
      <c r="G52" s="35"/>
      <c r="H52" s="35"/>
      <c r="I52" s="30" t="s">
        <v>23</v>
      </c>
      <c r="J52" s="53">
        <f>IF(J12="","",J12)</f>
        <v>45507</v>
      </c>
      <c r="K52" s="35"/>
      <c r="L52" s="9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5"/>
      <c r="D53" s="35"/>
      <c r="E53" s="35"/>
      <c r="F53" s="35"/>
      <c r="G53" s="35"/>
      <c r="H53" s="35"/>
      <c r="I53" s="35"/>
      <c r="J53" s="35"/>
      <c r="K53" s="35"/>
      <c r="L53" s="9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24</v>
      </c>
      <c r="D54" s="35"/>
      <c r="E54" s="35"/>
      <c r="F54" s="28" t="str">
        <f>E15</f>
        <v xml:space="preserve"> </v>
      </c>
      <c r="G54" s="35"/>
      <c r="H54" s="35"/>
      <c r="I54" s="30" t="s">
        <v>30</v>
      </c>
      <c r="J54" s="33" t="str">
        <f>E21</f>
        <v xml:space="preserve"> </v>
      </c>
      <c r="K54" s="35"/>
      <c r="L54" s="9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28</v>
      </c>
      <c r="D55" s="35"/>
      <c r="E55" s="35"/>
      <c r="F55" s="28" t="str">
        <f>IF(E18="","",E18)</f>
        <v>Vyplň údaj</v>
      </c>
      <c r="G55" s="35"/>
      <c r="H55" s="35"/>
      <c r="I55" s="30" t="s">
        <v>32</v>
      </c>
      <c r="J55" s="33" t="str">
        <f>E24</f>
        <v xml:space="preserve"> </v>
      </c>
      <c r="K55" s="35"/>
      <c r="L55" s="9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5"/>
      <c r="D56" s="35"/>
      <c r="E56" s="35"/>
      <c r="F56" s="35"/>
      <c r="G56" s="35"/>
      <c r="H56" s="35"/>
      <c r="I56" s="35"/>
      <c r="J56" s="35"/>
      <c r="K56" s="35"/>
      <c r="L56" s="9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06" t="s">
        <v>105</v>
      </c>
      <c r="D57" s="100"/>
      <c r="E57" s="100"/>
      <c r="F57" s="100"/>
      <c r="G57" s="100"/>
      <c r="H57" s="100"/>
      <c r="I57" s="100"/>
      <c r="J57" s="107" t="s">
        <v>106</v>
      </c>
      <c r="K57" s="100"/>
      <c r="L57" s="9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5"/>
      <c r="D58" s="35"/>
      <c r="E58" s="35"/>
      <c r="F58" s="35"/>
      <c r="G58" s="35"/>
      <c r="H58" s="35"/>
      <c r="I58" s="35"/>
      <c r="J58" s="35"/>
      <c r="K58" s="35"/>
      <c r="L58" s="9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08" t="s">
        <v>67</v>
      </c>
      <c r="D59" s="35"/>
      <c r="E59" s="35"/>
      <c r="F59" s="35"/>
      <c r="G59" s="35"/>
      <c r="H59" s="35"/>
      <c r="I59" s="35"/>
      <c r="J59" s="69">
        <f>J91</f>
        <v>0</v>
      </c>
      <c r="K59" s="35"/>
      <c r="L59" s="9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20" t="s">
        <v>107</v>
      </c>
    </row>
    <row r="60" spans="1:47" s="9" customFormat="1" ht="24.95" customHeight="1">
      <c r="B60" s="109"/>
      <c r="D60" s="110" t="s">
        <v>108</v>
      </c>
      <c r="E60" s="111"/>
      <c r="F60" s="111"/>
      <c r="G60" s="111"/>
      <c r="H60" s="111"/>
      <c r="I60" s="111"/>
      <c r="J60" s="112">
        <f>J92</f>
        <v>0</v>
      </c>
      <c r="L60" s="109"/>
    </row>
    <row r="61" spans="1:47" s="10" customFormat="1" ht="19.899999999999999" customHeight="1">
      <c r="B61" s="113"/>
      <c r="D61" s="114" t="s">
        <v>109</v>
      </c>
      <c r="E61" s="115"/>
      <c r="F61" s="115"/>
      <c r="G61" s="115"/>
      <c r="H61" s="115"/>
      <c r="I61" s="115"/>
      <c r="J61" s="116">
        <f>J93</f>
        <v>0</v>
      </c>
      <c r="L61" s="113"/>
    </row>
    <row r="62" spans="1:47" s="10" customFormat="1" ht="19.899999999999999" customHeight="1">
      <c r="B62" s="113"/>
      <c r="D62" s="114" t="s">
        <v>110</v>
      </c>
      <c r="E62" s="115"/>
      <c r="F62" s="115"/>
      <c r="G62" s="115"/>
      <c r="H62" s="115"/>
      <c r="I62" s="115"/>
      <c r="J62" s="116">
        <f>J400</f>
        <v>0</v>
      </c>
      <c r="L62" s="113"/>
    </row>
    <row r="63" spans="1:47" s="10" customFormat="1" ht="19.899999999999999" customHeight="1">
      <c r="B63" s="113"/>
      <c r="D63" s="114" t="s">
        <v>111</v>
      </c>
      <c r="E63" s="115"/>
      <c r="F63" s="115"/>
      <c r="G63" s="115"/>
      <c r="H63" s="115"/>
      <c r="I63" s="115"/>
      <c r="J63" s="116">
        <f>J461</f>
        <v>0</v>
      </c>
      <c r="L63" s="113"/>
    </row>
    <row r="64" spans="1:47" s="10" customFormat="1" ht="19.899999999999999" customHeight="1">
      <c r="B64" s="113"/>
      <c r="D64" s="114" t="s">
        <v>112</v>
      </c>
      <c r="E64" s="115"/>
      <c r="F64" s="115"/>
      <c r="G64" s="115"/>
      <c r="H64" s="115"/>
      <c r="I64" s="115"/>
      <c r="J64" s="116">
        <f>J473</f>
        <v>0</v>
      </c>
      <c r="L64" s="113"/>
    </row>
    <row r="65" spans="1:31" s="10" customFormat="1" ht="19.899999999999999" customHeight="1">
      <c r="B65" s="113"/>
      <c r="D65" s="114" t="s">
        <v>113</v>
      </c>
      <c r="E65" s="115"/>
      <c r="F65" s="115"/>
      <c r="G65" s="115"/>
      <c r="H65" s="115"/>
      <c r="I65" s="115"/>
      <c r="J65" s="116">
        <f>J493</f>
        <v>0</v>
      </c>
      <c r="L65" s="113"/>
    </row>
    <row r="66" spans="1:31" s="10" customFormat="1" ht="19.899999999999999" customHeight="1">
      <c r="B66" s="113"/>
      <c r="D66" s="114" t="s">
        <v>114</v>
      </c>
      <c r="E66" s="115"/>
      <c r="F66" s="115"/>
      <c r="G66" s="115"/>
      <c r="H66" s="115"/>
      <c r="I66" s="115"/>
      <c r="J66" s="116">
        <f>J725</f>
        <v>0</v>
      </c>
      <c r="L66" s="113"/>
    </row>
    <row r="67" spans="1:31" s="10" customFormat="1" ht="19.899999999999999" customHeight="1">
      <c r="B67" s="113"/>
      <c r="D67" s="114" t="s">
        <v>115</v>
      </c>
      <c r="E67" s="115"/>
      <c r="F67" s="115"/>
      <c r="G67" s="115"/>
      <c r="H67" s="115"/>
      <c r="I67" s="115"/>
      <c r="J67" s="116">
        <f>J868</f>
        <v>0</v>
      </c>
      <c r="L67" s="113"/>
    </row>
    <row r="68" spans="1:31" s="10" customFormat="1" ht="19.899999999999999" customHeight="1">
      <c r="B68" s="113"/>
      <c r="D68" s="114" t="s">
        <v>116</v>
      </c>
      <c r="E68" s="115"/>
      <c r="F68" s="115"/>
      <c r="G68" s="115"/>
      <c r="H68" s="115"/>
      <c r="I68" s="115"/>
      <c r="J68" s="116">
        <f>J890</f>
        <v>0</v>
      </c>
      <c r="L68" s="113"/>
    </row>
    <row r="69" spans="1:31" s="9" customFormat="1" ht="24.95" customHeight="1">
      <c r="B69" s="109"/>
      <c r="D69" s="110" t="s">
        <v>117</v>
      </c>
      <c r="E69" s="111"/>
      <c r="F69" s="111"/>
      <c r="G69" s="111"/>
      <c r="H69" s="111"/>
      <c r="I69" s="111"/>
      <c r="J69" s="112">
        <f>J893</f>
        <v>0</v>
      </c>
      <c r="L69" s="109"/>
    </row>
    <row r="70" spans="1:31" s="10" customFormat="1" ht="19.899999999999999" customHeight="1">
      <c r="B70" s="113"/>
      <c r="D70" s="114" t="s">
        <v>118</v>
      </c>
      <c r="E70" s="115"/>
      <c r="F70" s="115"/>
      <c r="G70" s="115"/>
      <c r="H70" s="115"/>
      <c r="I70" s="115"/>
      <c r="J70" s="116">
        <f>J894</f>
        <v>0</v>
      </c>
      <c r="L70" s="113"/>
    </row>
    <row r="71" spans="1:31" s="10" customFormat="1" ht="19.899999999999999" customHeight="1">
      <c r="B71" s="113"/>
      <c r="D71" s="114" t="s">
        <v>119</v>
      </c>
      <c r="E71" s="115"/>
      <c r="F71" s="115"/>
      <c r="G71" s="115"/>
      <c r="H71" s="115"/>
      <c r="I71" s="115"/>
      <c r="J71" s="116">
        <f>J902</f>
        <v>0</v>
      </c>
      <c r="L71" s="113"/>
    </row>
    <row r="72" spans="1:31" s="2" customFormat="1" ht="21.75" customHeight="1">
      <c r="A72" s="35"/>
      <c r="B72" s="36"/>
      <c r="C72" s="35"/>
      <c r="D72" s="35"/>
      <c r="E72" s="35"/>
      <c r="F72" s="35"/>
      <c r="G72" s="35"/>
      <c r="H72" s="35"/>
      <c r="I72" s="35"/>
      <c r="J72" s="35"/>
      <c r="K72" s="35"/>
      <c r="L72" s="9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6.95" customHeight="1">
      <c r="A73" s="35"/>
      <c r="B73" s="45"/>
      <c r="C73" s="46"/>
      <c r="D73" s="46"/>
      <c r="E73" s="46"/>
      <c r="F73" s="46"/>
      <c r="G73" s="46"/>
      <c r="H73" s="46"/>
      <c r="I73" s="46"/>
      <c r="J73" s="46"/>
      <c r="K73" s="46"/>
      <c r="L73" s="9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7" spans="1:31" s="2" customFormat="1" ht="6.95" customHeight="1">
      <c r="A77" s="35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9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24.95" customHeight="1">
      <c r="A78" s="35"/>
      <c r="B78" s="36"/>
      <c r="C78" s="24" t="s">
        <v>120</v>
      </c>
      <c r="D78" s="35"/>
      <c r="E78" s="35"/>
      <c r="F78" s="35"/>
      <c r="G78" s="35"/>
      <c r="H78" s="35"/>
      <c r="I78" s="35"/>
      <c r="J78" s="35"/>
      <c r="K78" s="35"/>
      <c r="L78" s="92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5"/>
      <c r="D79" s="35"/>
      <c r="E79" s="35"/>
      <c r="F79" s="35"/>
      <c r="G79" s="35"/>
      <c r="H79" s="35"/>
      <c r="I79" s="35"/>
      <c r="J79" s="35"/>
      <c r="K79" s="35"/>
      <c r="L79" s="92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2" customHeight="1">
      <c r="A80" s="35"/>
      <c r="B80" s="36"/>
      <c r="C80" s="30" t="s">
        <v>17</v>
      </c>
      <c r="D80" s="35"/>
      <c r="E80" s="35"/>
      <c r="F80" s="35"/>
      <c r="G80" s="35"/>
      <c r="H80" s="35"/>
      <c r="I80" s="35"/>
      <c r="J80" s="35"/>
      <c r="K80" s="35"/>
      <c r="L80" s="92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6.5" customHeight="1">
      <c r="A81" s="35"/>
      <c r="B81" s="36"/>
      <c r="C81" s="35"/>
      <c r="D81" s="35"/>
      <c r="E81" s="332" t="str">
        <f>E7</f>
        <v>Park Bílý kůň, Praha 14</v>
      </c>
      <c r="F81" s="333"/>
      <c r="G81" s="333"/>
      <c r="H81" s="333"/>
      <c r="I81" s="35"/>
      <c r="J81" s="35"/>
      <c r="K81" s="35"/>
      <c r="L81" s="9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2" customHeight="1">
      <c r="A82" s="35"/>
      <c r="B82" s="36"/>
      <c r="C82" s="30" t="s">
        <v>102</v>
      </c>
      <c r="D82" s="35"/>
      <c r="E82" s="35"/>
      <c r="F82" s="35"/>
      <c r="G82" s="35"/>
      <c r="H82" s="35"/>
      <c r="I82" s="35"/>
      <c r="J82" s="35"/>
      <c r="K82" s="35"/>
      <c r="L82" s="9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6.5" customHeight="1">
      <c r="A83" s="35"/>
      <c r="B83" s="36"/>
      <c r="C83" s="35"/>
      <c r="D83" s="35"/>
      <c r="E83" s="294" t="str">
        <f>E9</f>
        <v>SO 101 - Komunikace a zpevněné plochy</v>
      </c>
      <c r="F83" s="334"/>
      <c r="G83" s="334"/>
      <c r="H83" s="334"/>
      <c r="I83" s="35"/>
      <c r="J83" s="35"/>
      <c r="K83" s="35"/>
      <c r="L83" s="9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6.95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9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2" customHeight="1">
      <c r="A85" s="35"/>
      <c r="B85" s="36"/>
      <c r="C85" s="30" t="s">
        <v>21</v>
      </c>
      <c r="D85" s="35"/>
      <c r="E85" s="35"/>
      <c r="F85" s="28" t="str">
        <f>F12</f>
        <v>p.č. 1384/1 a 1385, k.ú. Hloubětín [731234]</v>
      </c>
      <c r="G85" s="35"/>
      <c r="H85" s="35"/>
      <c r="I85" s="30" t="s">
        <v>23</v>
      </c>
      <c r="J85" s="53">
        <f>IF(J12="","",J12)</f>
        <v>45507</v>
      </c>
      <c r="K85" s="35"/>
      <c r="L85" s="9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6.95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92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5.2" customHeight="1">
      <c r="A87" s="35"/>
      <c r="B87" s="36"/>
      <c r="C87" s="30" t="s">
        <v>24</v>
      </c>
      <c r="D87" s="35"/>
      <c r="E87" s="35"/>
      <c r="F87" s="28" t="str">
        <f>E15</f>
        <v xml:space="preserve"> </v>
      </c>
      <c r="G87" s="35"/>
      <c r="H87" s="35"/>
      <c r="I87" s="30" t="s">
        <v>30</v>
      </c>
      <c r="J87" s="33" t="str">
        <f>E21</f>
        <v xml:space="preserve"> </v>
      </c>
      <c r="K87" s="35"/>
      <c r="L87" s="92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2" customFormat="1" ht="15.2" customHeight="1">
      <c r="A88" s="35"/>
      <c r="B88" s="36"/>
      <c r="C88" s="30" t="s">
        <v>28</v>
      </c>
      <c r="D88" s="35"/>
      <c r="E88" s="35"/>
      <c r="F88" s="28" t="str">
        <f>IF(E18="","",E18)</f>
        <v>Vyplň údaj</v>
      </c>
      <c r="G88" s="35"/>
      <c r="H88" s="35"/>
      <c r="I88" s="30" t="s">
        <v>32</v>
      </c>
      <c r="J88" s="33" t="str">
        <f>E24</f>
        <v xml:space="preserve"> </v>
      </c>
      <c r="K88" s="35"/>
      <c r="L88" s="92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65" s="2" customFormat="1" ht="10.35" customHeight="1">
      <c r="A89" s="35"/>
      <c r="B89" s="36"/>
      <c r="C89" s="35"/>
      <c r="D89" s="35"/>
      <c r="E89" s="35"/>
      <c r="F89" s="35"/>
      <c r="G89" s="35"/>
      <c r="H89" s="35"/>
      <c r="I89" s="35"/>
      <c r="J89" s="35"/>
      <c r="K89" s="35"/>
      <c r="L89" s="92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65" s="11" customFormat="1" ht="29.25" customHeight="1">
      <c r="A90" s="117"/>
      <c r="B90" s="118"/>
      <c r="C90" s="119" t="s">
        <v>121</v>
      </c>
      <c r="D90" s="120" t="s">
        <v>54</v>
      </c>
      <c r="E90" s="120" t="s">
        <v>50</v>
      </c>
      <c r="F90" s="120" t="s">
        <v>51</v>
      </c>
      <c r="G90" s="120" t="s">
        <v>122</v>
      </c>
      <c r="H90" s="120" t="s">
        <v>123</v>
      </c>
      <c r="I90" s="120" t="s">
        <v>124</v>
      </c>
      <c r="J90" s="120" t="s">
        <v>106</v>
      </c>
      <c r="K90" s="121" t="s">
        <v>125</v>
      </c>
      <c r="L90" s="122"/>
      <c r="M90" s="60" t="s">
        <v>3</v>
      </c>
      <c r="N90" s="61" t="s">
        <v>39</v>
      </c>
      <c r="O90" s="61" t="s">
        <v>126</v>
      </c>
      <c r="P90" s="61" t="s">
        <v>127</v>
      </c>
      <c r="Q90" s="61" t="s">
        <v>128</v>
      </c>
      <c r="R90" s="61" t="s">
        <v>129</v>
      </c>
      <c r="S90" s="61" t="s">
        <v>130</v>
      </c>
      <c r="T90" s="62" t="s">
        <v>131</v>
      </c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</row>
    <row r="91" spans="1:65" s="2" customFormat="1" ht="22.9" customHeight="1">
      <c r="A91" s="35"/>
      <c r="B91" s="36"/>
      <c r="C91" s="67" t="s">
        <v>132</v>
      </c>
      <c r="D91" s="35"/>
      <c r="E91" s="35"/>
      <c r="F91" s="35"/>
      <c r="G91" s="35"/>
      <c r="H91" s="35"/>
      <c r="I91" s="35"/>
      <c r="J91" s="123">
        <f>BK91</f>
        <v>0</v>
      </c>
      <c r="K91" s="35"/>
      <c r="L91" s="36"/>
      <c r="M91" s="63"/>
      <c r="N91" s="54"/>
      <c r="O91" s="64"/>
      <c r="P91" s="124">
        <f>P92+P893</f>
        <v>0</v>
      </c>
      <c r="Q91" s="64"/>
      <c r="R91" s="124">
        <f>R92+R893</f>
        <v>4268.6550534100006</v>
      </c>
      <c r="S91" s="64"/>
      <c r="T91" s="125">
        <f>T92+T893</f>
        <v>47.576499999999996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20" t="s">
        <v>68</v>
      </c>
      <c r="AU91" s="20" t="s">
        <v>107</v>
      </c>
      <c r="BK91" s="126">
        <f>BK92+BK893</f>
        <v>0</v>
      </c>
    </row>
    <row r="92" spans="1:65" s="12" customFormat="1" ht="25.9" customHeight="1">
      <c r="B92" s="127"/>
      <c r="D92" s="128" t="s">
        <v>68</v>
      </c>
      <c r="E92" s="129" t="s">
        <v>133</v>
      </c>
      <c r="F92" s="129" t="s">
        <v>134</v>
      </c>
      <c r="I92" s="130"/>
      <c r="J92" s="131">
        <f>BK92</f>
        <v>0</v>
      </c>
      <c r="L92" s="127"/>
      <c r="M92" s="132"/>
      <c r="N92" s="133"/>
      <c r="O92" s="133"/>
      <c r="P92" s="134">
        <f>P93+P400+P461+P473+P493+P725+P868+P890</f>
        <v>0</v>
      </c>
      <c r="Q92" s="133"/>
      <c r="R92" s="134">
        <f>R93+R400+R461+R473+R493+R725+R868+R890</f>
        <v>4268.2248034100003</v>
      </c>
      <c r="S92" s="133"/>
      <c r="T92" s="135">
        <f>T93+T400+T461+T473+T493+T725+T868+T890</f>
        <v>47.576499999999996</v>
      </c>
      <c r="AR92" s="128" t="s">
        <v>77</v>
      </c>
      <c r="AT92" s="136" t="s">
        <v>68</v>
      </c>
      <c r="AU92" s="136" t="s">
        <v>69</v>
      </c>
      <c r="AY92" s="128" t="s">
        <v>135</v>
      </c>
      <c r="BK92" s="137">
        <f>BK93+BK400+BK461+BK473+BK493+BK725+BK868+BK890</f>
        <v>0</v>
      </c>
    </row>
    <row r="93" spans="1:65" s="12" customFormat="1" ht="22.9" customHeight="1">
      <c r="B93" s="127"/>
      <c r="D93" s="128" t="s">
        <v>68</v>
      </c>
      <c r="E93" s="138" t="s">
        <v>77</v>
      </c>
      <c r="F93" s="138" t="s">
        <v>136</v>
      </c>
      <c r="I93" s="130"/>
      <c r="J93" s="139">
        <f>BK93</f>
        <v>0</v>
      </c>
      <c r="L93" s="127"/>
      <c r="M93" s="132"/>
      <c r="N93" s="133"/>
      <c r="O93" s="133"/>
      <c r="P93" s="134">
        <f>SUM(P94:P399)</f>
        <v>0</v>
      </c>
      <c r="Q93" s="133"/>
      <c r="R93" s="134">
        <f>SUM(R94:R399)</f>
        <v>1242.98884</v>
      </c>
      <c r="S93" s="133"/>
      <c r="T93" s="135">
        <f>SUM(T94:T399)</f>
        <v>30.334499999999998</v>
      </c>
      <c r="AR93" s="128" t="s">
        <v>77</v>
      </c>
      <c r="AT93" s="136" t="s">
        <v>68</v>
      </c>
      <c r="AU93" s="136" t="s">
        <v>77</v>
      </c>
      <c r="AY93" s="128" t="s">
        <v>135</v>
      </c>
      <c r="BK93" s="137">
        <f>SUM(BK94:BK399)</f>
        <v>0</v>
      </c>
    </row>
    <row r="94" spans="1:65" s="2" customFormat="1" ht="33" customHeight="1">
      <c r="A94" s="35"/>
      <c r="B94" s="140"/>
      <c r="C94" s="141" t="s">
        <v>77</v>
      </c>
      <c r="D94" s="141" t="s">
        <v>137</v>
      </c>
      <c r="E94" s="142" t="s">
        <v>138</v>
      </c>
      <c r="F94" s="143" t="s">
        <v>139</v>
      </c>
      <c r="G94" s="144" t="s">
        <v>140</v>
      </c>
      <c r="H94" s="145">
        <v>18</v>
      </c>
      <c r="I94" s="146"/>
      <c r="J94" s="147">
        <f>ROUND(I94*H94,2)</f>
        <v>0</v>
      </c>
      <c r="K94" s="143" t="s">
        <v>141</v>
      </c>
      <c r="L94" s="36"/>
      <c r="M94" s="148" t="s">
        <v>3</v>
      </c>
      <c r="N94" s="149" t="s">
        <v>40</v>
      </c>
      <c r="O94" s="56"/>
      <c r="P94" s="150">
        <f>O94*H94</f>
        <v>0</v>
      </c>
      <c r="Q94" s="150">
        <v>0</v>
      </c>
      <c r="R94" s="150">
        <f>Q94*H94</f>
        <v>0</v>
      </c>
      <c r="S94" s="150">
        <v>0.57999999999999996</v>
      </c>
      <c r="T94" s="151">
        <f>S94*H94</f>
        <v>10.44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52" t="s">
        <v>142</v>
      </c>
      <c r="AT94" s="152" t="s">
        <v>137</v>
      </c>
      <c r="AU94" s="152" t="s">
        <v>79</v>
      </c>
      <c r="AY94" s="20" t="s">
        <v>135</v>
      </c>
      <c r="BE94" s="153">
        <f>IF(N94="základní",J94,0)</f>
        <v>0</v>
      </c>
      <c r="BF94" s="153">
        <f>IF(N94="snížená",J94,0)</f>
        <v>0</v>
      </c>
      <c r="BG94" s="153">
        <f>IF(N94="zákl. přenesená",J94,0)</f>
        <v>0</v>
      </c>
      <c r="BH94" s="153">
        <f>IF(N94="sníž. přenesená",J94,0)</f>
        <v>0</v>
      </c>
      <c r="BI94" s="153">
        <f>IF(N94="nulová",J94,0)</f>
        <v>0</v>
      </c>
      <c r="BJ94" s="20" t="s">
        <v>77</v>
      </c>
      <c r="BK94" s="153">
        <f>ROUND(I94*H94,2)</f>
        <v>0</v>
      </c>
      <c r="BL94" s="20" t="s">
        <v>142</v>
      </c>
      <c r="BM94" s="152" t="s">
        <v>143</v>
      </c>
    </row>
    <row r="95" spans="1:65" s="2" customFormat="1" ht="11.25">
      <c r="A95" s="35"/>
      <c r="B95" s="36"/>
      <c r="C95" s="35"/>
      <c r="D95" s="154" t="s">
        <v>144</v>
      </c>
      <c r="E95" s="35"/>
      <c r="F95" s="155" t="s">
        <v>145</v>
      </c>
      <c r="G95" s="35"/>
      <c r="H95" s="35"/>
      <c r="I95" s="156"/>
      <c r="J95" s="35"/>
      <c r="K95" s="35"/>
      <c r="L95" s="36"/>
      <c r="M95" s="157"/>
      <c r="N95" s="158"/>
      <c r="O95" s="56"/>
      <c r="P95" s="56"/>
      <c r="Q95" s="56"/>
      <c r="R95" s="56"/>
      <c r="S95" s="56"/>
      <c r="T95" s="57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20" t="s">
        <v>144</v>
      </c>
      <c r="AU95" s="20" t="s">
        <v>79</v>
      </c>
    </row>
    <row r="96" spans="1:65" s="13" customFormat="1" ht="11.25">
      <c r="B96" s="159"/>
      <c r="D96" s="160" t="s">
        <v>146</v>
      </c>
      <c r="E96" s="161" t="s">
        <v>3</v>
      </c>
      <c r="F96" s="162" t="s">
        <v>147</v>
      </c>
      <c r="H96" s="161" t="s">
        <v>3</v>
      </c>
      <c r="I96" s="163"/>
      <c r="L96" s="159"/>
      <c r="M96" s="164"/>
      <c r="N96" s="165"/>
      <c r="O96" s="165"/>
      <c r="P96" s="165"/>
      <c r="Q96" s="165"/>
      <c r="R96" s="165"/>
      <c r="S96" s="165"/>
      <c r="T96" s="166"/>
      <c r="AT96" s="161" t="s">
        <v>146</v>
      </c>
      <c r="AU96" s="161" t="s">
        <v>79</v>
      </c>
      <c r="AV96" s="13" t="s">
        <v>77</v>
      </c>
      <c r="AW96" s="13" t="s">
        <v>31</v>
      </c>
      <c r="AX96" s="13" t="s">
        <v>69</v>
      </c>
      <c r="AY96" s="161" t="s">
        <v>135</v>
      </c>
    </row>
    <row r="97" spans="1:65" s="14" customFormat="1" ht="11.25">
      <c r="B97" s="167"/>
      <c r="D97" s="160" t="s">
        <v>146</v>
      </c>
      <c r="E97" s="168" t="s">
        <v>3</v>
      </c>
      <c r="F97" s="169" t="s">
        <v>148</v>
      </c>
      <c r="H97" s="170">
        <v>18</v>
      </c>
      <c r="I97" s="171"/>
      <c r="L97" s="167"/>
      <c r="M97" s="172"/>
      <c r="N97" s="173"/>
      <c r="O97" s="173"/>
      <c r="P97" s="173"/>
      <c r="Q97" s="173"/>
      <c r="R97" s="173"/>
      <c r="S97" s="173"/>
      <c r="T97" s="174"/>
      <c r="AT97" s="168" t="s">
        <v>146</v>
      </c>
      <c r="AU97" s="168" t="s">
        <v>79</v>
      </c>
      <c r="AV97" s="14" t="s">
        <v>79</v>
      </c>
      <c r="AW97" s="14" t="s">
        <v>31</v>
      </c>
      <c r="AX97" s="14" t="s">
        <v>69</v>
      </c>
      <c r="AY97" s="168" t="s">
        <v>135</v>
      </c>
    </row>
    <row r="98" spans="1:65" s="15" customFormat="1" ht="11.25">
      <c r="B98" s="175"/>
      <c r="D98" s="160" t="s">
        <v>146</v>
      </c>
      <c r="E98" s="176" t="s">
        <v>3</v>
      </c>
      <c r="F98" s="177" t="s">
        <v>149</v>
      </c>
      <c r="H98" s="178">
        <v>18</v>
      </c>
      <c r="I98" s="179"/>
      <c r="L98" s="175"/>
      <c r="M98" s="180"/>
      <c r="N98" s="181"/>
      <c r="O98" s="181"/>
      <c r="P98" s="181"/>
      <c r="Q98" s="181"/>
      <c r="R98" s="181"/>
      <c r="S98" s="181"/>
      <c r="T98" s="182"/>
      <c r="AT98" s="176" t="s">
        <v>146</v>
      </c>
      <c r="AU98" s="176" t="s">
        <v>79</v>
      </c>
      <c r="AV98" s="15" t="s">
        <v>142</v>
      </c>
      <c r="AW98" s="15" t="s">
        <v>31</v>
      </c>
      <c r="AX98" s="15" t="s">
        <v>77</v>
      </c>
      <c r="AY98" s="176" t="s">
        <v>135</v>
      </c>
    </row>
    <row r="99" spans="1:65" s="2" customFormat="1" ht="24.2" customHeight="1">
      <c r="A99" s="35"/>
      <c r="B99" s="140"/>
      <c r="C99" s="141" t="s">
        <v>79</v>
      </c>
      <c r="D99" s="141" t="s">
        <v>137</v>
      </c>
      <c r="E99" s="142" t="s">
        <v>150</v>
      </c>
      <c r="F99" s="143" t="s">
        <v>151</v>
      </c>
      <c r="G99" s="144" t="s">
        <v>140</v>
      </c>
      <c r="H99" s="145">
        <v>18</v>
      </c>
      <c r="I99" s="146"/>
      <c r="J99" s="147">
        <f>ROUND(I99*H99,2)</f>
        <v>0</v>
      </c>
      <c r="K99" s="143" t="s">
        <v>141</v>
      </c>
      <c r="L99" s="36"/>
      <c r="M99" s="148" t="s">
        <v>3</v>
      </c>
      <c r="N99" s="149" t="s">
        <v>40</v>
      </c>
      <c r="O99" s="56"/>
      <c r="P99" s="150">
        <f>O99*H99</f>
        <v>0</v>
      </c>
      <c r="Q99" s="150">
        <v>0</v>
      </c>
      <c r="R99" s="150">
        <f>Q99*H99</f>
        <v>0</v>
      </c>
      <c r="S99" s="150">
        <v>0.316</v>
      </c>
      <c r="T99" s="151">
        <f>S99*H99</f>
        <v>5.6879999999999997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52" t="s">
        <v>142</v>
      </c>
      <c r="AT99" s="152" t="s">
        <v>137</v>
      </c>
      <c r="AU99" s="152" t="s">
        <v>79</v>
      </c>
      <c r="AY99" s="20" t="s">
        <v>135</v>
      </c>
      <c r="BE99" s="153">
        <f>IF(N99="základní",J99,0)</f>
        <v>0</v>
      </c>
      <c r="BF99" s="153">
        <f>IF(N99="snížená",J99,0)</f>
        <v>0</v>
      </c>
      <c r="BG99" s="153">
        <f>IF(N99="zákl. přenesená",J99,0)</f>
        <v>0</v>
      </c>
      <c r="BH99" s="153">
        <f>IF(N99="sníž. přenesená",J99,0)</f>
        <v>0</v>
      </c>
      <c r="BI99" s="153">
        <f>IF(N99="nulová",J99,0)</f>
        <v>0</v>
      </c>
      <c r="BJ99" s="20" t="s">
        <v>77</v>
      </c>
      <c r="BK99" s="153">
        <f>ROUND(I99*H99,2)</f>
        <v>0</v>
      </c>
      <c r="BL99" s="20" t="s">
        <v>142</v>
      </c>
      <c r="BM99" s="152" t="s">
        <v>152</v>
      </c>
    </row>
    <row r="100" spans="1:65" s="2" customFormat="1" ht="11.25">
      <c r="A100" s="35"/>
      <c r="B100" s="36"/>
      <c r="C100" s="35"/>
      <c r="D100" s="154" t="s">
        <v>144</v>
      </c>
      <c r="E100" s="35"/>
      <c r="F100" s="155" t="s">
        <v>153</v>
      </c>
      <c r="G100" s="35"/>
      <c r="H100" s="35"/>
      <c r="I100" s="156"/>
      <c r="J100" s="35"/>
      <c r="K100" s="35"/>
      <c r="L100" s="36"/>
      <c r="M100" s="157"/>
      <c r="N100" s="158"/>
      <c r="O100" s="56"/>
      <c r="P100" s="56"/>
      <c r="Q100" s="56"/>
      <c r="R100" s="56"/>
      <c r="S100" s="56"/>
      <c r="T100" s="57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20" t="s">
        <v>144</v>
      </c>
      <c r="AU100" s="20" t="s">
        <v>79</v>
      </c>
    </row>
    <row r="101" spans="1:65" s="13" customFormat="1" ht="11.25">
      <c r="B101" s="159"/>
      <c r="D101" s="160" t="s">
        <v>146</v>
      </c>
      <c r="E101" s="161" t="s">
        <v>3</v>
      </c>
      <c r="F101" s="162" t="s">
        <v>147</v>
      </c>
      <c r="H101" s="161" t="s">
        <v>3</v>
      </c>
      <c r="I101" s="163"/>
      <c r="L101" s="159"/>
      <c r="M101" s="164"/>
      <c r="N101" s="165"/>
      <c r="O101" s="165"/>
      <c r="P101" s="165"/>
      <c r="Q101" s="165"/>
      <c r="R101" s="165"/>
      <c r="S101" s="165"/>
      <c r="T101" s="166"/>
      <c r="AT101" s="161" t="s">
        <v>146</v>
      </c>
      <c r="AU101" s="161" t="s">
        <v>79</v>
      </c>
      <c r="AV101" s="13" t="s">
        <v>77</v>
      </c>
      <c r="AW101" s="13" t="s">
        <v>31</v>
      </c>
      <c r="AX101" s="13" t="s">
        <v>69</v>
      </c>
      <c r="AY101" s="161" t="s">
        <v>135</v>
      </c>
    </row>
    <row r="102" spans="1:65" s="14" customFormat="1" ht="11.25">
      <c r="B102" s="167"/>
      <c r="D102" s="160" t="s">
        <v>146</v>
      </c>
      <c r="E102" s="168" t="s">
        <v>3</v>
      </c>
      <c r="F102" s="169" t="s">
        <v>148</v>
      </c>
      <c r="H102" s="170">
        <v>18</v>
      </c>
      <c r="I102" s="171"/>
      <c r="L102" s="167"/>
      <c r="M102" s="172"/>
      <c r="N102" s="173"/>
      <c r="O102" s="173"/>
      <c r="P102" s="173"/>
      <c r="Q102" s="173"/>
      <c r="R102" s="173"/>
      <c r="S102" s="173"/>
      <c r="T102" s="174"/>
      <c r="AT102" s="168" t="s">
        <v>146</v>
      </c>
      <c r="AU102" s="168" t="s">
        <v>79</v>
      </c>
      <c r="AV102" s="14" t="s">
        <v>79</v>
      </c>
      <c r="AW102" s="14" t="s">
        <v>31</v>
      </c>
      <c r="AX102" s="14" t="s">
        <v>69</v>
      </c>
      <c r="AY102" s="168" t="s">
        <v>135</v>
      </c>
    </row>
    <row r="103" spans="1:65" s="15" customFormat="1" ht="11.25">
      <c r="B103" s="175"/>
      <c r="D103" s="160" t="s">
        <v>146</v>
      </c>
      <c r="E103" s="176" t="s">
        <v>3</v>
      </c>
      <c r="F103" s="177" t="s">
        <v>149</v>
      </c>
      <c r="H103" s="178">
        <v>18</v>
      </c>
      <c r="I103" s="179"/>
      <c r="L103" s="175"/>
      <c r="M103" s="180"/>
      <c r="N103" s="181"/>
      <c r="O103" s="181"/>
      <c r="P103" s="181"/>
      <c r="Q103" s="181"/>
      <c r="R103" s="181"/>
      <c r="S103" s="181"/>
      <c r="T103" s="182"/>
      <c r="AT103" s="176" t="s">
        <v>146</v>
      </c>
      <c r="AU103" s="176" t="s">
        <v>79</v>
      </c>
      <c r="AV103" s="15" t="s">
        <v>142</v>
      </c>
      <c r="AW103" s="15" t="s">
        <v>31</v>
      </c>
      <c r="AX103" s="15" t="s">
        <v>77</v>
      </c>
      <c r="AY103" s="176" t="s">
        <v>135</v>
      </c>
    </row>
    <row r="104" spans="1:65" s="2" customFormat="1" ht="24.2" customHeight="1">
      <c r="A104" s="35"/>
      <c r="B104" s="140"/>
      <c r="C104" s="141" t="s">
        <v>154</v>
      </c>
      <c r="D104" s="141" t="s">
        <v>137</v>
      </c>
      <c r="E104" s="142" t="s">
        <v>155</v>
      </c>
      <c r="F104" s="143" t="s">
        <v>156</v>
      </c>
      <c r="G104" s="144" t="s">
        <v>157</v>
      </c>
      <c r="H104" s="145">
        <v>69.3</v>
      </c>
      <c r="I104" s="146"/>
      <c r="J104" s="147">
        <f>ROUND(I104*H104,2)</f>
        <v>0</v>
      </c>
      <c r="K104" s="143" t="s">
        <v>141</v>
      </c>
      <c r="L104" s="36"/>
      <c r="M104" s="148" t="s">
        <v>3</v>
      </c>
      <c r="N104" s="149" t="s">
        <v>40</v>
      </c>
      <c r="O104" s="56"/>
      <c r="P104" s="150">
        <f>O104*H104</f>
        <v>0</v>
      </c>
      <c r="Q104" s="150">
        <v>0</v>
      </c>
      <c r="R104" s="150">
        <f>Q104*H104</f>
        <v>0</v>
      </c>
      <c r="S104" s="150">
        <v>0.20499999999999999</v>
      </c>
      <c r="T104" s="151">
        <f>S104*H104</f>
        <v>14.206499999999998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52" t="s">
        <v>142</v>
      </c>
      <c r="AT104" s="152" t="s">
        <v>137</v>
      </c>
      <c r="AU104" s="152" t="s">
        <v>79</v>
      </c>
      <c r="AY104" s="20" t="s">
        <v>135</v>
      </c>
      <c r="BE104" s="153">
        <f>IF(N104="základní",J104,0)</f>
        <v>0</v>
      </c>
      <c r="BF104" s="153">
        <f>IF(N104="snížená",J104,0)</f>
        <v>0</v>
      </c>
      <c r="BG104" s="153">
        <f>IF(N104="zákl. přenesená",J104,0)</f>
        <v>0</v>
      </c>
      <c r="BH104" s="153">
        <f>IF(N104="sníž. přenesená",J104,0)</f>
        <v>0</v>
      </c>
      <c r="BI104" s="153">
        <f>IF(N104="nulová",J104,0)</f>
        <v>0</v>
      </c>
      <c r="BJ104" s="20" t="s">
        <v>77</v>
      </c>
      <c r="BK104" s="153">
        <f>ROUND(I104*H104,2)</f>
        <v>0</v>
      </c>
      <c r="BL104" s="20" t="s">
        <v>142</v>
      </c>
      <c r="BM104" s="152" t="s">
        <v>158</v>
      </c>
    </row>
    <row r="105" spans="1:65" s="2" customFormat="1" ht="11.25">
      <c r="A105" s="35"/>
      <c r="B105" s="36"/>
      <c r="C105" s="35"/>
      <c r="D105" s="154" t="s">
        <v>144</v>
      </c>
      <c r="E105" s="35"/>
      <c r="F105" s="155" t="s">
        <v>159</v>
      </c>
      <c r="G105" s="35"/>
      <c r="H105" s="35"/>
      <c r="I105" s="156"/>
      <c r="J105" s="35"/>
      <c r="K105" s="35"/>
      <c r="L105" s="36"/>
      <c r="M105" s="157"/>
      <c r="N105" s="158"/>
      <c r="O105" s="56"/>
      <c r="P105" s="56"/>
      <c r="Q105" s="56"/>
      <c r="R105" s="56"/>
      <c r="S105" s="56"/>
      <c r="T105" s="57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20" t="s">
        <v>144</v>
      </c>
      <c r="AU105" s="20" t="s">
        <v>79</v>
      </c>
    </row>
    <row r="106" spans="1:65" s="13" customFormat="1" ht="11.25">
      <c r="B106" s="159"/>
      <c r="D106" s="160" t="s">
        <v>146</v>
      </c>
      <c r="E106" s="161" t="s">
        <v>3</v>
      </c>
      <c r="F106" s="162" t="s">
        <v>160</v>
      </c>
      <c r="H106" s="161" t="s">
        <v>3</v>
      </c>
      <c r="I106" s="163"/>
      <c r="L106" s="159"/>
      <c r="M106" s="164"/>
      <c r="N106" s="165"/>
      <c r="O106" s="165"/>
      <c r="P106" s="165"/>
      <c r="Q106" s="165"/>
      <c r="R106" s="165"/>
      <c r="S106" s="165"/>
      <c r="T106" s="166"/>
      <c r="AT106" s="161" t="s">
        <v>146</v>
      </c>
      <c r="AU106" s="161" t="s">
        <v>79</v>
      </c>
      <c r="AV106" s="13" t="s">
        <v>77</v>
      </c>
      <c r="AW106" s="13" t="s">
        <v>31</v>
      </c>
      <c r="AX106" s="13" t="s">
        <v>69</v>
      </c>
      <c r="AY106" s="161" t="s">
        <v>135</v>
      </c>
    </row>
    <row r="107" spans="1:65" s="13" customFormat="1" ht="11.25">
      <c r="B107" s="159"/>
      <c r="D107" s="160" t="s">
        <v>146</v>
      </c>
      <c r="E107" s="161" t="s">
        <v>3</v>
      </c>
      <c r="F107" s="162" t="s">
        <v>161</v>
      </c>
      <c r="H107" s="161" t="s">
        <v>3</v>
      </c>
      <c r="I107" s="163"/>
      <c r="L107" s="159"/>
      <c r="M107" s="164"/>
      <c r="N107" s="165"/>
      <c r="O107" s="165"/>
      <c r="P107" s="165"/>
      <c r="Q107" s="165"/>
      <c r="R107" s="165"/>
      <c r="S107" s="165"/>
      <c r="T107" s="166"/>
      <c r="AT107" s="161" t="s">
        <v>146</v>
      </c>
      <c r="AU107" s="161" t="s">
        <v>79</v>
      </c>
      <c r="AV107" s="13" t="s">
        <v>77</v>
      </c>
      <c r="AW107" s="13" t="s">
        <v>31</v>
      </c>
      <c r="AX107" s="13" t="s">
        <v>69</v>
      </c>
      <c r="AY107" s="161" t="s">
        <v>135</v>
      </c>
    </row>
    <row r="108" spans="1:65" s="14" customFormat="1" ht="11.25">
      <c r="B108" s="167"/>
      <c r="D108" s="160" t="s">
        <v>146</v>
      </c>
      <c r="E108" s="168" t="s">
        <v>3</v>
      </c>
      <c r="F108" s="169" t="s">
        <v>162</v>
      </c>
      <c r="H108" s="170">
        <v>69.3</v>
      </c>
      <c r="I108" s="171"/>
      <c r="L108" s="167"/>
      <c r="M108" s="172"/>
      <c r="N108" s="173"/>
      <c r="O108" s="173"/>
      <c r="P108" s="173"/>
      <c r="Q108" s="173"/>
      <c r="R108" s="173"/>
      <c r="S108" s="173"/>
      <c r="T108" s="174"/>
      <c r="AT108" s="168" t="s">
        <v>146</v>
      </c>
      <c r="AU108" s="168" t="s">
        <v>79</v>
      </c>
      <c r="AV108" s="14" t="s">
        <v>79</v>
      </c>
      <c r="AW108" s="14" t="s">
        <v>31</v>
      </c>
      <c r="AX108" s="14" t="s">
        <v>69</v>
      </c>
      <c r="AY108" s="168" t="s">
        <v>135</v>
      </c>
    </row>
    <row r="109" spans="1:65" s="15" customFormat="1" ht="11.25">
      <c r="B109" s="175"/>
      <c r="D109" s="160" t="s">
        <v>146</v>
      </c>
      <c r="E109" s="176" t="s">
        <v>3</v>
      </c>
      <c r="F109" s="177" t="s">
        <v>149</v>
      </c>
      <c r="H109" s="178">
        <v>69.3</v>
      </c>
      <c r="I109" s="179"/>
      <c r="L109" s="175"/>
      <c r="M109" s="180"/>
      <c r="N109" s="181"/>
      <c r="O109" s="181"/>
      <c r="P109" s="181"/>
      <c r="Q109" s="181"/>
      <c r="R109" s="181"/>
      <c r="S109" s="181"/>
      <c r="T109" s="182"/>
      <c r="AT109" s="176" t="s">
        <v>146</v>
      </c>
      <c r="AU109" s="176" t="s">
        <v>79</v>
      </c>
      <c r="AV109" s="15" t="s">
        <v>142</v>
      </c>
      <c r="AW109" s="15" t="s">
        <v>31</v>
      </c>
      <c r="AX109" s="15" t="s">
        <v>77</v>
      </c>
      <c r="AY109" s="176" t="s">
        <v>135</v>
      </c>
    </row>
    <row r="110" spans="1:65" s="2" customFormat="1" ht="24.2" customHeight="1">
      <c r="A110" s="35"/>
      <c r="B110" s="140"/>
      <c r="C110" s="141" t="s">
        <v>142</v>
      </c>
      <c r="D110" s="141" t="s">
        <v>137</v>
      </c>
      <c r="E110" s="142" t="s">
        <v>163</v>
      </c>
      <c r="F110" s="143" t="s">
        <v>164</v>
      </c>
      <c r="G110" s="144" t="s">
        <v>157</v>
      </c>
      <c r="H110" s="145">
        <v>69.3</v>
      </c>
      <c r="I110" s="146"/>
      <c r="J110" s="147">
        <f>ROUND(I110*H110,2)</f>
        <v>0</v>
      </c>
      <c r="K110" s="143" t="s">
        <v>3</v>
      </c>
      <c r="L110" s="36"/>
      <c r="M110" s="148" t="s">
        <v>3</v>
      </c>
      <c r="N110" s="149" t="s">
        <v>40</v>
      </c>
      <c r="O110" s="56"/>
      <c r="P110" s="150">
        <f>O110*H110</f>
        <v>0</v>
      </c>
      <c r="Q110" s="150">
        <v>0.05</v>
      </c>
      <c r="R110" s="150">
        <f>Q110*H110</f>
        <v>3.4649999999999999</v>
      </c>
      <c r="S110" s="150">
        <v>0</v>
      </c>
      <c r="T110" s="151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52" t="s">
        <v>142</v>
      </c>
      <c r="AT110" s="152" t="s">
        <v>137</v>
      </c>
      <c r="AU110" s="152" t="s">
        <v>79</v>
      </c>
      <c r="AY110" s="20" t="s">
        <v>135</v>
      </c>
      <c r="BE110" s="153">
        <f>IF(N110="základní",J110,0)</f>
        <v>0</v>
      </c>
      <c r="BF110" s="153">
        <f>IF(N110="snížená",J110,0)</f>
        <v>0</v>
      </c>
      <c r="BG110" s="153">
        <f>IF(N110="zákl. přenesená",J110,0)</f>
        <v>0</v>
      </c>
      <c r="BH110" s="153">
        <f>IF(N110="sníž. přenesená",J110,0)</f>
        <v>0</v>
      </c>
      <c r="BI110" s="153">
        <f>IF(N110="nulová",J110,0)</f>
        <v>0</v>
      </c>
      <c r="BJ110" s="20" t="s">
        <v>77</v>
      </c>
      <c r="BK110" s="153">
        <f>ROUND(I110*H110,2)</f>
        <v>0</v>
      </c>
      <c r="BL110" s="20" t="s">
        <v>142</v>
      </c>
      <c r="BM110" s="152" t="s">
        <v>165</v>
      </c>
    </row>
    <row r="111" spans="1:65" s="13" customFormat="1" ht="11.25">
      <c r="B111" s="159"/>
      <c r="D111" s="160" t="s">
        <v>146</v>
      </c>
      <c r="E111" s="161" t="s">
        <v>3</v>
      </c>
      <c r="F111" s="162" t="s">
        <v>160</v>
      </c>
      <c r="H111" s="161" t="s">
        <v>3</v>
      </c>
      <c r="I111" s="163"/>
      <c r="L111" s="159"/>
      <c r="M111" s="164"/>
      <c r="N111" s="165"/>
      <c r="O111" s="165"/>
      <c r="P111" s="165"/>
      <c r="Q111" s="165"/>
      <c r="R111" s="165"/>
      <c r="S111" s="165"/>
      <c r="T111" s="166"/>
      <c r="AT111" s="161" t="s">
        <v>146</v>
      </c>
      <c r="AU111" s="161" t="s">
        <v>79</v>
      </c>
      <c r="AV111" s="13" t="s">
        <v>77</v>
      </c>
      <c r="AW111" s="13" t="s">
        <v>31</v>
      </c>
      <c r="AX111" s="13" t="s">
        <v>69</v>
      </c>
      <c r="AY111" s="161" t="s">
        <v>135</v>
      </c>
    </row>
    <row r="112" spans="1:65" s="13" customFormat="1" ht="11.25">
      <c r="B112" s="159"/>
      <c r="D112" s="160" t="s">
        <v>146</v>
      </c>
      <c r="E112" s="161" t="s">
        <v>3</v>
      </c>
      <c r="F112" s="162" t="s">
        <v>166</v>
      </c>
      <c r="H112" s="161" t="s">
        <v>3</v>
      </c>
      <c r="I112" s="163"/>
      <c r="L112" s="159"/>
      <c r="M112" s="164"/>
      <c r="N112" s="165"/>
      <c r="O112" s="165"/>
      <c r="P112" s="165"/>
      <c r="Q112" s="165"/>
      <c r="R112" s="165"/>
      <c r="S112" s="165"/>
      <c r="T112" s="166"/>
      <c r="AT112" s="161" t="s">
        <v>146</v>
      </c>
      <c r="AU112" s="161" t="s">
        <v>79</v>
      </c>
      <c r="AV112" s="13" t="s">
        <v>77</v>
      </c>
      <c r="AW112" s="13" t="s">
        <v>31</v>
      </c>
      <c r="AX112" s="13" t="s">
        <v>69</v>
      </c>
      <c r="AY112" s="161" t="s">
        <v>135</v>
      </c>
    </row>
    <row r="113" spans="1:65" s="14" customFormat="1" ht="11.25">
      <c r="B113" s="167"/>
      <c r="D113" s="160" t="s">
        <v>146</v>
      </c>
      <c r="E113" s="168" t="s">
        <v>3</v>
      </c>
      <c r="F113" s="169" t="s">
        <v>162</v>
      </c>
      <c r="H113" s="170">
        <v>69.3</v>
      </c>
      <c r="I113" s="171"/>
      <c r="L113" s="167"/>
      <c r="M113" s="172"/>
      <c r="N113" s="173"/>
      <c r="O113" s="173"/>
      <c r="P113" s="173"/>
      <c r="Q113" s="173"/>
      <c r="R113" s="173"/>
      <c r="S113" s="173"/>
      <c r="T113" s="174"/>
      <c r="AT113" s="168" t="s">
        <v>146</v>
      </c>
      <c r="AU113" s="168" t="s">
        <v>79</v>
      </c>
      <c r="AV113" s="14" t="s">
        <v>79</v>
      </c>
      <c r="AW113" s="14" t="s">
        <v>31</v>
      </c>
      <c r="AX113" s="14" t="s">
        <v>69</v>
      </c>
      <c r="AY113" s="168" t="s">
        <v>135</v>
      </c>
    </row>
    <row r="114" spans="1:65" s="15" customFormat="1" ht="11.25">
      <c r="B114" s="175"/>
      <c r="D114" s="160" t="s">
        <v>146</v>
      </c>
      <c r="E114" s="176" t="s">
        <v>3</v>
      </c>
      <c r="F114" s="177" t="s">
        <v>149</v>
      </c>
      <c r="H114" s="178">
        <v>69.3</v>
      </c>
      <c r="I114" s="179"/>
      <c r="L114" s="175"/>
      <c r="M114" s="180"/>
      <c r="N114" s="181"/>
      <c r="O114" s="181"/>
      <c r="P114" s="181"/>
      <c r="Q114" s="181"/>
      <c r="R114" s="181"/>
      <c r="S114" s="181"/>
      <c r="T114" s="182"/>
      <c r="AT114" s="176" t="s">
        <v>146</v>
      </c>
      <c r="AU114" s="176" t="s">
        <v>79</v>
      </c>
      <c r="AV114" s="15" t="s">
        <v>142</v>
      </c>
      <c r="AW114" s="15" t="s">
        <v>31</v>
      </c>
      <c r="AX114" s="15" t="s">
        <v>77</v>
      </c>
      <c r="AY114" s="176" t="s">
        <v>135</v>
      </c>
    </row>
    <row r="115" spans="1:65" s="2" customFormat="1" ht="49.15" customHeight="1">
      <c r="A115" s="35"/>
      <c r="B115" s="140"/>
      <c r="C115" s="141" t="s">
        <v>167</v>
      </c>
      <c r="D115" s="141" t="s">
        <v>137</v>
      </c>
      <c r="E115" s="142" t="s">
        <v>168</v>
      </c>
      <c r="F115" s="143" t="s">
        <v>169</v>
      </c>
      <c r="G115" s="144" t="s">
        <v>157</v>
      </c>
      <c r="H115" s="145">
        <v>6.5</v>
      </c>
      <c r="I115" s="146"/>
      <c r="J115" s="147">
        <f>ROUND(I115*H115,2)</f>
        <v>0</v>
      </c>
      <c r="K115" s="143" t="s">
        <v>141</v>
      </c>
      <c r="L115" s="36"/>
      <c r="M115" s="148" t="s">
        <v>3</v>
      </c>
      <c r="N115" s="149" t="s">
        <v>40</v>
      </c>
      <c r="O115" s="56"/>
      <c r="P115" s="150">
        <f>O115*H115</f>
        <v>0</v>
      </c>
      <c r="Q115" s="150">
        <v>8.6800000000000002E-3</v>
      </c>
      <c r="R115" s="150">
        <f>Q115*H115</f>
        <v>5.6419999999999998E-2</v>
      </c>
      <c r="S115" s="150">
        <v>0</v>
      </c>
      <c r="T115" s="151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52" t="s">
        <v>142</v>
      </c>
      <c r="AT115" s="152" t="s">
        <v>137</v>
      </c>
      <c r="AU115" s="152" t="s">
        <v>79</v>
      </c>
      <c r="AY115" s="20" t="s">
        <v>135</v>
      </c>
      <c r="BE115" s="153">
        <f>IF(N115="základní",J115,0)</f>
        <v>0</v>
      </c>
      <c r="BF115" s="153">
        <f>IF(N115="snížená",J115,0)</f>
        <v>0</v>
      </c>
      <c r="BG115" s="153">
        <f>IF(N115="zákl. přenesená",J115,0)</f>
        <v>0</v>
      </c>
      <c r="BH115" s="153">
        <f>IF(N115="sníž. přenesená",J115,0)</f>
        <v>0</v>
      </c>
      <c r="BI115" s="153">
        <f>IF(N115="nulová",J115,0)</f>
        <v>0</v>
      </c>
      <c r="BJ115" s="20" t="s">
        <v>77</v>
      </c>
      <c r="BK115" s="153">
        <f>ROUND(I115*H115,2)</f>
        <v>0</v>
      </c>
      <c r="BL115" s="20" t="s">
        <v>142</v>
      </c>
      <c r="BM115" s="152" t="s">
        <v>170</v>
      </c>
    </row>
    <row r="116" spans="1:65" s="2" customFormat="1" ht="11.25">
      <c r="A116" s="35"/>
      <c r="B116" s="36"/>
      <c r="C116" s="35"/>
      <c r="D116" s="154" t="s">
        <v>144</v>
      </c>
      <c r="E116" s="35"/>
      <c r="F116" s="155" t="s">
        <v>171</v>
      </c>
      <c r="G116" s="35"/>
      <c r="H116" s="35"/>
      <c r="I116" s="156"/>
      <c r="J116" s="35"/>
      <c r="K116" s="35"/>
      <c r="L116" s="36"/>
      <c r="M116" s="157"/>
      <c r="N116" s="158"/>
      <c r="O116" s="56"/>
      <c r="P116" s="56"/>
      <c r="Q116" s="56"/>
      <c r="R116" s="56"/>
      <c r="S116" s="56"/>
      <c r="T116" s="57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20" t="s">
        <v>144</v>
      </c>
      <c r="AU116" s="20" t="s">
        <v>79</v>
      </c>
    </row>
    <row r="117" spans="1:65" s="13" customFormat="1" ht="11.25">
      <c r="B117" s="159"/>
      <c r="D117" s="160" t="s">
        <v>146</v>
      </c>
      <c r="E117" s="161" t="s">
        <v>3</v>
      </c>
      <c r="F117" s="162" t="s">
        <v>172</v>
      </c>
      <c r="H117" s="161" t="s">
        <v>3</v>
      </c>
      <c r="I117" s="163"/>
      <c r="L117" s="159"/>
      <c r="M117" s="164"/>
      <c r="N117" s="165"/>
      <c r="O117" s="165"/>
      <c r="P117" s="165"/>
      <c r="Q117" s="165"/>
      <c r="R117" s="165"/>
      <c r="S117" s="165"/>
      <c r="T117" s="166"/>
      <c r="AT117" s="161" t="s">
        <v>146</v>
      </c>
      <c r="AU117" s="161" t="s">
        <v>79</v>
      </c>
      <c r="AV117" s="13" t="s">
        <v>77</v>
      </c>
      <c r="AW117" s="13" t="s">
        <v>31</v>
      </c>
      <c r="AX117" s="13" t="s">
        <v>69</v>
      </c>
      <c r="AY117" s="161" t="s">
        <v>135</v>
      </c>
    </row>
    <row r="118" spans="1:65" s="13" customFormat="1" ht="11.25">
      <c r="B118" s="159"/>
      <c r="D118" s="160" t="s">
        <v>146</v>
      </c>
      <c r="E118" s="161" t="s">
        <v>3</v>
      </c>
      <c r="F118" s="162" t="s">
        <v>173</v>
      </c>
      <c r="H118" s="161" t="s">
        <v>3</v>
      </c>
      <c r="I118" s="163"/>
      <c r="L118" s="159"/>
      <c r="M118" s="164"/>
      <c r="N118" s="165"/>
      <c r="O118" s="165"/>
      <c r="P118" s="165"/>
      <c r="Q118" s="165"/>
      <c r="R118" s="165"/>
      <c r="S118" s="165"/>
      <c r="T118" s="166"/>
      <c r="AT118" s="161" t="s">
        <v>146</v>
      </c>
      <c r="AU118" s="161" t="s">
        <v>79</v>
      </c>
      <c r="AV118" s="13" t="s">
        <v>77</v>
      </c>
      <c r="AW118" s="13" t="s">
        <v>31</v>
      </c>
      <c r="AX118" s="13" t="s">
        <v>69</v>
      </c>
      <c r="AY118" s="161" t="s">
        <v>135</v>
      </c>
    </row>
    <row r="119" spans="1:65" s="14" customFormat="1" ht="11.25">
      <c r="B119" s="167"/>
      <c r="D119" s="160" t="s">
        <v>146</v>
      </c>
      <c r="E119" s="168" t="s">
        <v>3</v>
      </c>
      <c r="F119" s="169" t="s">
        <v>174</v>
      </c>
      <c r="H119" s="170">
        <v>6.5</v>
      </c>
      <c r="I119" s="171"/>
      <c r="L119" s="167"/>
      <c r="M119" s="172"/>
      <c r="N119" s="173"/>
      <c r="O119" s="173"/>
      <c r="P119" s="173"/>
      <c r="Q119" s="173"/>
      <c r="R119" s="173"/>
      <c r="S119" s="173"/>
      <c r="T119" s="174"/>
      <c r="AT119" s="168" t="s">
        <v>146</v>
      </c>
      <c r="AU119" s="168" t="s">
        <v>79</v>
      </c>
      <c r="AV119" s="14" t="s">
        <v>79</v>
      </c>
      <c r="AW119" s="14" t="s">
        <v>31</v>
      </c>
      <c r="AX119" s="14" t="s">
        <v>69</v>
      </c>
      <c r="AY119" s="168" t="s">
        <v>135</v>
      </c>
    </row>
    <row r="120" spans="1:65" s="15" customFormat="1" ht="11.25">
      <c r="B120" s="175"/>
      <c r="D120" s="160" t="s">
        <v>146</v>
      </c>
      <c r="E120" s="176" t="s">
        <v>3</v>
      </c>
      <c r="F120" s="177" t="s">
        <v>149</v>
      </c>
      <c r="H120" s="178">
        <v>6.5</v>
      </c>
      <c r="I120" s="179"/>
      <c r="L120" s="175"/>
      <c r="M120" s="180"/>
      <c r="N120" s="181"/>
      <c r="O120" s="181"/>
      <c r="P120" s="181"/>
      <c r="Q120" s="181"/>
      <c r="R120" s="181"/>
      <c r="S120" s="181"/>
      <c r="T120" s="182"/>
      <c r="AT120" s="176" t="s">
        <v>146</v>
      </c>
      <c r="AU120" s="176" t="s">
        <v>79</v>
      </c>
      <c r="AV120" s="15" t="s">
        <v>142</v>
      </c>
      <c r="AW120" s="15" t="s">
        <v>31</v>
      </c>
      <c r="AX120" s="15" t="s">
        <v>77</v>
      </c>
      <c r="AY120" s="176" t="s">
        <v>135</v>
      </c>
    </row>
    <row r="121" spans="1:65" s="2" customFormat="1" ht="49.15" customHeight="1">
      <c r="A121" s="35"/>
      <c r="B121" s="140"/>
      <c r="C121" s="141" t="s">
        <v>175</v>
      </c>
      <c r="D121" s="141" t="s">
        <v>137</v>
      </c>
      <c r="E121" s="142" t="s">
        <v>176</v>
      </c>
      <c r="F121" s="143" t="s">
        <v>177</v>
      </c>
      <c r="G121" s="144" t="s">
        <v>157</v>
      </c>
      <c r="H121" s="145">
        <v>14</v>
      </c>
      <c r="I121" s="146"/>
      <c r="J121" s="147">
        <f>ROUND(I121*H121,2)</f>
        <v>0</v>
      </c>
      <c r="K121" s="143" t="s">
        <v>141</v>
      </c>
      <c r="L121" s="36"/>
      <c r="M121" s="148" t="s">
        <v>3</v>
      </c>
      <c r="N121" s="149" t="s">
        <v>40</v>
      </c>
      <c r="O121" s="56"/>
      <c r="P121" s="150">
        <f>O121*H121</f>
        <v>0</v>
      </c>
      <c r="Q121" s="150">
        <v>6.053E-2</v>
      </c>
      <c r="R121" s="150">
        <f>Q121*H121</f>
        <v>0.84742000000000006</v>
      </c>
      <c r="S121" s="150">
        <v>0</v>
      </c>
      <c r="T121" s="151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52" t="s">
        <v>142</v>
      </c>
      <c r="AT121" s="152" t="s">
        <v>137</v>
      </c>
      <c r="AU121" s="152" t="s">
        <v>79</v>
      </c>
      <c r="AY121" s="20" t="s">
        <v>135</v>
      </c>
      <c r="BE121" s="153">
        <f>IF(N121="základní",J121,0)</f>
        <v>0</v>
      </c>
      <c r="BF121" s="153">
        <f>IF(N121="snížená",J121,0)</f>
        <v>0</v>
      </c>
      <c r="BG121" s="153">
        <f>IF(N121="zákl. přenesená",J121,0)</f>
        <v>0</v>
      </c>
      <c r="BH121" s="153">
        <f>IF(N121="sníž. přenesená",J121,0)</f>
        <v>0</v>
      </c>
      <c r="BI121" s="153">
        <f>IF(N121="nulová",J121,0)</f>
        <v>0</v>
      </c>
      <c r="BJ121" s="20" t="s">
        <v>77</v>
      </c>
      <c r="BK121" s="153">
        <f>ROUND(I121*H121,2)</f>
        <v>0</v>
      </c>
      <c r="BL121" s="20" t="s">
        <v>142</v>
      </c>
      <c r="BM121" s="152" t="s">
        <v>178</v>
      </c>
    </row>
    <row r="122" spans="1:65" s="2" customFormat="1" ht="11.25">
      <c r="A122" s="35"/>
      <c r="B122" s="36"/>
      <c r="C122" s="35"/>
      <c r="D122" s="154" t="s">
        <v>144</v>
      </c>
      <c r="E122" s="35"/>
      <c r="F122" s="155" t="s">
        <v>179</v>
      </c>
      <c r="G122" s="35"/>
      <c r="H122" s="35"/>
      <c r="I122" s="156"/>
      <c r="J122" s="35"/>
      <c r="K122" s="35"/>
      <c r="L122" s="36"/>
      <c r="M122" s="157"/>
      <c r="N122" s="158"/>
      <c r="O122" s="56"/>
      <c r="P122" s="56"/>
      <c r="Q122" s="56"/>
      <c r="R122" s="56"/>
      <c r="S122" s="56"/>
      <c r="T122" s="57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20" t="s">
        <v>144</v>
      </c>
      <c r="AU122" s="20" t="s">
        <v>79</v>
      </c>
    </row>
    <row r="123" spans="1:65" s="13" customFormat="1" ht="11.25">
      <c r="B123" s="159"/>
      <c r="D123" s="160" t="s">
        <v>146</v>
      </c>
      <c r="E123" s="161" t="s">
        <v>3</v>
      </c>
      <c r="F123" s="162" t="s">
        <v>172</v>
      </c>
      <c r="H123" s="161" t="s">
        <v>3</v>
      </c>
      <c r="I123" s="163"/>
      <c r="L123" s="159"/>
      <c r="M123" s="164"/>
      <c r="N123" s="165"/>
      <c r="O123" s="165"/>
      <c r="P123" s="165"/>
      <c r="Q123" s="165"/>
      <c r="R123" s="165"/>
      <c r="S123" s="165"/>
      <c r="T123" s="166"/>
      <c r="AT123" s="161" t="s">
        <v>146</v>
      </c>
      <c r="AU123" s="161" t="s">
        <v>79</v>
      </c>
      <c r="AV123" s="13" t="s">
        <v>77</v>
      </c>
      <c r="AW123" s="13" t="s">
        <v>31</v>
      </c>
      <c r="AX123" s="13" t="s">
        <v>69</v>
      </c>
      <c r="AY123" s="161" t="s">
        <v>135</v>
      </c>
    </row>
    <row r="124" spans="1:65" s="13" customFormat="1" ht="11.25">
      <c r="B124" s="159"/>
      <c r="D124" s="160" t="s">
        <v>146</v>
      </c>
      <c r="E124" s="161" t="s">
        <v>3</v>
      </c>
      <c r="F124" s="162" t="s">
        <v>180</v>
      </c>
      <c r="H124" s="161" t="s">
        <v>3</v>
      </c>
      <c r="I124" s="163"/>
      <c r="L124" s="159"/>
      <c r="M124" s="164"/>
      <c r="N124" s="165"/>
      <c r="O124" s="165"/>
      <c r="P124" s="165"/>
      <c r="Q124" s="165"/>
      <c r="R124" s="165"/>
      <c r="S124" s="165"/>
      <c r="T124" s="166"/>
      <c r="AT124" s="161" t="s">
        <v>146</v>
      </c>
      <c r="AU124" s="161" t="s">
        <v>79</v>
      </c>
      <c r="AV124" s="13" t="s">
        <v>77</v>
      </c>
      <c r="AW124" s="13" t="s">
        <v>31</v>
      </c>
      <c r="AX124" s="13" t="s">
        <v>69</v>
      </c>
      <c r="AY124" s="161" t="s">
        <v>135</v>
      </c>
    </row>
    <row r="125" spans="1:65" s="14" customFormat="1" ht="11.25">
      <c r="B125" s="167"/>
      <c r="D125" s="160" t="s">
        <v>146</v>
      </c>
      <c r="E125" s="168" t="s">
        <v>3</v>
      </c>
      <c r="F125" s="169" t="s">
        <v>181</v>
      </c>
      <c r="H125" s="170">
        <v>14</v>
      </c>
      <c r="I125" s="171"/>
      <c r="L125" s="167"/>
      <c r="M125" s="172"/>
      <c r="N125" s="173"/>
      <c r="O125" s="173"/>
      <c r="P125" s="173"/>
      <c r="Q125" s="173"/>
      <c r="R125" s="173"/>
      <c r="S125" s="173"/>
      <c r="T125" s="174"/>
      <c r="AT125" s="168" t="s">
        <v>146</v>
      </c>
      <c r="AU125" s="168" t="s">
        <v>79</v>
      </c>
      <c r="AV125" s="14" t="s">
        <v>79</v>
      </c>
      <c r="AW125" s="14" t="s">
        <v>31</v>
      </c>
      <c r="AX125" s="14" t="s">
        <v>69</v>
      </c>
      <c r="AY125" s="168" t="s">
        <v>135</v>
      </c>
    </row>
    <row r="126" spans="1:65" s="15" customFormat="1" ht="11.25">
      <c r="B126" s="175"/>
      <c r="D126" s="160" t="s">
        <v>146</v>
      </c>
      <c r="E126" s="176" t="s">
        <v>3</v>
      </c>
      <c r="F126" s="177" t="s">
        <v>149</v>
      </c>
      <c r="H126" s="178">
        <v>14</v>
      </c>
      <c r="I126" s="179"/>
      <c r="L126" s="175"/>
      <c r="M126" s="180"/>
      <c r="N126" s="181"/>
      <c r="O126" s="181"/>
      <c r="P126" s="181"/>
      <c r="Q126" s="181"/>
      <c r="R126" s="181"/>
      <c r="S126" s="181"/>
      <c r="T126" s="182"/>
      <c r="AT126" s="176" t="s">
        <v>146</v>
      </c>
      <c r="AU126" s="176" t="s">
        <v>79</v>
      </c>
      <c r="AV126" s="15" t="s">
        <v>142</v>
      </c>
      <c r="AW126" s="15" t="s">
        <v>31</v>
      </c>
      <c r="AX126" s="15" t="s">
        <v>77</v>
      </c>
      <c r="AY126" s="176" t="s">
        <v>135</v>
      </c>
    </row>
    <row r="127" spans="1:65" s="2" customFormat="1" ht="16.5" customHeight="1">
      <c r="A127" s="35"/>
      <c r="B127" s="140"/>
      <c r="C127" s="141" t="s">
        <v>182</v>
      </c>
      <c r="D127" s="141" t="s">
        <v>137</v>
      </c>
      <c r="E127" s="142" t="s">
        <v>183</v>
      </c>
      <c r="F127" s="143" t="s">
        <v>184</v>
      </c>
      <c r="G127" s="144" t="s">
        <v>185</v>
      </c>
      <c r="H127" s="145">
        <v>79.8</v>
      </c>
      <c r="I127" s="146"/>
      <c r="J127" s="147">
        <f>ROUND(I127*H127,2)</f>
        <v>0</v>
      </c>
      <c r="K127" s="143" t="s">
        <v>141</v>
      </c>
      <c r="L127" s="36"/>
      <c r="M127" s="148" t="s">
        <v>3</v>
      </c>
      <c r="N127" s="149" t="s">
        <v>40</v>
      </c>
      <c r="O127" s="56"/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52" t="s">
        <v>142</v>
      </c>
      <c r="AT127" s="152" t="s">
        <v>137</v>
      </c>
      <c r="AU127" s="152" t="s">
        <v>79</v>
      </c>
      <c r="AY127" s="20" t="s">
        <v>135</v>
      </c>
      <c r="BE127" s="153">
        <f>IF(N127="základní",J127,0)</f>
        <v>0</v>
      </c>
      <c r="BF127" s="153">
        <f>IF(N127="snížená",J127,0)</f>
        <v>0</v>
      </c>
      <c r="BG127" s="153">
        <f>IF(N127="zákl. přenesená",J127,0)</f>
        <v>0</v>
      </c>
      <c r="BH127" s="153">
        <f>IF(N127="sníž. přenesená",J127,0)</f>
        <v>0</v>
      </c>
      <c r="BI127" s="153">
        <f>IF(N127="nulová",J127,0)</f>
        <v>0</v>
      </c>
      <c r="BJ127" s="20" t="s">
        <v>77</v>
      </c>
      <c r="BK127" s="153">
        <f>ROUND(I127*H127,2)</f>
        <v>0</v>
      </c>
      <c r="BL127" s="20" t="s">
        <v>142</v>
      </c>
      <c r="BM127" s="152" t="s">
        <v>186</v>
      </c>
    </row>
    <row r="128" spans="1:65" s="2" customFormat="1" ht="11.25">
      <c r="A128" s="35"/>
      <c r="B128" s="36"/>
      <c r="C128" s="35"/>
      <c r="D128" s="154" t="s">
        <v>144</v>
      </c>
      <c r="E128" s="35"/>
      <c r="F128" s="155" t="s">
        <v>187</v>
      </c>
      <c r="G128" s="35"/>
      <c r="H128" s="35"/>
      <c r="I128" s="156"/>
      <c r="J128" s="35"/>
      <c r="K128" s="35"/>
      <c r="L128" s="36"/>
      <c r="M128" s="157"/>
      <c r="N128" s="158"/>
      <c r="O128" s="56"/>
      <c r="P128" s="56"/>
      <c r="Q128" s="56"/>
      <c r="R128" s="56"/>
      <c r="S128" s="56"/>
      <c r="T128" s="57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20" t="s">
        <v>144</v>
      </c>
      <c r="AU128" s="20" t="s">
        <v>79</v>
      </c>
    </row>
    <row r="129" spans="1:65" s="13" customFormat="1" ht="11.25">
      <c r="B129" s="159"/>
      <c r="D129" s="160" t="s">
        <v>146</v>
      </c>
      <c r="E129" s="161" t="s">
        <v>3</v>
      </c>
      <c r="F129" s="162" t="s">
        <v>188</v>
      </c>
      <c r="H129" s="161" t="s">
        <v>3</v>
      </c>
      <c r="I129" s="163"/>
      <c r="L129" s="159"/>
      <c r="M129" s="164"/>
      <c r="N129" s="165"/>
      <c r="O129" s="165"/>
      <c r="P129" s="165"/>
      <c r="Q129" s="165"/>
      <c r="R129" s="165"/>
      <c r="S129" s="165"/>
      <c r="T129" s="166"/>
      <c r="AT129" s="161" t="s">
        <v>146</v>
      </c>
      <c r="AU129" s="161" t="s">
        <v>79</v>
      </c>
      <c r="AV129" s="13" t="s">
        <v>77</v>
      </c>
      <c r="AW129" s="13" t="s">
        <v>31</v>
      </c>
      <c r="AX129" s="13" t="s">
        <v>69</v>
      </c>
      <c r="AY129" s="161" t="s">
        <v>135</v>
      </c>
    </row>
    <row r="130" spans="1:65" s="14" customFormat="1" ht="11.25">
      <c r="B130" s="167"/>
      <c r="D130" s="160" t="s">
        <v>146</v>
      </c>
      <c r="E130" s="168" t="s">
        <v>3</v>
      </c>
      <c r="F130" s="169" t="s">
        <v>189</v>
      </c>
      <c r="H130" s="170">
        <v>76</v>
      </c>
      <c r="I130" s="171"/>
      <c r="L130" s="167"/>
      <c r="M130" s="172"/>
      <c r="N130" s="173"/>
      <c r="O130" s="173"/>
      <c r="P130" s="173"/>
      <c r="Q130" s="173"/>
      <c r="R130" s="173"/>
      <c r="S130" s="173"/>
      <c r="T130" s="174"/>
      <c r="AT130" s="168" t="s">
        <v>146</v>
      </c>
      <c r="AU130" s="168" t="s">
        <v>79</v>
      </c>
      <c r="AV130" s="14" t="s">
        <v>79</v>
      </c>
      <c r="AW130" s="14" t="s">
        <v>31</v>
      </c>
      <c r="AX130" s="14" t="s">
        <v>69</v>
      </c>
      <c r="AY130" s="168" t="s">
        <v>135</v>
      </c>
    </row>
    <row r="131" spans="1:65" s="13" customFormat="1" ht="11.25">
      <c r="B131" s="159"/>
      <c r="D131" s="160" t="s">
        <v>146</v>
      </c>
      <c r="E131" s="161" t="s">
        <v>3</v>
      </c>
      <c r="F131" s="162" t="s">
        <v>190</v>
      </c>
      <c r="H131" s="161" t="s">
        <v>3</v>
      </c>
      <c r="I131" s="163"/>
      <c r="L131" s="159"/>
      <c r="M131" s="164"/>
      <c r="N131" s="165"/>
      <c r="O131" s="165"/>
      <c r="P131" s="165"/>
      <c r="Q131" s="165"/>
      <c r="R131" s="165"/>
      <c r="S131" s="165"/>
      <c r="T131" s="166"/>
      <c r="AT131" s="161" t="s">
        <v>146</v>
      </c>
      <c r="AU131" s="161" t="s">
        <v>79</v>
      </c>
      <c r="AV131" s="13" t="s">
        <v>77</v>
      </c>
      <c r="AW131" s="13" t="s">
        <v>31</v>
      </c>
      <c r="AX131" s="13" t="s">
        <v>69</v>
      </c>
      <c r="AY131" s="161" t="s">
        <v>135</v>
      </c>
    </row>
    <row r="132" spans="1:65" s="14" customFormat="1" ht="11.25">
      <c r="B132" s="167"/>
      <c r="D132" s="160" t="s">
        <v>146</v>
      </c>
      <c r="E132" s="168" t="s">
        <v>3</v>
      </c>
      <c r="F132" s="169" t="s">
        <v>191</v>
      </c>
      <c r="H132" s="170">
        <v>3.8</v>
      </c>
      <c r="I132" s="171"/>
      <c r="L132" s="167"/>
      <c r="M132" s="172"/>
      <c r="N132" s="173"/>
      <c r="O132" s="173"/>
      <c r="P132" s="173"/>
      <c r="Q132" s="173"/>
      <c r="R132" s="173"/>
      <c r="S132" s="173"/>
      <c r="T132" s="174"/>
      <c r="AT132" s="168" t="s">
        <v>146</v>
      </c>
      <c r="AU132" s="168" t="s">
        <v>79</v>
      </c>
      <c r="AV132" s="14" t="s">
        <v>79</v>
      </c>
      <c r="AW132" s="14" t="s">
        <v>31</v>
      </c>
      <c r="AX132" s="14" t="s">
        <v>69</v>
      </c>
      <c r="AY132" s="168" t="s">
        <v>135</v>
      </c>
    </row>
    <row r="133" spans="1:65" s="15" customFormat="1" ht="11.25">
      <c r="B133" s="175"/>
      <c r="D133" s="160" t="s">
        <v>146</v>
      </c>
      <c r="E133" s="176" t="s">
        <v>3</v>
      </c>
      <c r="F133" s="177" t="s">
        <v>149</v>
      </c>
      <c r="H133" s="178">
        <v>79.8</v>
      </c>
      <c r="I133" s="179"/>
      <c r="L133" s="175"/>
      <c r="M133" s="180"/>
      <c r="N133" s="181"/>
      <c r="O133" s="181"/>
      <c r="P133" s="181"/>
      <c r="Q133" s="181"/>
      <c r="R133" s="181"/>
      <c r="S133" s="181"/>
      <c r="T133" s="182"/>
      <c r="AT133" s="176" t="s">
        <v>146</v>
      </c>
      <c r="AU133" s="176" t="s">
        <v>79</v>
      </c>
      <c r="AV133" s="15" t="s">
        <v>142</v>
      </c>
      <c r="AW133" s="15" t="s">
        <v>31</v>
      </c>
      <c r="AX133" s="15" t="s">
        <v>77</v>
      </c>
      <c r="AY133" s="176" t="s">
        <v>135</v>
      </c>
    </row>
    <row r="134" spans="1:65" s="2" customFormat="1" ht="16.5" customHeight="1">
      <c r="A134" s="35"/>
      <c r="B134" s="140"/>
      <c r="C134" s="141" t="s">
        <v>192</v>
      </c>
      <c r="D134" s="141" t="s">
        <v>137</v>
      </c>
      <c r="E134" s="142" t="s">
        <v>193</v>
      </c>
      <c r="F134" s="143" t="s">
        <v>194</v>
      </c>
      <c r="G134" s="144" t="s">
        <v>185</v>
      </c>
      <c r="H134" s="145">
        <v>36.75</v>
      </c>
      <c r="I134" s="146"/>
      <c r="J134" s="147">
        <f>ROUND(I134*H134,2)</f>
        <v>0</v>
      </c>
      <c r="K134" s="143" t="s">
        <v>141</v>
      </c>
      <c r="L134" s="36"/>
      <c r="M134" s="148" t="s">
        <v>3</v>
      </c>
      <c r="N134" s="149" t="s">
        <v>40</v>
      </c>
      <c r="O134" s="56"/>
      <c r="P134" s="150">
        <f>O134*H134</f>
        <v>0</v>
      </c>
      <c r="Q134" s="150">
        <v>0</v>
      </c>
      <c r="R134" s="150">
        <f>Q134*H134</f>
        <v>0</v>
      </c>
      <c r="S134" s="150">
        <v>0</v>
      </c>
      <c r="T134" s="151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52" t="s">
        <v>142</v>
      </c>
      <c r="AT134" s="152" t="s">
        <v>137</v>
      </c>
      <c r="AU134" s="152" t="s">
        <v>79</v>
      </c>
      <c r="AY134" s="20" t="s">
        <v>135</v>
      </c>
      <c r="BE134" s="153">
        <f>IF(N134="základní",J134,0)</f>
        <v>0</v>
      </c>
      <c r="BF134" s="153">
        <f>IF(N134="snížená",J134,0)</f>
        <v>0</v>
      </c>
      <c r="BG134" s="153">
        <f>IF(N134="zákl. přenesená",J134,0)</f>
        <v>0</v>
      </c>
      <c r="BH134" s="153">
        <f>IF(N134="sníž. přenesená",J134,0)</f>
        <v>0</v>
      </c>
      <c r="BI134" s="153">
        <f>IF(N134="nulová",J134,0)</f>
        <v>0</v>
      </c>
      <c r="BJ134" s="20" t="s">
        <v>77</v>
      </c>
      <c r="BK134" s="153">
        <f>ROUND(I134*H134,2)</f>
        <v>0</v>
      </c>
      <c r="BL134" s="20" t="s">
        <v>142</v>
      </c>
      <c r="BM134" s="152" t="s">
        <v>195</v>
      </c>
    </row>
    <row r="135" spans="1:65" s="2" customFormat="1" ht="11.25">
      <c r="A135" s="35"/>
      <c r="B135" s="36"/>
      <c r="C135" s="35"/>
      <c r="D135" s="154" t="s">
        <v>144</v>
      </c>
      <c r="E135" s="35"/>
      <c r="F135" s="155" t="s">
        <v>196</v>
      </c>
      <c r="G135" s="35"/>
      <c r="H135" s="35"/>
      <c r="I135" s="156"/>
      <c r="J135" s="35"/>
      <c r="K135" s="35"/>
      <c r="L135" s="36"/>
      <c r="M135" s="157"/>
      <c r="N135" s="158"/>
      <c r="O135" s="56"/>
      <c r="P135" s="56"/>
      <c r="Q135" s="56"/>
      <c r="R135" s="56"/>
      <c r="S135" s="56"/>
      <c r="T135" s="57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20" t="s">
        <v>144</v>
      </c>
      <c r="AU135" s="20" t="s">
        <v>79</v>
      </c>
    </row>
    <row r="136" spans="1:65" s="13" customFormat="1" ht="11.25">
      <c r="B136" s="159"/>
      <c r="D136" s="160" t="s">
        <v>146</v>
      </c>
      <c r="E136" s="161" t="s">
        <v>3</v>
      </c>
      <c r="F136" s="162" t="s">
        <v>188</v>
      </c>
      <c r="H136" s="161" t="s">
        <v>3</v>
      </c>
      <c r="I136" s="163"/>
      <c r="L136" s="159"/>
      <c r="M136" s="164"/>
      <c r="N136" s="165"/>
      <c r="O136" s="165"/>
      <c r="P136" s="165"/>
      <c r="Q136" s="165"/>
      <c r="R136" s="165"/>
      <c r="S136" s="165"/>
      <c r="T136" s="166"/>
      <c r="AT136" s="161" t="s">
        <v>146</v>
      </c>
      <c r="AU136" s="161" t="s">
        <v>79</v>
      </c>
      <c r="AV136" s="13" t="s">
        <v>77</v>
      </c>
      <c r="AW136" s="13" t="s">
        <v>31</v>
      </c>
      <c r="AX136" s="13" t="s">
        <v>69</v>
      </c>
      <c r="AY136" s="161" t="s">
        <v>135</v>
      </c>
    </row>
    <row r="137" spans="1:65" s="14" customFormat="1" ht="11.25">
      <c r="B137" s="167"/>
      <c r="D137" s="160" t="s">
        <v>146</v>
      </c>
      <c r="E137" s="168" t="s">
        <v>3</v>
      </c>
      <c r="F137" s="169" t="s">
        <v>197</v>
      </c>
      <c r="H137" s="170">
        <v>35</v>
      </c>
      <c r="I137" s="171"/>
      <c r="L137" s="167"/>
      <c r="M137" s="172"/>
      <c r="N137" s="173"/>
      <c r="O137" s="173"/>
      <c r="P137" s="173"/>
      <c r="Q137" s="173"/>
      <c r="R137" s="173"/>
      <c r="S137" s="173"/>
      <c r="T137" s="174"/>
      <c r="AT137" s="168" t="s">
        <v>146</v>
      </c>
      <c r="AU137" s="168" t="s">
        <v>79</v>
      </c>
      <c r="AV137" s="14" t="s">
        <v>79</v>
      </c>
      <c r="AW137" s="14" t="s">
        <v>31</v>
      </c>
      <c r="AX137" s="14" t="s">
        <v>69</v>
      </c>
      <c r="AY137" s="168" t="s">
        <v>135</v>
      </c>
    </row>
    <row r="138" spans="1:65" s="13" customFormat="1" ht="11.25">
      <c r="B138" s="159"/>
      <c r="D138" s="160" t="s">
        <v>146</v>
      </c>
      <c r="E138" s="161" t="s">
        <v>3</v>
      </c>
      <c r="F138" s="162" t="s">
        <v>190</v>
      </c>
      <c r="H138" s="161" t="s">
        <v>3</v>
      </c>
      <c r="I138" s="163"/>
      <c r="L138" s="159"/>
      <c r="M138" s="164"/>
      <c r="N138" s="165"/>
      <c r="O138" s="165"/>
      <c r="P138" s="165"/>
      <c r="Q138" s="165"/>
      <c r="R138" s="165"/>
      <c r="S138" s="165"/>
      <c r="T138" s="166"/>
      <c r="AT138" s="161" t="s">
        <v>146</v>
      </c>
      <c r="AU138" s="161" t="s">
        <v>79</v>
      </c>
      <c r="AV138" s="13" t="s">
        <v>77</v>
      </c>
      <c r="AW138" s="13" t="s">
        <v>31</v>
      </c>
      <c r="AX138" s="13" t="s">
        <v>69</v>
      </c>
      <c r="AY138" s="161" t="s">
        <v>135</v>
      </c>
    </row>
    <row r="139" spans="1:65" s="14" customFormat="1" ht="11.25">
      <c r="B139" s="167"/>
      <c r="D139" s="160" t="s">
        <v>146</v>
      </c>
      <c r="E139" s="168" t="s">
        <v>3</v>
      </c>
      <c r="F139" s="169" t="s">
        <v>198</v>
      </c>
      <c r="H139" s="170">
        <v>1.75</v>
      </c>
      <c r="I139" s="171"/>
      <c r="L139" s="167"/>
      <c r="M139" s="172"/>
      <c r="N139" s="173"/>
      <c r="O139" s="173"/>
      <c r="P139" s="173"/>
      <c r="Q139" s="173"/>
      <c r="R139" s="173"/>
      <c r="S139" s="173"/>
      <c r="T139" s="174"/>
      <c r="AT139" s="168" t="s">
        <v>146</v>
      </c>
      <c r="AU139" s="168" t="s">
        <v>79</v>
      </c>
      <c r="AV139" s="14" t="s">
        <v>79</v>
      </c>
      <c r="AW139" s="14" t="s">
        <v>31</v>
      </c>
      <c r="AX139" s="14" t="s">
        <v>69</v>
      </c>
      <c r="AY139" s="168" t="s">
        <v>135</v>
      </c>
    </row>
    <row r="140" spans="1:65" s="15" customFormat="1" ht="11.25">
      <c r="B140" s="175"/>
      <c r="D140" s="160" t="s">
        <v>146</v>
      </c>
      <c r="E140" s="176" t="s">
        <v>3</v>
      </c>
      <c r="F140" s="177" t="s">
        <v>149</v>
      </c>
      <c r="H140" s="178">
        <v>36.75</v>
      </c>
      <c r="I140" s="179"/>
      <c r="L140" s="175"/>
      <c r="M140" s="180"/>
      <c r="N140" s="181"/>
      <c r="O140" s="181"/>
      <c r="P140" s="181"/>
      <c r="Q140" s="181"/>
      <c r="R140" s="181"/>
      <c r="S140" s="181"/>
      <c r="T140" s="182"/>
      <c r="AT140" s="176" t="s">
        <v>146</v>
      </c>
      <c r="AU140" s="176" t="s">
        <v>79</v>
      </c>
      <c r="AV140" s="15" t="s">
        <v>142</v>
      </c>
      <c r="AW140" s="15" t="s">
        <v>31</v>
      </c>
      <c r="AX140" s="15" t="s">
        <v>77</v>
      </c>
      <c r="AY140" s="176" t="s">
        <v>135</v>
      </c>
    </row>
    <row r="141" spans="1:65" s="2" customFormat="1" ht="21.75" customHeight="1">
      <c r="A141" s="35"/>
      <c r="B141" s="140"/>
      <c r="C141" s="141" t="s">
        <v>199</v>
      </c>
      <c r="D141" s="141" t="s">
        <v>137</v>
      </c>
      <c r="E141" s="142" t="s">
        <v>200</v>
      </c>
      <c r="F141" s="143" t="s">
        <v>201</v>
      </c>
      <c r="G141" s="144" t="s">
        <v>185</v>
      </c>
      <c r="H141" s="145">
        <v>25.2</v>
      </c>
      <c r="I141" s="146"/>
      <c r="J141" s="147">
        <f>ROUND(I141*H141,2)</f>
        <v>0</v>
      </c>
      <c r="K141" s="143" t="s">
        <v>141</v>
      </c>
      <c r="L141" s="36"/>
      <c r="M141" s="148" t="s">
        <v>3</v>
      </c>
      <c r="N141" s="149" t="s">
        <v>40</v>
      </c>
      <c r="O141" s="56"/>
      <c r="P141" s="150">
        <f>O141*H141</f>
        <v>0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52" t="s">
        <v>142</v>
      </c>
      <c r="AT141" s="152" t="s">
        <v>137</v>
      </c>
      <c r="AU141" s="152" t="s">
        <v>79</v>
      </c>
      <c r="AY141" s="20" t="s">
        <v>135</v>
      </c>
      <c r="BE141" s="153">
        <f>IF(N141="základní",J141,0)</f>
        <v>0</v>
      </c>
      <c r="BF141" s="153">
        <f>IF(N141="snížená",J141,0)</f>
        <v>0</v>
      </c>
      <c r="BG141" s="153">
        <f>IF(N141="zákl. přenesená",J141,0)</f>
        <v>0</v>
      </c>
      <c r="BH141" s="153">
        <f>IF(N141="sníž. přenesená",J141,0)</f>
        <v>0</v>
      </c>
      <c r="BI141" s="153">
        <f>IF(N141="nulová",J141,0)</f>
        <v>0</v>
      </c>
      <c r="BJ141" s="20" t="s">
        <v>77</v>
      </c>
      <c r="BK141" s="153">
        <f>ROUND(I141*H141,2)</f>
        <v>0</v>
      </c>
      <c r="BL141" s="20" t="s">
        <v>142</v>
      </c>
      <c r="BM141" s="152" t="s">
        <v>202</v>
      </c>
    </row>
    <row r="142" spans="1:65" s="2" customFormat="1" ht="11.25">
      <c r="A142" s="35"/>
      <c r="B142" s="36"/>
      <c r="C142" s="35"/>
      <c r="D142" s="154" t="s">
        <v>144</v>
      </c>
      <c r="E142" s="35"/>
      <c r="F142" s="155" t="s">
        <v>203</v>
      </c>
      <c r="G142" s="35"/>
      <c r="H142" s="35"/>
      <c r="I142" s="156"/>
      <c r="J142" s="35"/>
      <c r="K142" s="35"/>
      <c r="L142" s="36"/>
      <c r="M142" s="157"/>
      <c r="N142" s="158"/>
      <c r="O142" s="56"/>
      <c r="P142" s="56"/>
      <c r="Q142" s="56"/>
      <c r="R142" s="56"/>
      <c r="S142" s="56"/>
      <c r="T142" s="57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20" t="s">
        <v>144</v>
      </c>
      <c r="AU142" s="20" t="s">
        <v>79</v>
      </c>
    </row>
    <row r="143" spans="1:65" s="13" customFormat="1" ht="11.25">
      <c r="B143" s="159"/>
      <c r="D143" s="160" t="s">
        <v>146</v>
      </c>
      <c r="E143" s="161" t="s">
        <v>3</v>
      </c>
      <c r="F143" s="162" t="s">
        <v>188</v>
      </c>
      <c r="H143" s="161" t="s">
        <v>3</v>
      </c>
      <c r="I143" s="163"/>
      <c r="L143" s="159"/>
      <c r="M143" s="164"/>
      <c r="N143" s="165"/>
      <c r="O143" s="165"/>
      <c r="P143" s="165"/>
      <c r="Q143" s="165"/>
      <c r="R143" s="165"/>
      <c r="S143" s="165"/>
      <c r="T143" s="166"/>
      <c r="AT143" s="161" t="s">
        <v>146</v>
      </c>
      <c r="AU143" s="161" t="s">
        <v>79</v>
      </c>
      <c r="AV143" s="13" t="s">
        <v>77</v>
      </c>
      <c r="AW143" s="13" t="s">
        <v>31</v>
      </c>
      <c r="AX143" s="13" t="s">
        <v>69</v>
      </c>
      <c r="AY143" s="161" t="s">
        <v>135</v>
      </c>
    </row>
    <row r="144" spans="1:65" s="14" customFormat="1" ht="11.25">
      <c r="B144" s="167"/>
      <c r="D144" s="160" t="s">
        <v>146</v>
      </c>
      <c r="E144" s="168" t="s">
        <v>3</v>
      </c>
      <c r="F144" s="169" t="s">
        <v>204</v>
      </c>
      <c r="H144" s="170">
        <v>24</v>
      </c>
      <c r="I144" s="171"/>
      <c r="L144" s="167"/>
      <c r="M144" s="172"/>
      <c r="N144" s="173"/>
      <c r="O144" s="173"/>
      <c r="P144" s="173"/>
      <c r="Q144" s="173"/>
      <c r="R144" s="173"/>
      <c r="S144" s="173"/>
      <c r="T144" s="174"/>
      <c r="AT144" s="168" t="s">
        <v>146</v>
      </c>
      <c r="AU144" s="168" t="s">
        <v>79</v>
      </c>
      <c r="AV144" s="14" t="s">
        <v>79</v>
      </c>
      <c r="AW144" s="14" t="s">
        <v>31</v>
      </c>
      <c r="AX144" s="14" t="s">
        <v>69</v>
      </c>
      <c r="AY144" s="168" t="s">
        <v>135</v>
      </c>
    </row>
    <row r="145" spans="1:65" s="13" customFormat="1" ht="11.25">
      <c r="B145" s="159"/>
      <c r="D145" s="160" t="s">
        <v>146</v>
      </c>
      <c r="E145" s="161" t="s">
        <v>3</v>
      </c>
      <c r="F145" s="162" t="s">
        <v>190</v>
      </c>
      <c r="H145" s="161" t="s">
        <v>3</v>
      </c>
      <c r="I145" s="163"/>
      <c r="L145" s="159"/>
      <c r="M145" s="164"/>
      <c r="N145" s="165"/>
      <c r="O145" s="165"/>
      <c r="P145" s="165"/>
      <c r="Q145" s="165"/>
      <c r="R145" s="165"/>
      <c r="S145" s="165"/>
      <c r="T145" s="166"/>
      <c r="AT145" s="161" t="s">
        <v>146</v>
      </c>
      <c r="AU145" s="161" t="s">
        <v>79</v>
      </c>
      <c r="AV145" s="13" t="s">
        <v>77</v>
      </c>
      <c r="AW145" s="13" t="s">
        <v>31</v>
      </c>
      <c r="AX145" s="13" t="s">
        <v>69</v>
      </c>
      <c r="AY145" s="161" t="s">
        <v>135</v>
      </c>
    </row>
    <row r="146" spans="1:65" s="14" customFormat="1" ht="11.25">
      <c r="B146" s="167"/>
      <c r="D146" s="160" t="s">
        <v>146</v>
      </c>
      <c r="E146" s="168" t="s">
        <v>3</v>
      </c>
      <c r="F146" s="169" t="s">
        <v>205</v>
      </c>
      <c r="H146" s="170">
        <v>1.2</v>
      </c>
      <c r="I146" s="171"/>
      <c r="L146" s="167"/>
      <c r="M146" s="172"/>
      <c r="N146" s="173"/>
      <c r="O146" s="173"/>
      <c r="P146" s="173"/>
      <c r="Q146" s="173"/>
      <c r="R146" s="173"/>
      <c r="S146" s="173"/>
      <c r="T146" s="174"/>
      <c r="AT146" s="168" t="s">
        <v>146</v>
      </c>
      <c r="AU146" s="168" t="s">
        <v>79</v>
      </c>
      <c r="AV146" s="14" t="s">
        <v>79</v>
      </c>
      <c r="AW146" s="14" t="s">
        <v>31</v>
      </c>
      <c r="AX146" s="14" t="s">
        <v>69</v>
      </c>
      <c r="AY146" s="168" t="s">
        <v>135</v>
      </c>
    </row>
    <row r="147" spans="1:65" s="15" customFormat="1" ht="11.25">
      <c r="B147" s="175"/>
      <c r="D147" s="160" t="s">
        <v>146</v>
      </c>
      <c r="E147" s="176" t="s">
        <v>3</v>
      </c>
      <c r="F147" s="177" t="s">
        <v>149</v>
      </c>
      <c r="H147" s="178">
        <v>25.2</v>
      </c>
      <c r="I147" s="179"/>
      <c r="L147" s="175"/>
      <c r="M147" s="180"/>
      <c r="N147" s="181"/>
      <c r="O147" s="181"/>
      <c r="P147" s="181"/>
      <c r="Q147" s="181"/>
      <c r="R147" s="181"/>
      <c r="S147" s="181"/>
      <c r="T147" s="182"/>
      <c r="AT147" s="176" t="s">
        <v>146</v>
      </c>
      <c r="AU147" s="176" t="s">
        <v>79</v>
      </c>
      <c r="AV147" s="15" t="s">
        <v>142</v>
      </c>
      <c r="AW147" s="15" t="s">
        <v>31</v>
      </c>
      <c r="AX147" s="15" t="s">
        <v>77</v>
      </c>
      <c r="AY147" s="176" t="s">
        <v>135</v>
      </c>
    </row>
    <row r="148" spans="1:65" s="2" customFormat="1" ht="21.75" customHeight="1">
      <c r="A148" s="35"/>
      <c r="B148" s="140"/>
      <c r="C148" s="141" t="s">
        <v>206</v>
      </c>
      <c r="D148" s="141" t="s">
        <v>137</v>
      </c>
      <c r="E148" s="142" t="s">
        <v>207</v>
      </c>
      <c r="F148" s="143" t="s">
        <v>208</v>
      </c>
      <c r="G148" s="144" t="s">
        <v>185</v>
      </c>
      <c r="H148" s="145">
        <v>73.5</v>
      </c>
      <c r="I148" s="146"/>
      <c r="J148" s="147">
        <f>ROUND(I148*H148,2)</f>
        <v>0</v>
      </c>
      <c r="K148" s="143" t="s">
        <v>141</v>
      </c>
      <c r="L148" s="36"/>
      <c r="M148" s="148" t="s">
        <v>3</v>
      </c>
      <c r="N148" s="149" t="s">
        <v>40</v>
      </c>
      <c r="O148" s="56"/>
      <c r="P148" s="150">
        <f>O148*H148</f>
        <v>0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52" t="s">
        <v>142</v>
      </c>
      <c r="AT148" s="152" t="s">
        <v>137</v>
      </c>
      <c r="AU148" s="152" t="s">
        <v>79</v>
      </c>
      <c r="AY148" s="20" t="s">
        <v>135</v>
      </c>
      <c r="BE148" s="153">
        <f>IF(N148="základní",J148,0)</f>
        <v>0</v>
      </c>
      <c r="BF148" s="153">
        <f>IF(N148="snížená",J148,0)</f>
        <v>0</v>
      </c>
      <c r="BG148" s="153">
        <f>IF(N148="zákl. přenesená",J148,0)</f>
        <v>0</v>
      </c>
      <c r="BH148" s="153">
        <f>IF(N148="sníž. přenesená",J148,0)</f>
        <v>0</v>
      </c>
      <c r="BI148" s="153">
        <f>IF(N148="nulová",J148,0)</f>
        <v>0</v>
      </c>
      <c r="BJ148" s="20" t="s">
        <v>77</v>
      </c>
      <c r="BK148" s="153">
        <f>ROUND(I148*H148,2)</f>
        <v>0</v>
      </c>
      <c r="BL148" s="20" t="s">
        <v>142</v>
      </c>
      <c r="BM148" s="152" t="s">
        <v>209</v>
      </c>
    </row>
    <row r="149" spans="1:65" s="2" customFormat="1" ht="11.25">
      <c r="A149" s="35"/>
      <c r="B149" s="36"/>
      <c r="C149" s="35"/>
      <c r="D149" s="154" t="s">
        <v>144</v>
      </c>
      <c r="E149" s="35"/>
      <c r="F149" s="155" t="s">
        <v>210</v>
      </c>
      <c r="G149" s="35"/>
      <c r="H149" s="35"/>
      <c r="I149" s="156"/>
      <c r="J149" s="35"/>
      <c r="K149" s="35"/>
      <c r="L149" s="36"/>
      <c r="M149" s="157"/>
      <c r="N149" s="158"/>
      <c r="O149" s="56"/>
      <c r="P149" s="56"/>
      <c r="Q149" s="56"/>
      <c r="R149" s="56"/>
      <c r="S149" s="56"/>
      <c r="T149" s="57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20" t="s">
        <v>144</v>
      </c>
      <c r="AU149" s="20" t="s">
        <v>79</v>
      </c>
    </row>
    <row r="150" spans="1:65" s="13" customFormat="1" ht="11.25">
      <c r="B150" s="159"/>
      <c r="D150" s="160" t="s">
        <v>146</v>
      </c>
      <c r="E150" s="161" t="s">
        <v>3</v>
      </c>
      <c r="F150" s="162" t="s">
        <v>188</v>
      </c>
      <c r="H150" s="161" t="s">
        <v>3</v>
      </c>
      <c r="I150" s="163"/>
      <c r="L150" s="159"/>
      <c r="M150" s="164"/>
      <c r="N150" s="165"/>
      <c r="O150" s="165"/>
      <c r="P150" s="165"/>
      <c r="Q150" s="165"/>
      <c r="R150" s="165"/>
      <c r="S150" s="165"/>
      <c r="T150" s="166"/>
      <c r="AT150" s="161" t="s">
        <v>146</v>
      </c>
      <c r="AU150" s="161" t="s">
        <v>79</v>
      </c>
      <c r="AV150" s="13" t="s">
        <v>77</v>
      </c>
      <c r="AW150" s="13" t="s">
        <v>31</v>
      </c>
      <c r="AX150" s="13" t="s">
        <v>69</v>
      </c>
      <c r="AY150" s="161" t="s">
        <v>135</v>
      </c>
    </row>
    <row r="151" spans="1:65" s="14" customFormat="1" ht="11.25">
      <c r="B151" s="167"/>
      <c r="D151" s="160" t="s">
        <v>146</v>
      </c>
      <c r="E151" s="168" t="s">
        <v>3</v>
      </c>
      <c r="F151" s="169" t="s">
        <v>211</v>
      </c>
      <c r="H151" s="170">
        <v>70</v>
      </c>
      <c r="I151" s="171"/>
      <c r="L151" s="167"/>
      <c r="M151" s="172"/>
      <c r="N151" s="173"/>
      <c r="O151" s="173"/>
      <c r="P151" s="173"/>
      <c r="Q151" s="173"/>
      <c r="R151" s="173"/>
      <c r="S151" s="173"/>
      <c r="T151" s="174"/>
      <c r="AT151" s="168" t="s">
        <v>146</v>
      </c>
      <c r="AU151" s="168" t="s">
        <v>79</v>
      </c>
      <c r="AV151" s="14" t="s">
        <v>79</v>
      </c>
      <c r="AW151" s="14" t="s">
        <v>31</v>
      </c>
      <c r="AX151" s="14" t="s">
        <v>69</v>
      </c>
      <c r="AY151" s="168" t="s">
        <v>135</v>
      </c>
    </row>
    <row r="152" spans="1:65" s="13" customFormat="1" ht="11.25">
      <c r="B152" s="159"/>
      <c r="D152" s="160" t="s">
        <v>146</v>
      </c>
      <c r="E152" s="161" t="s">
        <v>3</v>
      </c>
      <c r="F152" s="162" t="s">
        <v>190</v>
      </c>
      <c r="H152" s="161" t="s">
        <v>3</v>
      </c>
      <c r="I152" s="163"/>
      <c r="L152" s="159"/>
      <c r="M152" s="164"/>
      <c r="N152" s="165"/>
      <c r="O152" s="165"/>
      <c r="P152" s="165"/>
      <c r="Q152" s="165"/>
      <c r="R152" s="165"/>
      <c r="S152" s="165"/>
      <c r="T152" s="166"/>
      <c r="AT152" s="161" t="s">
        <v>146</v>
      </c>
      <c r="AU152" s="161" t="s">
        <v>79</v>
      </c>
      <c r="AV152" s="13" t="s">
        <v>77</v>
      </c>
      <c r="AW152" s="13" t="s">
        <v>31</v>
      </c>
      <c r="AX152" s="13" t="s">
        <v>69</v>
      </c>
      <c r="AY152" s="161" t="s">
        <v>135</v>
      </c>
    </row>
    <row r="153" spans="1:65" s="14" customFormat="1" ht="11.25">
      <c r="B153" s="167"/>
      <c r="D153" s="160" t="s">
        <v>146</v>
      </c>
      <c r="E153" s="168" t="s">
        <v>3</v>
      </c>
      <c r="F153" s="169" t="s">
        <v>212</v>
      </c>
      <c r="H153" s="170">
        <v>3.5</v>
      </c>
      <c r="I153" s="171"/>
      <c r="L153" s="167"/>
      <c r="M153" s="172"/>
      <c r="N153" s="173"/>
      <c r="O153" s="173"/>
      <c r="P153" s="173"/>
      <c r="Q153" s="173"/>
      <c r="R153" s="173"/>
      <c r="S153" s="173"/>
      <c r="T153" s="174"/>
      <c r="AT153" s="168" t="s">
        <v>146</v>
      </c>
      <c r="AU153" s="168" t="s">
        <v>79</v>
      </c>
      <c r="AV153" s="14" t="s">
        <v>79</v>
      </c>
      <c r="AW153" s="14" t="s">
        <v>31</v>
      </c>
      <c r="AX153" s="14" t="s">
        <v>69</v>
      </c>
      <c r="AY153" s="168" t="s">
        <v>135</v>
      </c>
    </row>
    <row r="154" spans="1:65" s="15" customFormat="1" ht="11.25">
      <c r="B154" s="175"/>
      <c r="D154" s="160" t="s">
        <v>146</v>
      </c>
      <c r="E154" s="176" t="s">
        <v>3</v>
      </c>
      <c r="F154" s="177" t="s">
        <v>149</v>
      </c>
      <c r="H154" s="178">
        <v>73.5</v>
      </c>
      <c r="I154" s="179"/>
      <c r="L154" s="175"/>
      <c r="M154" s="180"/>
      <c r="N154" s="181"/>
      <c r="O154" s="181"/>
      <c r="P154" s="181"/>
      <c r="Q154" s="181"/>
      <c r="R154" s="181"/>
      <c r="S154" s="181"/>
      <c r="T154" s="182"/>
      <c r="AT154" s="176" t="s">
        <v>146</v>
      </c>
      <c r="AU154" s="176" t="s">
        <v>79</v>
      </c>
      <c r="AV154" s="15" t="s">
        <v>142</v>
      </c>
      <c r="AW154" s="15" t="s">
        <v>31</v>
      </c>
      <c r="AX154" s="15" t="s">
        <v>77</v>
      </c>
      <c r="AY154" s="176" t="s">
        <v>135</v>
      </c>
    </row>
    <row r="155" spans="1:65" s="2" customFormat="1" ht="21.75" customHeight="1">
      <c r="A155" s="35"/>
      <c r="B155" s="140"/>
      <c r="C155" s="141" t="s">
        <v>213</v>
      </c>
      <c r="D155" s="141" t="s">
        <v>137</v>
      </c>
      <c r="E155" s="142" t="s">
        <v>214</v>
      </c>
      <c r="F155" s="143" t="s">
        <v>215</v>
      </c>
      <c r="G155" s="144" t="s">
        <v>185</v>
      </c>
      <c r="H155" s="145">
        <v>508.2</v>
      </c>
      <c r="I155" s="146"/>
      <c r="J155" s="147">
        <f>ROUND(I155*H155,2)</f>
        <v>0</v>
      </c>
      <c r="K155" s="143" t="s">
        <v>141</v>
      </c>
      <c r="L155" s="36"/>
      <c r="M155" s="148" t="s">
        <v>3</v>
      </c>
      <c r="N155" s="149" t="s">
        <v>40</v>
      </c>
      <c r="O155" s="56"/>
      <c r="P155" s="150">
        <f>O155*H155</f>
        <v>0</v>
      </c>
      <c r="Q155" s="150">
        <v>0</v>
      </c>
      <c r="R155" s="150">
        <f>Q155*H155</f>
        <v>0</v>
      </c>
      <c r="S155" s="150">
        <v>0</v>
      </c>
      <c r="T155" s="151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52" t="s">
        <v>142</v>
      </c>
      <c r="AT155" s="152" t="s">
        <v>137</v>
      </c>
      <c r="AU155" s="152" t="s">
        <v>79</v>
      </c>
      <c r="AY155" s="20" t="s">
        <v>135</v>
      </c>
      <c r="BE155" s="153">
        <f>IF(N155="základní",J155,0)</f>
        <v>0</v>
      </c>
      <c r="BF155" s="153">
        <f>IF(N155="snížená",J155,0)</f>
        <v>0</v>
      </c>
      <c r="BG155" s="153">
        <f>IF(N155="zákl. přenesená",J155,0)</f>
        <v>0</v>
      </c>
      <c r="BH155" s="153">
        <f>IF(N155="sníž. přenesená",J155,0)</f>
        <v>0</v>
      </c>
      <c r="BI155" s="153">
        <f>IF(N155="nulová",J155,0)</f>
        <v>0</v>
      </c>
      <c r="BJ155" s="20" t="s">
        <v>77</v>
      </c>
      <c r="BK155" s="153">
        <f>ROUND(I155*H155,2)</f>
        <v>0</v>
      </c>
      <c r="BL155" s="20" t="s">
        <v>142</v>
      </c>
      <c r="BM155" s="152" t="s">
        <v>216</v>
      </c>
    </row>
    <row r="156" spans="1:65" s="2" customFormat="1" ht="11.25">
      <c r="A156" s="35"/>
      <c r="B156" s="36"/>
      <c r="C156" s="35"/>
      <c r="D156" s="154" t="s">
        <v>144</v>
      </c>
      <c r="E156" s="35"/>
      <c r="F156" s="155" t="s">
        <v>217</v>
      </c>
      <c r="G156" s="35"/>
      <c r="H156" s="35"/>
      <c r="I156" s="156"/>
      <c r="J156" s="35"/>
      <c r="K156" s="35"/>
      <c r="L156" s="36"/>
      <c r="M156" s="157"/>
      <c r="N156" s="158"/>
      <c r="O156" s="56"/>
      <c r="P156" s="56"/>
      <c r="Q156" s="56"/>
      <c r="R156" s="56"/>
      <c r="S156" s="56"/>
      <c r="T156" s="57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20" t="s">
        <v>144</v>
      </c>
      <c r="AU156" s="20" t="s">
        <v>79</v>
      </c>
    </row>
    <row r="157" spans="1:65" s="13" customFormat="1" ht="11.25">
      <c r="B157" s="159"/>
      <c r="D157" s="160" t="s">
        <v>146</v>
      </c>
      <c r="E157" s="161" t="s">
        <v>3</v>
      </c>
      <c r="F157" s="162" t="s">
        <v>188</v>
      </c>
      <c r="H157" s="161" t="s">
        <v>3</v>
      </c>
      <c r="I157" s="163"/>
      <c r="L157" s="159"/>
      <c r="M157" s="164"/>
      <c r="N157" s="165"/>
      <c r="O157" s="165"/>
      <c r="P157" s="165"/>
      <c r="Q157" s="165"/>
      <c r="R157" s="165"/>
      <c r="S157" s="165"/>
      <c r="T157" s="166"/>
      <c r="AT157" s="161" t="s">
        <v>146</v>
      </c>
      <c r="AU157" s="161" t="s">
        <v>79</v>
      </c>
      <c r="AV157" s="13" t="s">
        <v>77</v>
      </c>
      <c r="AW157" s="13" t="s">
        <v>31</v>
      </c>
      <c r="AX157" s="13" t="s">
        <v>69</v>
      </c>
      <c r="AY157" s="161" t="s">
        <v>135</v>
      </c>
    </row>
    <row r="158" spans="1:65" s="14" customFormat="1" ht="11.25">
      <c r="B158" s="167"/>
      <c r="D158" s="160" t="s">
        <v>146</v>
      </c>
      <c r="E158" s="168" t="s">
        <v>3</v>
      </c>
      <c r="F158" s="169" t="s">
        <v>218</v>
      </c>
      <c r="H158" s="170">
        <v>484</v>
      </c>
      <c r="I158" s="171"/>
      <c r="L158" s="167"/>
      <c r="M158" s="172"/>
      <c r="N158" s="173"/>
      <c r="O158" s="173"/>
      <c r="P158" s="173"/>
      <c r="Q158" s="173"/>
      <c r="R158" s="173"/>
      <c r="S158" s="173"/>
      <c r="T158" s="174"/>
      <c r="AT158" s="168" t="s">
        <v>146</v>
      </c>
      <c r="AU158" s="168" t="s">
        <v>79</v>
      </c>
      <c r="AV158" s="14" t="s">
        <v>79</v>
      </c>
      <c r="AW158" s="14" t="s">
        <v>31</v>
      </c>
      <c r="AX158" s="14" t="s">
        <v>69</v>
      </c>
      <c r="AY158" s="168" t="s">
        <v>135</v>
      </c>
    </row>
    <row r="159" spans="1:65" s="13" customFormat="1" ht="11.25">
      <c r="B159" s="159"/>
      <c r="D159" s="160" t="s">
        <v>146</v>
      </c>
      <c r="E159" s="161" t="s">
        <v>3</v>
      </c>
      <c r="F159" s="162" t="s">
        <v>190</v>
      </c>
      <c r="H159" s="161" t="s">
        <v>3</v>
      </c>
      <c r="I159" s="163"/>
      <c r="L159" s="159"/>
      <c r="M159" s="164"/>
      <c r="N159" s="165"/>
      <c r="O159" s="165"/>
      <c r="P159" s="165"/>
      <c r="Q159" s="165"/>
      <c r="R159" s="165"/>
      <c r="S159" s="165"/>
      <c r="T159" s="166"/>
      <c r="AT159" s="161" t="s">
        <v>146</v>
      </c>
      <c r="AU159" s="161" t="s">
        <v>79</v>
      </c>
      <c r="AV159" s="13" t="s">
        <v>77</v>
      </c>
      <c r="AW159" s="13" t="s">
        <v>31</v>
      </c>
      <c r="AX159" s="13" t="s">
        <v>69</v>
      </c>
      <c r="AY159" s="161" t="s">
        <v>135</v>
      </c>
    </row>
    <row r="160" spans="1:65" s="14" customFormat="1" ht="11.25">
      <c r="B160" s="167"/>
      <c r="D160" s="160" t="s">
        <v>146</v>
      </c>
      <c r="E160" s="168" t="s">
        <v>3</v>
      </c>
      <c r="F160" s="169" t="s">
        <v>219</v>
      </c>
      <c r="H160" s="170">
        <v>24.2</v>
      </c>
      <c r="I160" s="171"/>
      <c r="L160" s="167"/>
      <c r="M160" s="172"/>
      <c r="N160" s="173"/>
      <c r="O160" s="173"/>
      <c r="P160" s="173"/>
      <c r="Q160" s="173"/>
      <c r="R160" s="173"/>
      <c r="S160" s="173"/>
      <c r="T160" s="174"/>
      <c r="AT160" s="168" t="s">
        <v>146</v>
      </c>
      <c r="AU160" s="168" t="s">
        <v>79</v>
      </c>
      <c r="AV160" s="14" t="s">
        <v>79</v>
      </c>
      <c r="AW160" s="14" t="s">
        <v>31</v>
      </c>
      <c r="AX160" s="14" t="s">
        <v>69</v>
      </c>
      <c r="AY160" s="168" t="s">
        <v>135</v>
      </c>
    </row>
    <row r="161" spans="1:65" s="15" customFormat="1" ht="11.25">
      <c r="B161" s="175"/>
      <c r="D161" s="160" t="s">
        <v>146</v>
      </c>
      <c r="E161" s="176" t="s">
        <v>3</v>
      </c>
      <c r="F161" s="177" t="s">
        <v>149</v>
      </c>
      <c r="H161" s="178">
        <v>508.2</v>
      </c>
      <c r="I161" s="179"/>
      <c r="L161" s="175"/>
      <c r="M161" s="180"/>
      <c r="N161" s="181"/>
      <c r="O161" s="181"/>
      <c r="P161" s="181"/>
      <c r="Q161" s="181"/>
      <c r="R161" s="181"/>
      <c r="S161" s="181"/>
      <c r="T161" s="182"/>
      <c r="AT161" s="176" t="s">
        <v>146</v>
      </c>
      <c r="AU161" s="176" t="s">
        <v>79</v>
      </c>
      <c r="AV161" s="15" t="s">
        <v>142</v>
      </c>
      <c r="AW161" s="15" t="s">
        <v>31</v>
      </c>
      <c r="AX161" s="15" t="s">
        <v>77</v>
      </c>
      <c r="AY161" s="176" t="s">
        <v>135</v>
      </c>
    </row>
    <row r="162" spans="1:65" s="2" customFormat="1" ht="24.2" customHeight="1">
      <c r="A162" s="35"/>
      <c r="B162" s="140"/>
      <c r="C162" s="141" t="s">
        <v>9</v>
      </c>
      <c r="D162" s="141" t="s">
        <v>137</v>
      </c>
      <c r="E162" s="142" t="s">
        <v>220</v>
      </c>
      <c r="F162" s="143" t="s">
        <v>221</v>
      </c>
      <c r="G162" s="144" t="s">
        <v>185</v>
      </c>
      <c r="H162" s="145">
        <v>273.53899999999999</v>
      </c>
      <c r="I162" s="146"/>
      <c r="J162" s="147">
        <f>ROUND(I162*H162,2)</f>
        <v>0</v>
      </c>
      <c r="K162" s="143" t="s">
        <v>141</v>
      </c>
      <c r="L162" s="36"/>
      <c r="M162" s="148" t="s">
        <v>3</v>
      </c>
      <c r="N162" s="149" t="s">
        <v>40</v>
      </c>
      <c r="O162" s="56"/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52" t="s">
        <v>142</v>
      </c>
      <c r="AT162" s="152" t="s">
        <v>137</v>
      </c>
      <c r="AU162" s="152" t="s">
        <v>79</v>
      </c>
      <c r="AY162" s="20" t="s">
        <v>135</v>
      </c>
      <c r="BE162" s="153">
        <f>IF(N162="základní",J162,0)</f>
        <v>0</v>
      </c>
      <c r="BF162" s="153">
        <f>IF(N162="snížená",J162,0)</f>
        <v>0</v>
      </c>
      <c r="BG162" s="153">
        <f>IF(N162="zákl. přenesená",J162,0)</f>
        <v>0</v>
      </c>
      <c r="BH162" s="153">
        <f>IF(N162="sníž. přenesená",J162,0)</f>
        <v>0</v>
      </c>
      <c r="BI162" s="153">
        <f>IF(N162="nulová",J162,0)</f>
        <v>0</v>
      </c>
      <c r="BJ162" s="20" t="s">
        <v>77</v>
      </c>
      <c r="BK162" s="153">
        <f>ROUND(I162*H162,2)</f>
        <v>0</v>
      </c>
      <c r="BL162" s="20" t="s">
        <v>142</v>
      </c>
      <c r="BM162" s="152" t="s">
        <v>222</v>
      </c>
    </row>
    <row r="163" spans="1:65" s="2" customFormat="1" ht="11.25">
      <c r="A163" s="35"/>
      <c r="B163" s="36"/>
      <c r="C163" s="35"/>
      <c r="D163" s="154" t="s">
        <v>144</v>
      </c>
      <c r="E163" s="35"/>
      <c r="F163" s="155" t="s">
        <v>223</v>
      </c>
      <c r="G163" s="35"/>
      <c r="H163" s="35"/>
      <c r="I163" s="156"/>
      <c r="J163" s="35"/>
      <c r="K163" s="35"/>
      <c r="L163" s="36"/>
      <c r="M163" s="157"/>
      <c r="N163" s="158"/>
      <c r="O163" s="56"/>
      <c r="P163" s="56"/>
      <c r="Q163" s="56"/>
      <c r="R163" s="56"/>
      <c r="S163" s="56"/>
      <c r="T163" s="57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20" t="s">
        <v>144</v>
      </c>
      <c r="AU163" s="20" t="s">
        <v>79</v>
      </c>
    </row>
    <row r="164" spans="1:65" s="13" customFormat="1" ht="22.5">
      <c r="B164" s="159"/>
      <c r="D164" s="160" t="s">
        <v>146</v>
      </c>
      <c r="E164" s="161" t="s">
        <v>3</v>
      </c>
      <c r="F164" s="162" t="s">
        <v>224</v>
      </c>
      <c r="H164" s="161" t="s">
        <v>3</v>
      </c>
      <c r="I164" s="163"/>
      <c r="L164" s="159"/>
      <c r="M164" s="164"/>
      <c r="N164" s="165"/>
      <c r="O164" s="165"/>
      <c r="P164" s="165"/>
      <c r="Q164" s="165"/>
      <c r="R164" s="165"/>
      <c r="S164" s="165"/>
      <c r="T164" s="166"/>
      <c r="AT164" s="161" t="s">
        <v>146</v>
      </c>
      <c r="AU164" s="161" t="s">
        <v>79</v>
      </c>
      <c r="AV164" s="13" t="s">
        <v>77</v>
      </c>
      <c r="AW164" s="13" t="s">
        <v>31</v>
      </c>
      <c r="AX164" s="13" t="s">
        <v>69</v>
      </c>
      <c r="AY164" s="161" t="s">
        <v>135</v>
      </c>
    </row>
    <row r="165" spans="1:65" s="13" customFormat="1" ht="11.25">
      <c r="B165" s="159"/>
      <c r="D165" s="160" t="s">
        <v>146</v>
      </c>
      <c r="E165" s="161" t="s">
        <v>3</v>
      </c>
      <c r="F165" s="162" t="s">
        <v>225</v>
      </c>
      <c r="H165" s="161" t="s">
        <v>3</v>
      </c>
      <c r="I165" s="163"/>
      <c r="L165" s="159"/>
      <c r="M165" s="164"/>
      <c r="N165" s="165"/>
      <c r="O165" s="165"/>
      <c r="P165" s="165"/>
      <c r="Q165" s="165"/>
      <c r="R165" s="165"/>
      <c r="S165" s="165"/>
      <c r="T165" s="166"/>
      <c r="AT165" s="161" t="s">
        <v>146</v>
      </c>
      <c r="AU165" s="161" t="s">
        <v>79</v>
      </c>
      <c r="AV165" s="13" t="s">
        <v>77</v>
      </c>
      <c r="AW165" s="13" t="s">
        <v>31</v>
      </c>
      <c r="AX165" s="13" t="s">
        <v>69</v>
      </c>
      <c r="AY165" s="161" t="s">
        <v>135</v>
      </c>
    </row>
    <row r="166" spans="1:65" s="13" customFormat="1" ht="11.25">
      <c r="B166" s="159"/>
      <c r="D166" s="160" t="s">
        <v>146</v>
      </c>
      <c r="E166" s="161" t="s">
        <v>3</v>
      </c>
      <c r="F166" s="162" t="s">
        <v>226</v>
      </c>
      <c r="H166" s="161" t="s">
        <v>3</v>
      </c>
      <c r="I166" s="163"/>
      <c r="L166" s="159"/>
      <c r="M166" s="164"/>
      <c r="N166" s="165"/>
      <c r="O166" s="165"/>
      <c r="P166" s="165"/>
      <c r="Q166" s="165"/>
      <c r="R166" s="165"/>
      <c r="S166" s="165"/>
      <c r="T166" s="166"/>
      <c r="AT166" s="161" t="s">
        <v>146</v>
      </c>
      <c r="AU166" s="161" t="s">
        <v>79</v>
      </c>
      <c r="AV166" s="13" t="s">
        <v>77</v>
      </c>
      <c r="AW166" s="13" t="s">
        <v>31</v>
      </c>
      <c r="AX166" s="13" t="s">
        <v>69</v>
      </c>
      <c r="AY166" s="161" t="s">
        <v>135</v>
      </c>
    </row>
    <row r="167" spans="1:65" s="14" customFormat="1" ht="11.25">
      <c r="B167" s="167"/>
      <c r="D167" s="160" t="s">
        <v>146</v>
      </c>
      <c r="E167" s="168" t="s">
        <v>3</v>
      </c>
      <c r="F167" s="169" t="s">
        <v>227</v>
      </c>
      <c r="H167" s="170">
        <v>37.235999999999997</v>
      </c>
      <c r="I167" s="171"/>
      <c r="L167" s="167"/>
      <c r="M167" s="172"/>
      <c r="N167" s="173"/>
      <c r="O167" s="173"/>
      <c r="P167" s="173"/>
      <c r="Q167" s="173"/>
      <c r="R167" s="173"/>
      <c r="S167" s="173"/>
      <c r="T167" s="174"/>
      <c r="AT167" s="168" t="s">
        <v>146</v>
      </c>
      <c r="AU167" s="168" t="s">
        <v>79</v>
      </c>
      <c r="AV167" s="14" t="s">
        <v>79</v>
      </c>
      <c r="AW167" s="14" t="s">
        <v>31</v>
      </c>
      <c r="AX167" s="14" t="s">
        <v>69</v>
      </c>
      <c r="AY167" s="168" t="s">
        <v>135</v>
      </c>
    </row>
    <row r="168" spans="1:65" s="13" customFormat="1" ht="11.25">
      <c r="B168" s="159"/>
      <c r="D168" s="160" t="s">
        <v>146</v>
      </c>
      <c r="E168" s="161" t="s">
        <v>3</v>
      </c>
      <c r="F168" s="162" t="s">
        <v>228</v>
      </c>
      <c r="H168" s="161" t="s">
        <v>3</v>
      </c>
      <c r="I168" s="163"/>
      <c r="L168" s="159"/>
      <c r="M168" s="164"/>
      <c r="N168" s="165"/>
      <c r="O168" s="165"/>
      <c r="P168" s="165"/>
      <c r="Q168" s="165"/>
      <c r="R168" s="165"/>
      <c r="S168" s="165"/>
      <c r="T168" s="166"/>
      <c r="AT168" s="161" t="s">
        <v>146</v>
      </c>
      <c r="AU168" s="161" t="s">
        <v>79</v>
      </c>
      <c r="AV168" s="13" t="s">
        <v>77</v>
      </c>
      <c r="AW168" s="13" t="s">
        <v>31</v>
      </c>
      <c r="AX168" s="13" t="s">
        <v>69</v>
      </c>
      <c r="AY168" s="161" t="s">
        <v>135</v>
      </c>
    </row>
    <row r="169" spans="1:65" s="14" customFormat="1" ht="11.25">
      <c r="B169" s="167"/>
      <c r="D169" s="160" t="s">
        <v>146</v>
      </c>
      <c r="E169" s="168" t="s">
        <v>3</v>
      </c>
      <c r="F169" s="169" t="s">
        <v>229</v>
      </c>
      <c r="H169" s="170">
        <v>213.21</v>
      </c>
      <c r="I169" s="171"/>
      <c r="L169" s="167"/>
      <c r="M169" s="172"/>
      <c r="N169" s="173"/>
      <c r="O169" s="173"/>
      <c r="P169" s="173"/>
      <c r="Q169" s="173"/>
      <c r="R169" s="173"/>
      <c r="S169" s="173"/>
      <c r="T169" s="174"/>
      <c r="AT169" s="168" t="s">
        <v>146</v>
      </c>
      <c r="AU169" s="168" t="s">
        <v>79</v>
      </c>
      <c r="AV169" s="14" t="s">
        <v>79</v>
      </c>
      <c r="AW169" s="14" t="s">
        <v>31</v>
      </c>
      <c r="AX169" s="14" t="s">
        <v>69</v>
      </c>
      <c r="AY169" s="168" t="s">
        <v>135</v>
      </c>
    </row>
    <row r="170" spans="1:65" s="13" customFormat="1" ht="11.25">
      <c r="B170" s="159"/>
      <c r="D170" s="160" t="s">
        <v>146</v>
      </c>
      <c r="E170" s="161" t="s">
        <v>3</v>
      </c>
      <c r="F170" s="162" t="s">
        <v>230</v>
      </c>
      <c r="H170" s="161" t="s">
        <v>3</v>
      </c>
      <c r="I170" s="163"/>
      <c r="L170" s="159"/>
      <c r="M170" s="164"/>
      <c r="N170" s="165"/>
      <c r="O170" s="165"/>
      <c r="P170" s="165"/>
      <c r="Q170" s="165"/>
      <c r="R170" s="165"/>
      <c r="S170" s="165"/>
      <c r="T170" s="166"/>
      <c r="AT170" s="161" t="s">
        <v>146</v>
      </c>
      <c r="AU170" s="161" t="s">
        <v>79</v>
      </c>
      <c r="AV170" s="13" t="s">
        <v>77</v>
      </c>
      <c r="AW170" s="13" t="s">
        <v>31</v>
      </c>
      <c r="AX170" s="13" t="s">
        <v>69</v>
      </c>
      <c r="AY170" s="161" t="s">
        <v>135</v>
      </c>
    </row>
    <row r="171" spans="1:65" s="14" customFormat="1" ht="11.25">
      <c r="B171" s="167"/>
      <c r="D171" s="160" t="s">
        <v>146</v>
      </c>
      <c r="E171" s="168" t="s">
        <v>3</v>
      </c>
      <c r="F171" s="169" t="s">
        <v>231</v>
      </c>
      <c r="H171" s="170">
        <v>12.635999999999999</v>
      </c>
      <c r="I171" s="171"/>
      <c r="L171" s="167"/>
      <c r="M171" s="172"/>
      <c r="N171" s="173"/>
      <c r="O171" s="173"/>
      <c r="P171" s="173"/>
      <c r="Q171" s="173"/>
      <c r="R171" s="173"/>
      <c r="S171" s="173"/>
      <c r="T171" s="174"/>
      <c r="AT171" s="168" t="s">
        <v>146</v>
      </c>
      <c r="AU171" s="168" t="s">
        <v>79</v>
      </c>
      <c r="AV171" s="14" t="s">
        <v>79</v>
      </c>
      <c r="AW171" s="14" t="s">
        <v>31</v>
      </c>
      <c r="AX171" s="14" t="s">
        <v>69</v>
      </c>
      <c r="AY171" s="168" t="s">
        <v>135</v>
      </c>
    </row>
    <row r="172" spans="1:65" s="13" customFormat="1" ht="11.25">
      <c r="B172" s="159"/>
      <c r="D172" s="160" t="s">
        <v>146</v>
      </c>
      <c r="E172" s="161" t="s">
        <v>3</v>
      </c>
      <c r="F172" s="162" t="s">
        <v>232</v>
      </c>
      <c r="H172" s="161" t="s">
        <v>3</v>
      </c>
      <c r="I172" s="163"/>
      <c r="L172" s="159"/>
      <c r="M172" s="164"/>
      <c r="N172" s="165"/>
      <c r="O172" s="165"/>
      <c r="P172" s="165"/>
      <c r="Q172" s="165"/>
      <c r="R172" s="165"/>
      <c r="S172" s="165"/>
      <c r="T172" s="166"/>
      <c r="AT172" s="161" t="s">
        <v>146</v>
      </c>
      <c r="AU172" s="161" t="s">
        <v>79</v>
      </c>
      <c r="AV172" s="13" t="s">
        <v>77</v>
      </c>
      <c r="AW172" s="13" t="s">
        <v>31</v>
      </c>
      <c r="AX172" s="13" t="s">
        <v>69</v>
      </c>
      <c r="AY172" s="161" t="s">
        <v>135</v>
      </c>
    </row>
    <row r="173" spans="1:65" s="13" customFormat="1" ht="11.25">
      <c r="B173" s="159"/>
      <c r="D173" s="160" t="s">
        <v>146</v>
      </c>
      <c r="E173" s="161" t="s">
        <v>3</v>
      </c>
      <c r="F173" s="162" t="s">
        <v>233</v>
      </c>
      <c r="H173" s="161" t="s">
        <v>3</v>
      </c>
      <c r="I173" s="163"/>
      <c r="L173" s="159"/>
      <c r="M173" s="164"/>
      <c r="N173" s="165"/>
      <c r="O173" s="165"/>
      <c r="P173" s="165"/>
      <c r="Q173" s="165"/>
      <c r="R173" s="165"/>
      <c r="S173" s="165"/>
      <c r="T173" s="166"/>
      <c r="AT173" s="161" t="s">
        <v>146</v>
      </c>
      <c r="AU173" s="161" t="s">
        <v>79</v>
      </c>
      <c r="AV173" s="13" t="s">
        <v>77</v>
      </c>
      <c r="AW173" s="13" t="s">
        <v>31</v>
      </c>
      <c r="AX173" s="13" t="s">
        <v>69</v>
      </c>
      <c r="AY173" s="161" t="s">
        <v>135</v>
      </c>
    </row>
    <row r="174" spans="1:65" s="13" customFormat="1" ht="11.25">
      <c r="B174" s="159"/>
      <c r="D174" s="160" t="s">
        <v>146</v>
      </c>
      <c r="E174" s="161" t="s">
        <v>3</v>
      </c>
      <c r="F174" s="162" t="s">
        <v>234</v>
      </c>
      <c r="H174" s="161" t="s">
        <v>3</v>
      </c>
      <c r="I174" s="163"/>
      <c r="L174" s="159"/>
      <c r="M174" s="164"/>
      <c r="N174" s="165"/>
      <c r="O174" s="165"/>
      <c r="P174" s="165"/>
      <c r="Q174" s="165"/>
      <c r="R174" s="165"/>
      <c r="S174" s="165"/>
      <c r="T174" s="166"/>
      <c r="AT174" s="161" t="s">
        <v>146</v>
      </c>
      <c r="AU174" s="161" t="s">
        <v>79</v>
      </c>
      <c r="AV174" s="13" t="s">
        <v>77</v>
      </c>
      <c r="AW174" s="13" t="s">
        <v>31</v>
      </c>
      <c r="AX174" s="13" t="s">
        <v>69</v>
      </c>
      <c r="AY174" s="161" t="s">
        <v>135</v>
      </c>
    </row>
    <row r="175" spans="1:65" s="14" customFormat="1" ht="11.25">
      <c r="B175" s="167"/>
      <c r="D175" s="160" t="s">
        <v>146</v>
      </c>
      <c r="E175" s="168" t="s">
        <v>3</v>
      </c>
      <c r="F175" s="169" t="s">
        <v>235</v>
      </c>
      <c r="H175" s="170">
        <v>0.51500000000000001</v>
      </c>
      <c r="I175" s="171"/>
      <c r="L175" s="167"/>
      <c r="M175" s="172"/>
      <c r="N175" s="173"/>
      <c r="O175" s="173"/>
      <c r="P175" s="173"/>
      <c r="Q175" s="173"/>
      <c r="R175" s="173"/>
      <c r="S175" s="173"/>
      <c r="T175" s="174"/>
      <c r="AT175" s="168" t="s">
        <v>146</v>
      </c>
      <c r="AU175" s="168" t="s">
        <v>79</v>
      </c>
      <c r="AV175" s="14" t="s">
        <v>79</v>
      </c>
      <c r="AW175" s="14" t="s">
        <v>31</v>
      </c>
      <c r="AX175" s="14" t="s">
        <v>69</v>
      </c>
      <c r="AY175" s="168" t="s">
        <v>135</v>
      </c>
    </row>
    <row r="176" spans="1:65" s="13" customFormat="1" ht="11.25">
      <c r="B176" s="159"/>
      <c r="D176" s="160" t="s">
        <v>146</v>
      </c>
      <c r="E176" s="161" t="s">
        <v>3</v>
      </c>
      <c r="F176" s="162" t="s">
        <v>236</v>
      </c>
      <c r="H176" s="161" t="s">
        <v>3</v>
      </c>
      <c r="I176" s="163"/>
      <c r="L176" s="159"/>
      <c r="M176" s="164"/>
      <c r="N176" s="165"/>
      <c r="O176" s="165"/>
      <c r="P176" s="165"/>
      <c r="Q176" s="165"/>
      <c r="R176" s="165"/>
      <c r="S176" s="165"/>
      <c r="T176" s="166"/>
      <c r="AT176" s="161" t="s">
        <v>146</v>
      </c>
      <c r="AU176" s="161" t="s">
        <v>79</v>
      </c>
      <c r="AV176" s="13" t="s">
        <v>77</v>
      </c>
      <c r="AW176" s="13" t="s">
        <v>31</v>
      </c>
      <c r="AX176" s="13" t="s">
        <v>69</v>
      </c>
      <c r="AY176" s="161" t="s">
        <v>135</v>
      </c>
    </row>
    <row r="177" spans="2:51" s="14" customFormat="1" ht="11.25">
      <c r="B177" s="167"/>
      <c r="D177" s="160" t="s">
        <v>146</v>
      </c>
      <c r="E177" s="168" t="s">
        <v>3</v>
      </c>
      <c r="F177" s="169" t="s">
        <v>237</v>
      </c>
      <c r="H177" s="170">
        <v>0.17199999999999999</v>
      </c>
      <c r="I177" s="171"/>
      <c r="L177" s="167"/>
      <c r="M177" s="172"/>
      <c r="N177" s="173"/>
      <c r="O177" s="173"/>
      <c r="P177" s="173"/>
      <c r="Q177" s="173"/>
      <c r="R177" s="173"/>
      <c r="S177" s="173"/>
      <c r="T177" s="174"/>
      <c r="AT177" s="168" t="s">
        <v>146</v>
      </c>
      <c r="AU177" s="168" t="s">
        <v>79</v>
      </c>
      <c r="AV177" s="14" t="s">
        <v>79</v>
      </c>
      <c r="AW177" s="14" t="s">
        <v>31</v>
      </c>
      <c r="AX177" s="14" t="s">
        <v>69</v>
      </c>
      <c r="AY177" s="168" t="s">
        <v>135</v>
      </c>
    </row>
    <row r="178" spans="2:51" s="13" customFormat="1" ht="11.25">
      <c r="B178" s="159"/>
      <c r="D178" s="160" t="s">
        <v>146</v>
      </c>
      <c r="E178" s="161" t="s">
        <v>3</v>
      </c>
      <c r="F178" s="162" t="s">
        <v>238</v>
      </c>
      <c r="H178" s="161" t="s">
        <v>3</v>
      </c>
      <c r="I178" s="163"/>
      <c r="L178" s="159"/>
      <c r="M178" s="164"/>
      <c r="N178" s="165"/>
      <c r="O178" s="165"/>
      <c r="P178" s="165"/>
      <c r="Q178" s="165"/>
      <c r="R178" s="165"/>
      <c r="S178" s="165"/>
      <c r="T178" s="166"/>
      <c r="AT178" s="161" t="s">
        <v>146</v>
      </c>
      <c r="AU178" s="161" t="s">
        <v>79</v>
      </c>
      <c r="AV178" s="13" t="s">
        <v>77</v>
      </c>
      <c r="AW178" s="13" t="s">
        <v>31</v>
      </c>
      <c r="AX178" s="13" t="s">
        <v>69</v>
      </c>
      <c r="AY178" s="161" t="s">
        <v>135</v>
      </c>
    </row>
    <row r="179" spans="2:51" s="14" customFormat="1" ht="11.25">
      <c r="B179" s="167"/>
      <c r="D179" s="160" t="s">
        <v>146</v>
      </c>
      <c r="E179" s="168" t="s">
        <v>3</v>
      </c>
      <c r="F179" s="169" t="s">
        <v>239</v>
      </c>
      <c r="H179" s="170">
        <v>0.31900000000000001</v>
      </c>
      <c r="I179" s="171"/>
      <c r="L179" s="167"/>
      <c r="M179" s="172"/>
      <c r="N179" s="173"/>
      <c r="O179" s="173"/>
      <c r="P179" s="173"/>
      <c r="Q179" s="173"/>
      <c r="R179" s="173"/>
      <c r="S179" s="173"/>
      <c r="T179" s="174"/>
      <c r="AT179" s="168" t="s">
        <v>146</v>
      </c>
      <c r="AU179" s="168" t="s">
        <v>79</v>
      </c>
      <c r="AV179" s="14" t="s">
        <v>79</v>
      </c>
      <c r="AW179" s="14" t="s">
        <v>31</v>
      </c>
      <c r="AX179" s="14" t="s">
        <v>69</v>
      </c>
      <c r="AY179" s="168" t="s">
        <v>135</v>
      </c>
    </row>
    <row r="180" spans="2:51" s="13" customFormat="1" ht="11.25">
      <c r="B180" s="159"/>
      <c r="D180" s="160" t="s">
        <v>146</v>
      </c>
      <c r="E180" s="161" t="s">
        <v>3</v>
      </c>
      <c r="F180" s="162" t="s">
        <v>240</v>
      </c>
      <c r="H180" s="161" t="s">
        <v>3</v>
      </c>
      <c r="I180" s="163"/>
      <c r="L180" s="159"/>
      <c r="M180" s="164"/>
      <c r="N180" s="165"/>
      <c r="O180" s="165"/>
      <c r="P180" s="165"/>
      <c r="Q180" s="165"/>
      <c r="R180" s="165"/>
      <c r="S180" s="165"/>
      <c r="T180" s="166"/>
      <c r="AT180" s="161" t="s">
        <v>146</v>
      </c>
      <c r="AU180" s="161" t="s">
        <v>79</v>
      </c>
      <c r="AV180" s="13" t="s">
        <v>77</v>
      </c>
      <c r="AW180" s="13" t="s">
        <v>31</v>
      </c>
      <c r="AX180" s="13" t="s">
        <v>69</v>
      </c>
      <c r="AY180" s="161" t="s">
        <v>135</v>
      </c>
    </row>
    <row r="181" spans="2:51" s="14" customFormat="1" ht="11.25">
      <c r="B181" s="167"/>
      <c r="D181" s="160" t="s">
        <v>146</v>
      </c>
      <c r="E181" s="168" t="s">
        <v>3</v>
      </c>
      <c r="F181" s="169" t="s">
        <v>241</v>
      </c>
      <c r="H181" s="170">
        <v>1.6539999999999999</v>
      </c>
      <c r="I181" s="171"/>
      <c r="L181" s="167"/>
      <c r="M181" s="172"/>
      <c r="N181" s="173"/>
      <c r="O181" s="173"/>
      <c r="P181" s="173"/>
      <c r="Q181" s="173"/>
      <c r="R181" s="173"/>
      <c r="S181" s="173"/>
      <c r="T181" s="174"/>
      <c r="AT181" s="168" t="s">
        <v>146</v>
      </c>
      <c r="AU181" s="168" t="s">
        <v>79</v>
      </c>
      <c r="AV181" s="14" t="s">
        <v>79</v>
      </c>
      <c r="AW181" s="14" t="s">
        <v>31</v>
      </c>
      <c r="AX181" s="14" t="s">
        <v>69</v>
      </c>
      <c r="AY181" s="168" t="s">
        <v>135</v>
      </c>
    </row>
    <row r="182" spans="2:51" s="13" customFormat="1" ht="11.25">
      <c r="B182" s="159"/>
      <c r="D182" s="160" t="s">
        <v>146</v>
      </c>
      <c r="E182" s="161" t="s">
        <v>3</v>
      </c>
      <c r="F182" s="162" t="s">
        <v>242</v>
      </c>
      <c r="H182" s="161" t="s">
        <v>3</v>
      </c>
      <c r="I182" s="163"/>
      <c r="L182" s="159"/>
      <c r="M182" s="164"/>
      <c r="N182" s="165"/>
      <c r="O182" s="165"/>
      <c r="P182" s="165"/>
      <c r="Q182" s="165"/>
      <c r="R182" s="165"/>
      <c r="S182" s="165"/>
      <c r="T182" s="166"/>
      <c r="AT182" s="161" t="s">
        <v>146</v>
      </c>
      <c r="AU182" s="161" t="s">
        <v>79</v>
      </c>
      <c r="AV182" s="13" t="s">
        <v>77</v>
      </c>
      <c r="AW182" s="13" t="s">
        <v>31</v>
      </c>
      <c r="AX182" s="13" t="s">
        <v>69</v>
      </c>
      <c r="AY182" s="161" t="s">
        <v>135</v>
      </c>
    </row>
    <row r="183" spans="2:51" s="14" customFormat="1" ht="11.25">
      <c r="B183" s="167"/>
      <c r="D183" s="160" t="s">
        <v>146</v>
      </c>
      <c r="E183" s="168" t="s">
        <v>3</v>
      </c>
      <c r="F183" s="169" t="s">
        <v>243</v>
      </c>
      <c r="H183" s="170">
        <v>0.42899999999999999</v>
      </c>
      <c r="I183" s="171"/>
      <c r="L183" s="167"/>
      <c r="M183" s="172"/>
      <c r="N183" s="173"/>
      <c r="O183" s="173"/>
      <c r="P183" s="173"/>
      <c r="Q183" s="173"/>
      <c r="R183" s="173"/>
      <c r="S183" s="173"/>
      <c r="T183" s="174"/>
      <c r="AT183" s="168" t="s">
        <v>146</v>
      </c>
      <c r="AU183" s="168" t="s">
        <v>79</v>
      </c>
      <c r="AV183" s="14" t="s">
        <v>79</v>
      </c>
      <c r="AW183" s="14" t="s">
        <v>31</v>
      </c>
      <c r="AX183" s="14" t="s">
        <v>69</v>
      </c>
      <c r="AY183" s="168" t="s">
        <v>135</v>
      </c>
    </row>
    <row r="184" spans="2:51" s="13" customFormat="1" ht="11.25">
      <c r="B184" s="159"/>
      <c r="D184" s="160" t="s">
        <v>146</v>
      </c>
      <c r="E184" s="161" t="s">
        <v>3</v>
      </c>
      <c r="F184" s="162" t="s">
        <v>244</v>
      </c>
      <c r="H184" s="161" t="s">
        <v>3</v>
      </c>
      <c r="I184" s="163"/>
      <c r="L184" s="159"/>
      <c r="M184" s="164"/>
      <c r="N184" s="165"/>
      <c r="O184" s="165"/>
      <c r="P184" s="165"/>
      <c r="Q184" s="165"/>
      <c r="R184" s="165"/>
      <c r="S184" s="165"/>
      <c r="T184" s="166"/>
      <c r="AT184" s="161" t="s">
        <v>146</v>
      </c>
      <c r="AU184" s="161" t="s">
        <v>79</v>
      </c>
      <c r="AV184" s="13" t="s">
        <v>77</v>
      </c>
      <c r="AW184" s="13" t="s">
        <v>31</v>
      </c>
      <c r="AX184" s="13" t="s">
        <v>69</v>
      </c>
      <c r="AY184" s="161" t="s">
        <v>135</v>
      </c>
    </row>
    <row r="185" spans="2:51" s="14" customFormat="1" ht="11.25">
      <c r="B185" s="167"/>
      <c r="D185" s="160" t="s">
        <v>146</v>
      </c>
      <c r="E185" s="168" t="s">
        <v>3</v>
      </c>
      <c r="F185" s="169" t="s">
        <v>245</v>
      </c>
      <c r="H185" s="170">
        <v>1.44</v>
      </c>
      <c r="I185" s="171"/>
      <c r="L185" s="167"/>
      <c r="M185" s="172"/>
      <c r="N185" s="173"/>
      <c r="O185" s="173"/>
      <c r="P185" s="173"/>
      <c r="Q185" s="173"/>
      <c r="R185" s="173"/>
      <c r="S185" s="173"/>
      <c r="T185" s="174"/>
      <c r="AT185" s="168" t="s">
        <v>146</v>
      </c>
      <c r="AU185" s="168" t="s">
        <v>79</v>
      </c>
      <c r="AV185" s="14" t="s">
        <v>79</v>
      </c>
      <c r="AW185" s="14" t="s">
        <v>31</v>
      </c>
      <c r="AX185" s="14" t="s">
        <v>69</v>
      </c>
      <c r="AY185" s="168" t="s">
        <v>135</v>
      </c>
    </row>
    <row r="186" spans="2:51" s="13" customFormat="1" ht="11.25">
      <c r="B186" s="159"/>
      <c r="D186" s="160" t="s">
        <v>146</v>
      </c>
      <c r="E186" s="161" t="s">
        <v>3</v>
      </c>
      <c r="F186" s="162" t="s">
        <v>246</v>
      </c>
      <c r="H186" s="161" t="s">
        <v>3</v>
      </c>
      <c r="I186" s="163"/>
      <c r="L186" s="159"/>
      <c r="M186" s="164"/>
      <c r="N186" s="165"/>
      <c r="O186" s="165"/>
      <c r="P186" s="165"/>
      <c r="Q186" s="165"/>
      <c r="R186" s="165"/>
      <c r="S186" s="165"/>
      <c r="T186" s="166"/>
      <c r="AT186" s="161" t="s">
        <v>146</v>
      </c>
      <c r="AU186" s="161" t="s">
        <v>79</v>
      </c>
      <c r="AV186" s="13" t="s">
        <v>77</v>
      </c>
      <c r="AW186" s="13" t="s">
        <v>31</v>
      </c>
      <c r="AX186" s="13" t="s">
        <v>69</v>
      </c>
      <c r="AY186" s="161" t="s">
        <v>135</v>
      </c>
    </row>
    <row r="187" spans="2:51" s="14" customFormat="1" ht="11.25">
      <c r="B187" s="167"/>
      <c r="D187" s="160" t="s">
        <v>146</v>
      </c>
      <c r="E187" s="168" t="s">
        <v>3</v>
      </c>
      <c r="F187" s="169" t="s">
        <v>247</v>
      </c>
      <c r="H187" s="170">
        <v>0.44800000000000001</v>
      </c>
      <c r="I187" s="171"/>
      <c r="L187" s="167"/>
      <c r="M187" s="172"/>
      <c r="N187" s="173"/>
      <c r="O187" s="173"/>
      <c r="P187" s="173"/>
      <c r="Q187" s="173"/>
      <c r="R187" s="173"/>
      <c r="S187" s="173"/>
      <c r="T187" s="174"/>
      <c r="AT187" s="168" t="s">
        <v>146</v>
      </c>
      <c r="AU187" s="168" t="s">
        <v>79</v>
      </c>
      <c r="AV187" s="14" t="s">
        <v>79</v>
      </c>
      <c r="AW187" s="14" t="s">
        <v>31</v>
      </c>
      <c r="AX187" s="14" t="s">
        <v>69</v>
      </c>
      <c r="AY187" s="168" t="s">
        <v>135</v>
      </c>
    </row>
    <row r="188" spans="2:51" s="13" customFormat="1" ht="11.25">
      <c r="B188" s="159"/>
      <c r="D188" s="160" t="s">
        <v>146</v>
      </c>
      <c r="E188" s="161" t="s">
        <v>3</v>
      </c>
      <c r="F188" s="162" t="s">
        <v>248</v>
      </c>
      <c r="H188" s="161" t="s">
        <v>3</v>
      </c>
      <c r="I188" s="163"/>
      <c r="L188" s="159"/>
      <c r="M188" s="164"/>
      <c r="N188" s="165"/>
      <c r="O188" s="165"/>
      <c r="P188" s="165"/>
      <c r="Q188" s="165"/>
      <c r="R188" s="165"/>
      <c r="S188" s="165"/>
      <c r="T188" s="166"/>
      <c r="AT188" s="161" t="s">
        <v>146</v>
      </c>
      <c r="AU188" s="161" t="s">
        <v>79</v>
      </c>
      <c r="AV188" s="13" t="s">
        <v>77</v>
      </c>
      <c r="AW188" s="13" t="s">
        <v>31</v>
      </c>
      <c r="AX188" s="13" t="s">
        <v>69</v>
      </c>
      <c r="AY188" s="161" t="s">
        <v>135</v>
      </c>
    </row>
    <row r="189" spans="2:51" s="14" customFormat="1" ht="11.25">
      <c r="B189" s="167"/>
      <c r="D189" s="160" t="s">
        <v>146</v>
      </c>
      <c r="E189" s="168" t="s">
        <v>3</v>
      </c>
      <c r="F189" s="169" t="s">
        <v>249</v>
      </c>
      <c r="H189" s="170">
        <v>0.12</v>
      </c>
      <c r="I189" s="171"/>
      <c r="L189" s="167"/>
      <c r="M189" s="172"/>
      <c r="N189" s="173"/>
      <c r="O189" s="173"/>
      <c r="P189" s="173"/>
      <c r="Q189" s="173"/>
      <c r="R189" s="173"/>
      <c r="S189" s="173"/>
      <c r="T189" s="174"/>
      <c r="AT189" s="168" t="s">
        <v>146</v>
      </c>
      <c r="AU189" s="168" t="s">
        <v>79</v>
      </c>
      <c r="AV189" s="14" t="s">
        <v>79</v>
      </c>
      <c r="AW189" s="14" t="s">
        <v>31</v>
      </c>
      <c r="AX189" s="14" t="s">
        <v>69</v>
      </c>
      <c r="AY189" s="168" t="s">
        <v>135</v>
      </c>
    </row>
    <row r="190" spans="2:51" s="13" customFormat="1" ht="11.25">
      <c r="B190" s="159"/>
      <c r="D190" s="160" t="s">
        <v>146</v>
      </c>
      <c r="E190" s="161" t="s">
        <v>3</v>
      </c>
      <c r="F190" s="162" t="s">
        <v>250</v>
      </c>
      <c r="H190" s="161" t="s">
        <v>3</v>
      </c>
      <c r="I190" s="163"/>
      <c r="L190" s="159"/>
      <c r="M190" s="164"/>
      <c r="N190" s="165"/>
      <c r="O190" s="165"/>
      <c r="P190" s="165"/>
      <c r="Q190" s="165"/>
      <c r="R190" s="165"/>
      <c r="S190" s="165"/>
      <c r="T190" s="166"/>
      <c r="AT190" s="161" t="s">
        <v>146</v>
      </c>
      <c r="AU190" s="161" t="s">
        <v>79</v>
      </c>
      <c r="AV190" s="13" t="s">
        <v>77</v>
      </c>
      <c r="AW190" s="13" t="s">
        <v>31</v>
      </c>
      <c r="AX190" s="13" t="s">
        <v>69</v>
      </c>
      <c r="AY190" s="161" t="s">
        <v>135</v>
      </c>
    </row>
    <row r="191" spans="2:51" s="14" customFormat="1" ht="11.25">
      <c r="B191" s="167"/>
      <c r="D191" s="160" t="s">
        <v>146</v>
      </c>
      <c r="E191" s="168" t="s">
        <v>3</v>
      </c>
      <c r="F191" s="169" t="s">
        <v>251</v>
      </c>
      <c r="H191" s="170">
        <v>2.16</v>
      </c>
      <c r="I191" s="171"/>
      <c r="L191" s="167"/>
      <c r="M191" s="172"/>
      <c r="N191" s="173"/>
      <c r="O191" s="173"/>
      <c r="P191" s="173"/>
      <c r="Q191" s="173"/>
      <c r="R191" s="173"/>
      <c r="S191" s="173"/>
      <c r="T191" s="174"/>
      <c r="AT191" s="168" t="s">
        <v>146</v>
      </c>
      <c r="AU191" s="168" t="s">
        <v>79</v>
      </c>
      <c r="AV191" s="14" t="s">
        <v>79</v>
      </c>
      <c r="AW191" s="14" t="s">
        <v>31</v>
      </c>
      <c r="AX191" s="14" t="s">
        <v>69</v>
      </c>
      <c r="AY191" s="168" t="s">
        <v>135</v>
      </c>
    </row>
    <row r="192" spans="2:51" s="13" customFormat="1" ht="11.25">
      <c r="B192" s="159"/>
      <c r="D192" s="160" t="s">
        <v>146</v>
      </c>
      <c r="E192" s="161" t="s">
        <v>3</v>
      </c>
      <c r="F192" s="162" t="s">
        <v>252</v>
      </c>
      <c r="H192" s="161" t="s">
        <v>3</v>
      </c>
      <c r="I192" s="163"/>
      <c r="L192" s="159"/>
      <c r="M192" s="164"/>
      <c r="N192" s="165"/>
      <c r="O192" s="165"/>
      <c r="P192" s="165"/>
      <c r="Q192" s="165"/>
      <c r="R192" s="165"/>
      <c r="S192" s="165"/>
      <c r="T192" s="166"/>
      <c r="AT192" s="161" t="s">
        <v>146</v>
      </c>
      <c r="AU192" s="161" t="s">
        <v>79</v>
      </c>
      <c r="AV192" s="13" t="s">
        <v>77</v>
      </c>
      <c r="AW192" s="13" t="s">
        <v>31</v>
      </c>
      <c r="AX192" s="13" t="s">
        <v>69</v>
      </c>
      <c r="AY192" s="161" t="s">
        <v>135</v>
      </c>
    </row>
    <row r="193" spans="1:65" s="13" customFormat="1" ht="11.25">
      <c r="B193" s="159"/>
      <c r="D193" s="160" t="s">
        <v>146</v>
      </c>
      <c r="E193" s="161" t="s">
        <v>3</v>
      </c>
      <c r="F193" s="162" t="s">
        <v>253</v>
      </c>
      <c r="H193" s="161" t="s">
        <v>3</v>
      </c>
      <c r="I193" s="163"/>
      <c r="L193" s="159"/>
      <c r="M193" s="164"/>
      <c r="N193" s="165"/>
      <c r="O193" s="165"/>
      <c r="P193" s="165"/>
      <c r="Q193" s="165"/>
      <c r="R193" s="165"/>
      <c r="S193" s="165"/>
      <c r="T193" s="166"/>
      <c r="AT193" s="161" t="s">
        <v>146</v>
      </c>
      <c r="AU193" s="161" t="s">
        <v>79</v>
      </c>
      <c r="AV193" s="13" t="s">
        <v>77</v>
      </c>
      <c r="AW193" s="13" t="s">
        <v>31</v>
      </c>
      <c r="AX193" s="13" t="s">
        <v>69</v>
      </c>
      <c r="AY193" s="161" t="s">
        <v>135</v>
      </c>
    </row>
    <row r="194" spans="1:65" s="13" customFormat="1" ht="11.25">
      <c r="B194" s="159"/>
      <c r="D194" s="160" t="s">
        <v>146</v>
      </c>
      <c r="E194" s="161" t="s">
        <v>3</v>
      </c>
      <c r="F194" s="162" t="s">
        <v>254</v>
      </c>
      <c r="H194" s="161" t="s">
        <v>3</v>
      </c>
      <c r="I194" s="163"/>
      <c r="L194" s="159"/>
      <c r="M194" s="164"/>
      <c r="N194" s="165"/>
      <c r="O194" s="165"/>
      <c r="P194" s="165"/>
      <c r="Q194" s="165"/>
      <c r="R194" s="165"/>
      <c r="S194" s="165"/>
      <c r="T194" s="166"/>
      <c r="AT194" s="161" t="s">
        <v>146</v>
      </c>
      <c r="AU194" s="161" t="s">
        <v>79</v>
      </c>
      <c r="AV194" s="13" t="s">
        <v>77</v>
      </c>
      <c r="AW194" s="13" t="s">
        <v>31</v>
      </c>
      <c r="AX194" s="13" t="s">
        <v>69</v>
      </c>
      <c r="AY194" s="161" t="s">
        <v>135</v>
      </c>
    </row>
    <row r="195" spans="1:65" s="14" customFormat="1" ht="11.25">
      <c r="B195" s="167"/>
      <c r="D195" s="160" t="s">
        <v>146</v>
      </c>
      <c r="E195" s="168" t="s">
        <v>3</v>
      </c>
      <c r="F195" s="169" t="s">
        <v>255</v>
      </c>
      <c r="H195" s="170">
        <v>1.28</v>
      </c>
      <c r="I195" s="171"/>
      <c r="L195" s="167"/>
      <c r="M195" s="172"/>
      <c r="N195" s="173"/>
      <c r="O195" s="173"/>
      <c r="P195" s="173"/>
      <c r="Q195" s="173"/>
      <c r="R195" s="173"/>
      <c r="S195" s="173"/>
      <c r="T195" s="174"/>
      <c r="AT195" s="168" t="s">
        <v>146</v>
      </c>
      <c r="AU195" s="168" t="s">
        <v>79</v>
      </c>
      <c r="AV195" s="14" t="s">
        <v>79</v>
      </c>
      <c r="AW195" s="14" t="s">
        <v>31</v>
      </c>
      <c r="AX195" s="14" t="s">
        <v>69</v>
      </c>
      <c r="AY195" s="168" t="s">
        <v>135</v>
      </c>
    </row>
    <row r="196" spans="1:65" s="13" customFormat="1" ht="11.25">
      <c r="B196" s="159"/>
      <c r="D196" s="160" t="s">
        <v>146</v>
      </c>
      <c r="E196" s="161" t="s">
        <v>3</v>
      </c>
      <c r="F196" s="162" t="s">
        <v>256</v>
      </c>
      <c r="H196" s="161" t="s">
        <v>3</v>
      </c>
      <c r="I196" s="163"/>
      <c r="L196" s="159"/>
      <c r="M196" s="164"/>
      <c r="N196" s="165"/>
      <c r="O196" s="165"/>
      <c r="P196" s="165"/>
      <c r="Q196" s="165"/>
      <c r="R196" s="165"/>
      <c r="S196" s="165"/>
      <c r="T196" s="166"/>
      <c r="AT196" s="161" t="s">
        <v>146</v>
      </c>
      <c r="AU196" s="161" t="s">
        <v>79</v>
      </c>
      <c r="AV196" s="13" t="s">
        <v>77</v>
      </c>
      <c r="AW196" s="13" t="s">
        <v>31</v>
      </c>
      <c r="AX196" s="13" t="s">
        <v>69</v>
      </c>
      <c r="AY196" s="161" t="s">
        <v>135</v>
      </c>
    </row>
    <row r="197" spans="1:65" s="14" customFormat="1" ht="11.25">
      <c r="B197" s="167"/>
      <c r="D197" s="160" t="s">
        <v>146</v>
      </c>
      <c r="E197" s="168" t="s">
        <v>3</v>
      </c>
      <c r="F197" s="169" t="s">
        <v>257</v>
      </c>
      <c r="H197" s="170">
        <v>0.96</v>
      </c>
      <c r="I197" s="171"/>
      <c r="L197" s="167"/>
      <c r="M197" s="172"/>
      <c r="N197" s="173"/>
      <c r="O197" s="173"/>
      <c r="P197" s="173"/>
      <c r="Q197" s="173"/>
      <c r="R197" s="173"/>
      <c r="S197" s="173"/>
      <c r="T197" s="174"/>
      <c r="AT197" s="168" t="s">
        <v>146</v>
      </c>
      <c r="AU197" s="168" t="s">
        <v>79</v>
      </c>
      <c r="AV197" s="14" t="s">
        <v>79</v>
      </c>
      <c r="AW197" s="14" t="s">
        <v>31</v>
      </c>
      <c r="AX197" s="14" t="s">
        <v>69</v>
      </c>
      <c r="AY197" s="168" t="s">
        <v>135</v>
      </c>
    </row>
    <row r="198" spans="1:65" s="13" customFormat="1" ht="11.25">
      <c r="B198" s="159"/>
      <c r="D198" s="160" t="s">
        <v>146</v>
      </c>
      <c r="E198" s="161" t="s">
        <v>3</v>
      </c>
      <c r="F198" s="162" t="s">
        <v>258</v>
      </c>
      <c r="H198" s="161" t="s">
        <v>3</v>
      </c>
      <c r="I198" s="163"/>
      <c r="L198" s="159"/>
      <c r="M198" s="164"/>
      <c r="N198" s="165"/>
      <c r="O198" s="165"/>
      <c r="P198" s="165"/>
      <c r="Q198" s="165"/>
      <c r="R198" s="165"/>
      <c r="S198" s="165"/>
      <c r="T198" s="166"/>
      <c r="AT198" s="161" t="s">
        <v>146</v>
      </c>
      <c r="AU198" s="161" t="s">
        <v>79</v>
      </c>
      <c r="AV198" s="13" t="s">
        <v>77</v>
      </c>
      <c r="AW198" s="13" t="s">
        <v>31</v>
      </c>
      <c r="AX198" s="13" t="s">
        <v>69</v>
      </c>
      <c r="AY198" s="161" t="s">
        <v>135</v>
      </c>
    </row>
    <row r="199" spans="1:65" s="14" customFormat="1" ht="11.25">
      <c r="B199" s="167"/>
      <c r="D199" s="160" t="s">
        <v>146</v>
      </c>
      <c r="E199" s="168" t="s">
        <v>3</v>
      </c>
      <c r="F199" s="169" t="s">
        <v>257</v>
      </c>
      <c r="H199" s="170">
        <v>0.96</v>
      </c>
      <c r="I199" s="171"/>
      <c r="L199" s="167"/>
      <c r="M199" s="172"/>
      <c r="N199" s="173"/>
      <c r="O199" s="173"/>
      <c r="P199" s="173"/>
      <c r="Q199" s="173"/>
      <c r="R199" s="173"/>
      <c r="S199" s="173"/>
      <c r="T199" s="174"/>
      <c r="AT199" s="168" t="s">
        <v>146</v>
      </c>
      <c r="AU199" s="168" t="s">
        <v>79</v>
      </c>
      <c r="AV199" s="14" t="s">
        <v>79</v>
      </c>
      <c r="AW199" s="14" t="s">
        <v>31</v>
      </c>
      <c r="AX199" s="14" t="s">
        <v>69</v>
      </c>
      <c r="AY199" s="168" t="s">
        <v>135</v>
      </c>
    </row>
    <row r="200" spans="1:65" s="15" customFormat="1" ht="11.25">
      <c r="B200" s="175"/>
      <c r="D200" s="160" t="s">
        <v>146</v>
      </c>
      <c r="E200" s="176" t="s">
        <v>3</v>
      </c>
      <c r="F200" s="177" t="s">
        <v>149</v>
      </c>
      <c r="H200" s="178">
        <v>273.53899999999993</v>
      </c>
      <c r="I200" s="179"/>
      <c r="L200" s="175"/>
      <c r="M200" s="180"/>
      <c r="N200" s="181"/>
      <c r="O200" s="181"/>
      <c r="P200" s="181"/>
      <c r="Q200" s="181"/>
      <c r="R200" s="181"/>
      <c r="S200" s="181"/>
      <c r="T200" s="182"/>
      <c r="AT200" s="176" t="s">
        <v>146</v>
      </c>
      <c r="AU200" s="176" t="s">
        <v>79</v>
      </c>
      <c r="AV200" s="15" t="s">
        <v>142</v>
      </c>
      <c r="AW200" s="15" t="s">
        <v>31</v>
      </c>
      <c r="AX200" s="15" t="s">
        <v>77</v>
      </c>
      <c r="AY200" s="176" t="s">
        <v>135</v>
      </c>
    </row>
    <row r="201" spans="1:65" s="2" customFormat="1" ht="24.2" customHeight="1">
      <c r="A201" s="35"/>
      <c r="B201" s="140"/>
      <c r="C201" s="141" t="s">
        <v>259</v>
      </c>
      <c r="D201" s="141" t="s">
        <v>137</v>
      </c>
      <c r="E201" s="142" t="s">
        <v>260</v>
      </c>
      <c r="F201" s="143" t="s">
        <v>261</v>
      </c>
      <c r="G201" s="144" t="s">
        <v>185</v>
      </c>
      <c r="H201" s="145">
        <v>42.12</v>
      </c>
      <c r="I201" s="146"/>
      <c r="J201" s="147">
        <f>ROUND(I201*H201,2)</f>
        <v>0</v>
      </c>
      <c r="K201" s="143" t="s">
        <v>141</v>
      </c>
      <c r="L201" s="36"/>
      <c r="M201" s="148" t="s">
        <v>3</v>
      </c>
      <c r="N201" s="149" t="s">
        <v>40</v>
      </c>
      <c r="O201" s="56"/>
      <c r="P201" s="150">
        <f>O201*H201</f>
        <v>0</v>
      </c>
      <c r="Q201" s="150">
        <v>0</v>
      </c>
      <c r="R201" s="150">
        <f>Q201*H201</f>
        <v>0</v>
      </c>
      <c r="S201" s="150">
        <v>0</v>
      </c>
      <c r="T201" s="151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52" t="s">
        <v>142</v>
      </c>
      <c r="AT201" s="152" t="s">
        <v>137</v>
      </c>
      <c r="AU201" s="152" t="s">
        <v>79</v>
      </c>
      <c r="AY201" s="20" t="s">
        <v>135</v>
      </c>
      <c r="BE201" s="153">
        <f>IF(N201="základní",J201,0)</f>
        <v>0</v>
      </c>
      <c r="BF201" s="153">
        <f>IF(N201="snížená",J201,0)</f>
        <v>0</v>
      </c>
      <c r="BG201" s="153">
        <f>IF(N201="zákl. přenesená",J201,0)</f>
        <v>0</v>
      </c>
      <c r="BH201" s="153">
        <f>IF(N201="sníž. přenesená",J201,0)</f>
        <v>0</v>
      </c>
      <c r="BI201" s="153">
        <f>IF(N201="nulová",J201,0)</f>
        <v>0</v>
      </c>
      <c r="BJ201" s="20" t="s">
        <v>77</v>
      </c>
      <c r="BK201" s="153">
        <f>ROUND(I201*H201,2)</f>
        <v>0</v>
      </c>
      <c r="BL201" s="20" t="s">
        <v>142</v>
      </c>
      <c r="BM201" s="152" t="s">
        <v>262</v>
      </c>
    </row>
    <row r="202" spans="1:65" s="2" customFormat="1" ht="11.25">
      <c r="A202" s="35"/>
      <c r="B202" s="36"/>
      <c r="C202" s="35"/>
      <c r="D202" s="154" t="s">
        <v>144</v>
      </c>
      <c r="E202" s="35"/>
      <c r="F202" s="155" t="s">
        <v>263</v>
      </c>
      <c r="G202" s="35"/>
      <c r="H202" s="35"/>
      <c r="I202" s="156"/>
      <c r="J202" s="35"/>
      <c r="K202" s="35"/>
      <c r="L202" s="36"/>
      <c r="M202" s="157"/>
      <c r="N202" s="158"/>
      <c r="O202" s="56"/>
      <c r="P202" s="56"/>
      <c r="Q202" s="56"/>
      <c r="R202" s="56"/>
      <c r="S202" s="56"/>
      <c r="T202" s="57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20" t="s">
        <v>144</v>
      </c>
      <c r="AU202" s="20" t="s">
        <v>79</v>
      </c>
    </row>
    <row r="203" spans="1:65" s="13" customFormat="1" ht="22.5">
      <c r="B203" s="159"/>
      <c r="D203" s="160" t="s">
        <v>146</v>
      </c>
      <c r="E203" s="161" t="s">
        <v>3</v>
      </c>
      <c r="F203" s="162" t="s">
        <v>224</v>
      </c>
      <c r="H203" s="161" t="s">
        <v>3</v>
      </c>
      <c r="I203" s="163"/>
      <c r="L203" s="159"/>
      <c r="M203" s="164"/>
      <c r="N203" s="165"/>
      <c r="O203" s="165"/>
      <c r="P203" s="165"/>
      <c r="Q203" s="165"/>
      <c r="R203" s="165"/>
      <c r="S203" s="165"/>
      <c r="T203" s="166"/>
      <c r="AT203" s="161" t="s">
        <v>146</v>
      </c>
      <c r="AU203" s="161" t="s">
        <v>79</v>
      </c>
      <c r="AV203" s="13" t="s">
        <v>77</v>
      </c>
      <c r="AW203" s="13" t="s">
        <v>31</v>
      </c>
      <c r="AX203" s="13" t="s">
        <v>69</v>
      </c>
      <c r="AY203" s="161" t="s">
        <v>135</v>
      </c>
    </row>
    <row r="204" spans="1:65" s="13" customFormat="1" ht="11.25">
      <c r="B204" s="159"/>
      <c r="D204" s="160" t="s">
        <v>146</v>
      </c>
      <c r="E204" s="161" t="s">
        <v>3</v>
      </c>
      <c r="F204" s="162" t="s">
        <v>225</v>
      </c>
      <c r="H204" s="161" t="s">
        <v>3</v>
      </c>
      <c r="I204" s="163"/>
      <c r="L204" s="159"/>
      <c r="M204" s="164"/>
      <c r="N204" s="165"/>
      <c r="O204" s="165"/>
      <c r="P204" s="165"/>
      <c r="Q204" s="165"/>
      <c r="R204" s="165"/>
      <c r="S204" s="165"/>
      <c r="T204" s="166"/>
      <c r="AT204" s="161" t="s">
        <v>146</v>
      </c>
      <c r="AU204" s="161" t="s">
        <v>79</v>
      </c>
      <c r="AV204" s="13" t="s">
        <v>77</v>
      </c>
      <c r="AW204" s="13" t="s">
        <v>31</v>
      </c>
      <c r="AX204" s="13" t="s">
        <v>69</v>
      </c>
      <c r="AY204" s="161" t="s">
        <v>135</v>
      </c>
    </row>
    <row r="205" spans="1:65" s="13" customFormat="1" ht="11.25">
      <c r="B205" s="159"/>
      <c r="D205" s="160" t="s">
        <v>146</v>
      </c>
      <c r="E205" s="161" t="s">
        <v>3</v>
      </c>
      <c r="F205" s="162" t="s">
        <v>226</v>
      </c>
      <c r="H205" s="161" t="s">
        <v>3</v>
      </c>
      <c r="I205" s="163"/>
      <c r="L205" s="159"/>
      <c r="M205" s="164"/>
      <c r="N205" s="165"/>
      <c r="O205" s="165"/>
      <c r="P205" s="165"/>
      <c r="Q205" s="165"/>
      <c r="R205" s="165"/>
      <c r="S205" s="165"/>
      <c r="T205" s="166"/>
      <c r="AT205" s="161" t="s">
        <v>146</v>
      </c>
      <c r="AU205" s="161" t="s">
        <v>79</v>
      </c>
      <c r="AV205" s="13" t="s">
        <v>77</v>
      </c>
      <c r="AW205" s="13" t="s">
        <v>31</v>
      </c>
      <c r="AX205" s="13" t="s">
        <v>69</v>
      </c>
      <c r="AY205" s="161" t="s">
        <v>135</v>
      </c>
    </row>
    <row r="206" spans="1:65" s="14" customFormat="1" ht="11.25">
      <c r="B206" s="167"/>
      <c r="D206" s="160" t="s">
        <v>146</v>
      </c>
      <c r="E206" s="168" t="s">
        <v>3</v>
      </c>
      <c r="F206" s="169" t="s">
        <v>264</v>
      </c>
      <c r="H206" s="170">
        <v>17.225999999999999</v>
      </c>
      <c r="I206" s="171"/>
      <c r="L206" s="167"/>
      <c r="M206" s="172"/>
      <c r="N206" s="173"/>
      <c r="O206" s="173"/>
      <c r="P206" s="173"/>
      <c r="Q206" s="173"/>
      <c r="R206" s="173"/>
      <c r="S206" s="173"/>
      <c r="T206" s="174"/>
      <c r="AT206" s="168" t="s">
        <v>146</v>
      </c>
      <c r="AU206" s="168" t="s">
        <v>79</v>
      </c>
      <c r="AV206" s="14" t="s">
        <v>79</v>
      </c>
      <c r="AW206" s="14" t="s">
        <v>31</v>
      </c>
      <c r="AX206" s="14" t="s">
        <v>69</v>
      </c>
      <c r="AY206" s="168" t="s">
        <v>135</v>
      </c>
    </row>
    <row r="207" spans="1:65" s="13" customFormat="1" ht="11.25">
      <c r="B207" s="159"/>
      <c r="D207" s="160" t="s">
        <v>146</v>
      </c>
      <c r="E207" s="161" t="s">
        <v>3</v>
      </c>
      <c r="F207" s="162" t="s">
        <v>230</v>
      </c>
      <c r="H207" s="161" t="s">
        <v>3</v>
      </c>
      <c r="I207" s="163"/>
      <c r="L207" s="159"/>
      <c r="M207" s="164"/>
      <c r="N207" s="165"/>
      <c r="O207" s="165"/>
      <c r="P207" s="165"/>
      <c r="Q207" s="165"/>
      <c r="R207" s="165"/>
      <c r="S207" s="165"/>
      <c r="T207" s="166"/>
      <c r="AT207" s="161" t="s">
        <v>146</v>
      </c>
      <c r="AU207" s="161" t="s">
        <v>79</v>
      </c>
      <c r="AV207" s="13" t="s">
        <v>77</v>
      </c>
      <c r="AW207" s="13" t="s">
        <v>31</v>
      </c>
      <c r="AX207" s="13" t="s">
        <v>69</v>
      </c>
      <c r="AY207" s="161" t="s">
        <v>135</v>
      </c>
    </row>
    <row r="208" spans="1:65" s="14" customFormat="1" ht="11.25">
      <c r="B208" s="167"/>
      <c r="D208" s="160" t="s">
        <v>146</v>
      </c>
      <c r="E208" s="168" t="s">
        <v>3</v>
      </c>
      <c r="F208" s="169" t="s">
        <v>265</v>
      </c>
      <c r="H208" s="170">
        <v>11.772</v>
      </c>
      <c r="I208" s="171"/>
      <c r="L208" s="167"/>
      <c r="M208" s="172"/>
      <c r="N208" s="173"/>
      <c r="O208" s="173"/>
      <c r="P208" s="173"/>
      <c r="Q208" s="173"/>
      <c r="R208" s="173"/>
      <c r="S208" s="173"/>
      <c r="T208" s="174"/>
      <c r="AT208" s="168" t="s">
        <v>146</v>
      </c>
      <c r="AU208" s="168" t="s">
        <v>79</v>
      </c>
      <c r="AV208" s="14" t="s">
        <v>79</v>
      </c>
      <c r="AW208" s="14" t="s">
        <v>31</v>
      </c>
      <c r="AX208" s="14" t="s">
        <v>69</v>
      </c>
      <c r="AY208" s="168" t="s">
        <v>135</v>
      </c>
    </row>
    <row r="209" spans="1:65" s="14" customFormat="1" ht="11.25">
      <c r="B209" s="167"/>
      <c r="D209" s="160" t="s">
        <v>146</v>
      </c>
      <c r="E209" s="168" t="s">
        <v>3</v>
      </c>
      <c r="F209" s="169" t="s">
        <v>266</v>
      </c>
      <c r="H209" s="170">
        <v>13.122</v>
      </c>
      <c r="I209" s="171"/>
      <c r="L209" s="167"/>
      <c r="M209" s="172"/>
      <c r="N209" s="173"/>
      <c r="O209" s="173"/>
      <c r="P209" s="173"/>
      <c r="Q209" s="173"/>
      <c r="R209" s="173"/>
      <c r="S209" s="173"/>
      <c r="T209" s="174"/>
      <c r="AT209" s="168" t="s">
        <v>146</v>
      </c>
      <c r="AU209" s="168" t="s">
        <v>79</v>
      </c>
      <c r="AV209" s="14" t="s">
        <v>79</v>
      </c>
      <c r="AW209" s="14" t="s">
        <v>31</v>
      </c>
      <c r="AX209" s="14" t="s">
        <v>69</v>
      </c>
      <c r="AY209" s="168" t="s">
        <v>135</v>
      </c>
    </row>
    <row r="210" spans="1:65" s="15" customFormat="1" ht="11.25">
      <c r="B210" s="175"/>
      <c r="D210" s="160" t="s">
        <v>146</v>
      </c>
      <c r="E210" s="176" t="s">
        <v>3</v>
      </c>
      <c r="F210" s="177" t="s">
        <v>149</v>
      </c>
      <c r="H210" s="178">
        <v>42.12</v>
      </c>
      <c r="I210" s="179"/>
      <c r="L210" s="175"/>
      <c r="M210" s="180"/>
      <c r="N210" s="181"/>
      <c r="O210" s="181"/>
      <c r="P210" s="181"/>
      <c r="Q210" s="181"/>
      <c r="R210" s="181"/>
      <c r="S210" s="181"/>
      <c r="T210" s="182"/>
      <c r="AT210" s="176" t="s">
        <v>146</v>
      </c>
      <c r="AU210" s="176" t="s">
        <v>79</v>
      </c>
      <c r="AV210" s="15" t="s">
        <v>142</v>
      </c>
      <c r="AW210" s="15" t="s">
        <v>31</v>
      </c>
      <c r="AX210" s="15" t="s">
        <v>77</v>
      </c>
      <c r="AY210" s="176" t="s">
        <v>135</v>
      </c>
    </row>
    <row r="211" spans="1:65" s="2" customFormat="1" ht="24.2" customHeight="1">
      <c r="A211" s="35"/>
      <c r="B211" s="140"/>
      <c r="C211" s="141" t="s">
        <v>267</v>
      </c>
      <c r="D211" s="141" t="s">
        <v>137</v>
      </c>
      <c r="E211" s="142" t="s">
        <v>268</v>
      </c>
      <c r="F211" s="143" t="s">
        <v>269</v>
      </c>
      <c r="G211" s="144" t="s">
        <v>185</v>
      </c>
      <c r="H211" s="145">
        <v>283.60700000000003</v>
      </c>
      <c r="I211" s="146"/>
      <c r="J211" s="147">
        <f>ROUND(I211*H211,2)</f>
        <v>0</v>
      </c>
      <c r="K211" s="143" t="s">
        <v>141</v>
      </c>
      <c r="L211" s="36"/>
      <c r="M211" s="148" t="s">
        <v>3</v>
      </c>
      <c r="N211" s="149" t="s">
        <v>40</v>
      </c>
      <c r="O211" s="56"/>
      <c r="P211" s="150">
        <f>O211*H211</f>
        <v>0</v>
      </c>
      <c r="Q211" s="150">
        <v>0</v>
      </c>
      <c r="R211" s="150">
        <f>Q211*H211</f>
        <v>0</v>
      </c>
      <c r="S211" s="150">
        <v>0</v>
      </c>
      <c r="T211" s="151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52" t="s">
        <v>142</v>
      </c>
      <c r="AT211" s="152" t="s">
        <v>137</v>
      </c>
      <c r="AU211" s="152" t="s">
        <v>79</v>
      </c>
      <c r="AY211" s="20" t="s">
        <v>135</v>
      </c>
      <c r="BE211" s="153">
        <f>IF(N211="základní",J211,0)</f>
        <v>0</v>
      </c>
      <c r="BF211" s="153">
        <f>IF(N211="snížená",J211,0)</f>
        <v>0</v>
      </c>
      <c r="BG211" s="153">
        <f>IF(N211="zákl. přenesená",J211,0)</f>
        <v>0</v>
      </c>
      <c r="BH211" s="153">
        <f>IF(N211="sníž. přenesená",J211,0)</f>
        <v>0</v>
      </c>
      <c r="BI211" s="153">
        <f>IF(N211="nulová",J211,0)</f>
        <v>0</v>
      </c>
      <c r="BJ211" s="20" t="s">
        <v>77</v>
      </c>
      <c r="BK211" s="153">
        <f>ROUND(I211*H211,2)</f>
        <v>0</v>
      </c>
      <c r="BL211" s="20" t="s">
        <v>142</v>
      </c>
      <c r="BM211" s="152" t="s">
        <v>270</v>
      </c>
    </row>
    <row r="212" spans="1:65" s="2" customFormat="1" ht="11.25">
      <c r="A212" s="35"/>
      <c r="B212" s="36"/>
      <c r="C212" s="35"/>
      <c r="D212" s="154" t="s">
        <v>144</v>
      </c>
      <c r="E212" s="35"/>
      <c r="F212" s="155" t="s">
        <v>271</v>
      </c>
      <c r="G212" s="35"/>
      <c r="H212" s="35"/>
      <c r="I212" s="156"/>
      <c r="J212" s="35"/>
      <c r="K212" s="35"/>
      <c r="L212" s="36"/>
      <c r="M212" s="157"/>
      <c r="N212" s="158"/>
      <c r="O212" s="56"/>
      <c r="P212" s="56"/>
      <c r="Q212" s="56"/>
      <c r="R212" s="56"/>
      <c r="S212" s="56"/>
      <c r="T212" s="57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T212" s="20" t="s">
        <v>144</v>
      </c>
      <c r="AU212" s="20" t="s">
        <v>79</v>
      </c>
    </row>
    <row r="213" spans="1:65" s="13" customFormat="1" ht="22.5">
      <c r="B213" s="159"/>
      <c r="D213" s="160" t="s">
        <v>146</v>
      </c>
      <c r="E213" s="161" t="s">
        <v>3</v>
      </c>
      <c r="F213" s="162" t="s">
        <v>224</v>
      </c>
      <c r="H213" s="161" t="s">
        <v>3</v>
      </c>
      <c r="I213" s="163"/>
      <c r="L213" s="159"/>
      <c r="M213" s="164"/>
      <c r="N213" s="165"/>
      <c r="O213" s="165"/>
      <c r="P213" s="165"/>
      <c r="Q213" s="165"/>
      <c r="R213" s="165"/>
      <c r="S213" s="165"/>
      <c r="T213" s="166"/>
      <c r="AT213" s="161" t="s">
        <v>146</v>
      </c>
      <c r="AU213" s="161" t="s">
        <v>79</v>
      </c>
      <c r="AV213" s="13" t="s">
        <v>77</v>
      </c>
      <c r="AW213" s="13" t="s">
        <v>31</v>
      </c>
      <c r="AX213" s="13" t="s">
        <v>69</v>
      </c>
      <c r="AY213" s="161" t="s">
        <v>135</v>
      </c>
    </row>
    <row r="214" spans="1:65" s="13" customFormat="1" ht="11.25">
      <c r="B214" s="159"/>
      <c r="D214" s="160" t="s">
        <v>146</v>
      </c>
      <c r="E214" s="161" t="s">
        <v>3</v>
      </c>
      <c r="F214" s="162" t="s">
        <v>225</v>
      </c>
      <c r="H214" s="161" t="s">
        <v>3</v>
      </c>
      <c r="I214" s="163"/>
      <c r="L214" s="159"/>
      <c r="M214" s="164"/>
      <c r="N214" s="165"/>
      <c r="O214" s="165"/>
      <c r="P214" s="165"/>
      <c r="Q214" s="165"/>
      <c r="R214" s="165"/>
      <c r="S214" s="165"/>
      <c r="T214" s="166"/>
      <c r="AT214" s="161" t="s">
        <v>146</v>
      </c>
      <c r="AU214" s="161" t="s">
        <v>79</v>
      </c>
      <c r="AV214" s="13" t="s">
        <v>77</v>
      </c>
      <c r="AW214" s="13" t="s">
        <v>31</v>
      </c>
      <c r="AX214" s="13" t="s">
        <v>69</v>
      </c>
      <c r="AY214" s="161" t="s">
        <v>135</v>
      </c>
    </row>
    <row r="215" spans="1:65" s="13" customFormat="1" ht="11.25">
      <c r="B215" s="159"/>
      <c r="D215" s="160" t="s">
        <v>146</v>
      </c>
      <c r="E215" s="161" t="s">
        <v>3</v>
      </c>
      <c r="F215" s="162" t="s">
        <v>226</v>
      </c>
      <c r="H215" s="161" t="s">
        <v>3</v>
      </c>
      <c r="I215" s="163"/>
      <c r="L215" s="159"/>
      <c r="M215" s="164"/>
      <c r="N215" s="165"/>
      <c r="O215" s="165"/>
      <c r="P215" s="165"/>
      <c r="Q215" s="165"/>
      <c r="R215" s="165"/>
      <c r="S215" s="165"/>
      <c r="T215" s="166"/>
      <c r="AT215" s="161" t="s">
        <v>146</v>
      </c>
      <c r="AU215" s="161" t="s">
        <v>79</v>
      </c>
      <c r="AV215" s="13" t="s">
        <v>77</v>
      </c>
      <c r="AW215" s="13" t="s">
        <v>31</v>
      </c>
      <c r="AX215" s="13" t="s">
        <v>69</v>
      </c>
      <c r="AY215" s="161" t="s">
        <v>135</v>
      </c>
    </row>
    <row r="216" spans="1:65" s="14" customFormat="1" ht="11.25">
      <c r="B216" s="167"/>
      <c r="D216" s="160" t="s">
        <v>146</v>
      </c>
      <c r="E216" s="168" t="s">
        <v>3</v>
      </c>
      <c r="F216" s="169" t="s">
        <v>272</v>
      </c>
      <c r="H216" s="170">
        <v>44.283000000000001</v>
      </c>
      <c r="I216" s="171"/>
      <c r="L216" s="167"/>
      <c r="M216" s="172"/>
      <c r="N216" s="173"/>
      <c r="O216" s="173"/>
      <c r="P216" s="173"/>
      <c r="Q216" s="173"/>
      <c r="R216" s="173"/>
      <c r="S216" s="173"/>
      <c r="T216" s="174"/>
      <c r="AT216" s="168" t="s">
        <v>146</v>
      </c>
      <c r="AU216" s="168" t="s">
        <v>79</v>
      </c>
      <c r="AV216" s="14" t="s">
        <v>79</v>
      </c>
      <c r="AW216" s="14" t="s">
        <v>31</v>
      </c>
      <c r="AX216" s="14" t="s">
        <v>69</v>
      </c>
      <c r="AY216" s="168" t="s">
        <v>135</v>
      </c>
    </row>
    <row r="217" spans="1:65" s="14" customFormat="1" ht="11.25">
      <c r="B217" s="167"/>
      <c r="D217" s="160" t="s">
        <v>146</v>
      </c>
      <c r="E217" s="168" t="s">
        <v>3</v>
      </c>
      <c r="F217" s="169" t="s">
        <v>273</v>
      </c>
      <c r="H217" s="170">
        <v>17.399999999999999</v>
      </c>
      <c r="I217" s="171"/>
      <c r="L217" s="167"/>
      <c r="M217" s="172"/>
      <c r="N217" s="173"/>
      <c r="O217" s="173"/>
      <c r="P217" s="173"/>
      <c r="Q217" s="173"/>
      <c r="R217" s="173"/>
      <c r="S217" s="173"/>
      <c r="T217" s="174"/>
      <c r="AT217" s="168" t="s">
        <v>146</v>
      </c>
      <c r="AU217" s="168" t="s">
        <v>79</v>
      </c>
      <c r="AV217" s="14" t="s">
        <v>79</v>
      </c>
      <c r="AW217" s="14" t="s">
        <v>31</v>
      </c>
      <c r="AX217" s="14" t="s">
        <v>69</v>
      </c>
      <c r="AY217" s="168" t="s">
        <v>135</v>
      </c>
    </row>
    <row r="218" spans="1:65" s="14" customFormat="1" ht="11.25">
      <c r="B218" s="167"/>
      <c r="D218" s="160" t="s">
        <v>146</v>
      </c>
      <c r="E218" s="168" t="s">
        <v>3</v>
      </c>
      <c r="F218" s="169" t="s">
        <v>274</v>
      </c>
      <c r="H218" s="170">
        <v>37.409999999999997</v>
      </c>
      <c r="I218" s="171"/>
      <c r="L218" s="167"/>
      <c r="M218" s="172"/>
      <c r="N218" s="173"/>
      <c r="O218" s="173"/>
      <c r="P218" s="173"/>
      <c r="Q218" s="173"/>
      <c r="R218" s="173"/>
      <c r="S218" s="173"/>
      <c r="T218" s="174"/>
      <c r="AT218" s="168" t="s">
        <v>146</v>
      </c>
      <c r="AU218" s="168" t="s">
        <v>79</v>
      </c>
      <c r="AV218" s="14" t="s">
        <v>79</v>
      </c>
      <c r="AW218" s="14" t="s">
        <v>31</v>
      </c>
      <c r="AX218" s="14" t="s">
        <v>69</v>
      </c>
      <c r="AY218" s="168" t="s">
        <v>135</v>
      </c>
    </row>
    <row r="219" spans="1:65" s="13" customFormat="1" ht="11.25">
      <c r="B219" s="159"/>
      <c r="D219" s="160" t="s">
        <v>146</v>
      </c>
      <c r="E219" s="161" t="s">
        <v>3</v>
      </c>
      <c r="F219" s="162" t="s">
        <v>275</v>
      </c>
      <c r="H219" s="161" t="s">
        <v>3</v>
      </c>
      <c r="I219" s="163"/>
      <c r="L219" s="159"/>
      <c r="M219" s="164"/>
      <c r="N219" s="165"/>
      <c r="O219" s="165"/>
      <c r="P219" s="165"/>
      <c r="Q219" s="165"/>
      <c r="R219" s="165"/>
      <c r="S219" s="165"/>
      <c r="T219" s="166"/>
      <c r="AT219" s="161" t="s">
        <v>146</v>
      </c>
      <c r="AU219" s="161" t="s">
        <v>79</v>
      </c>
      <c r="AV219" s="13" t="s">
        <v>77</v>
      </c>
      <c r="AW219" s="13" t="s">
        <v>31</v>
      </c>
      <c r="AX219" s="13" t="s">
        <v>69</v>
      </c>
      <c r="AY219" s="161" t="s">
        <v>135</v>
      </c>
    </row>
    <row r="220" spans="1:65" s="14" customFormat="1" ht="11.25">
      <c r="B220" s="167"/>
      <c r="D220" s="160" t="s">
        <v>146</v>
      </c>
      <c r="E220" s="168" t="s">
        <v>3</v>
      </c>
      <c r="F220" s="169" t="s">
        <v>276</v>
      </c>
      <c r="H220" s="170">
        <v>26.9</v>
      </c>
      <c r="I220" s="171"/>
      <c r="L220" s="167"/>
      <c r="M220" s="172"/>
      <c r="N220" s="173"/>
      <c r="O220" s="173"/>
      <c r="P220" s="173"/>
      <c r="Q220" s="173"/>
      <c r="R220" s="173"/>
      <c r="S220" s="173"/>
      <c r="T220" s="174"/>
      <c r="AT220" s="168" t="s">
        <v>146</v>
      </c>
      <c r="AU220" s="168" t="s">
        <v>79</v>
      </c>
      <c r="AV220" s="14" t="s">
        <v>79</v>
      </c>
      <c r="AW220" s="14" t="s">
        <v>31</v>
      </c>
      <c r="AX220" s="14" t="s">
        <v>69</v>
      </c>
      <c r="AY220" s="168" t="s">
        <v>135</v>
      </c>
    </row>
    <row r="221" spans="1:65" s="13" customFormat="1" ht="11.25">
      <c r="B221" s="159"/>
      <c r="D221" s="160" t="s">
        <v>146</v>
      </c>
      <c r="E221" s="161" t="s">
        <v>3</v>
      </c>
      <c r="F221" s="162" t="s">
        <v>230</v>
      </c>
      <c r="H221" s="161" t="s">
        <v>3</v>
      </c>
      <c r="I221" s="163"/>
      <c r="L221" s="159"/>
      <c r="M221" s="164"/>
      <c r="N221" s="165"/>
      <c r="O221" s="165"/>
      <c r="P221" s="165"/>
      <c r="Q221" s="165"/>
      <c r="R221" s="165"/>
      <c r="S221" s="165"/>
      <c r="T221" s="166"/>
      <c r="AT221" s="161" t="s">
        <v>146</v>
      </c>
      <c r="AU221" s="161" t="s">
        <v>79</v>
      </c>
      <c r="AV221" s="13" t="s">
        <v>77</v>
      </c>
      <c r="AW221" s="13" t="s">
        <v>31</v>
      </c>
      <c r="AX221" s="13" t="s">
        <v>69</v>
      </c>
      <c r="AY221" s="161" t="s">
        <v>135</v>
      </c>
    </row>
    <row r="222" spans="1:65" s="14" customFormat="1" ht="11.25">
      <c r="B222" s="167"/>
      <c r="D222" s="160" t="s">
        <v>146</v>
      </c>
      <c r="E222" s="168" t="s">
        <v>3</v>
      </c>
      <c r="F222" s="169" t="s">
        <v>277</v>
      </c>
      <c r="H222" s="170">
        <v>92.825999999999993</v>
      </c>
      <c r="I222" s="171"/>
      <c r="L222" s="167"/>
      <c r="M222" s="172"/>
      <c r="N222" s="173"/>
      <c r="O222" s="173"/>
      <c r="P222" s="173"/>
      <c r="Q222" s="173"/>
      <c r="R222" s="173"/>
      <c r="S222" s="173"/>
      <c r="T222" s="174"/>
      <c r="AT222" s="168" t="s">
        <v>146</v>
      </c>
      <c r="AU222" s="168" t="s">
        <v>79</v>
      </c>
      <c r="AV222" s="14" t="s">
        <v>79</v>
      </c>
      <c r="AW222" s="14" t="s">
        <v>31</v>
      </c>
      <c r="AX222" s="14" t="s">
        <v>69</v>
      </c>
      <c r="AY222" s="168" t="s">
        <v>135</v>
      </c>
    </row>
    <row r="223" spans="1:65" s="14" customFormat="1" ht="11.25">
      <c r="B223" s="167"/>
      <c r="D223" s="160" t="s">
        <v>146</v>
      </c>
      <c r="E223" s="168" t="s">
        <v>3</v>
      </c>
      <c r="F223" s="169" t="s">
        <v>278</v>
      </c>
      <c r="H223" s="170">
        <v>29.808</v>
      </c>
      <c r="I223" s="171"/>
      <c r="L223" s="167"/>
      <c r="M223" s="172"/>
      <c r="N223" s="173"/>
      <c r="O223" s="173"/>
      <c r="P223" s="173"/>
      <c r="Q223" s="173"/>
      <c r="R223" s="173"/>
      <c r="S223" s="173"/>
      <c r="T223" s="174"/>
      <c r="AT223" s="168" t="s">
        <v>146</v>
      </c>
      <c r="AU223" s="168" t="s">
        <v>79</v>
      </c>
      <c r="AV223" s="14" t="s">
        <v>79</v>
      </c>
      <c r="AW223" s="14" t="s">
        <v>31</v>
      </c>
      <c r="AX223" s="14" t="s">
        <v>69</v>
      </c>
      <c r="AY223" s="168" t="s">
        <v>135</v>
      </c>
    </row>
    <row r="224" spans="1:65" s="13" customFormat="1" ht="11.25">
      <c r="B224" s="159"/>
      <c r="D224" s="160" t="s">
        <v>146</v>
      </c>
      <c r="E224" s="161" t="s">
        <v>3</v>
      </c>
      <c r="F224" s="162" t="s">
        <v>279</v>
      </c>
      <c r="H224" s="161" t="s">
        <v>3</v>
      </c>
      <c r="I224" s="163"/>
      <c r="L224" s="159"/>
      <c r="M224" s="164"/>
      <c r="N224" s="165"/>
      <c r="O224" s="165"/>
      <c r="P224" s="165"/>
      <c r="Q224" s="165"/>
      <c r="R224" s="165"/>
      <c r="S224" s="165"/>
      <c r="T224" s="166"/>
      <c r="AT224" s="161" t="s">
        <v>146</v>
      </c>
      <c r="AU224" s="161" t="s">
        <v>79</v>
      </c>
      <c r="AV224" s="13" t="s">
        <v>77</v>
      </c>
      <c r="AW224" s="13" t="s">
        <v>31</v>
      </c>
      <c r="AX224" s="13" t="s">
        <v>69</v>
      </c>
      <c r="AY224" s="161" t="s">
        <v>135</v>
      </c>
    </row>
    <row r="225" spans="1:65" s="14" customFormat="1" ht="11.25">
      <c r="B225" s="167"/>
      <c r="D225" s="160" t="s">
        <v>146</v>
      </c>
      <c r="E225" s="168" t="s">
        <v>3</v>
      </c>
      <c r="F225" s="169" t="s">
        <v>280</v>
      </c>
      <c r="H225" s="170">
        <v>34.979999999999997</v>
      </c>
      <c r="I225" s="171"/>
      <c r="L225" s="167"/>
      <c r="M225" s="172"/>
      <c r="N225" s="173"/>
      <c r="O225" s="173"/>
      <c r="P225" s="173"/>
      <c r="Q225" s="173"/>
      <c r="R225" s="173"/>
      <c r="S225" s="173"/>
      <c r="T225" s="174"/>
      <c r="AT225" s="168" t="s">
        <v>146</v>
      </c>
      <c r="AU225" s="168" t="s">
        <v>79</v>
      </c>
      <c r="AV225" s="14" t="s">
        <v>79</v>
      </c>
      <c r="AW225" s="14" t="s">
        <v>31</v>
      </c>
      <c r="AX225" s="14" t="s">
        <v>69</v>
      </c>
      <c r="AY225" s="168" t="s">
        <v>135</v>
      </c>
    </row>
    <row r="226" spans="1:65" s="15" customFormat="1" ht="11.25">
      <c r="B226" s="175"/>
      <c r="D226" s="160" t="s">
        <v>146</v>
      </c>
      <c r="E226" s="176" t="s">
        <v>3</v>
      </c>
      <c r="F226" s="177" t="s">
        <v>149</v>
      </c>
      <c r="H226" s="178">
        <v>283.60699999999997</v>
      </c>
      <c r="I226" s="179"/>
      <c r="L226" s="175"/>
      <c r="M226" s="180"/>
      <c r="N226" s="181"/>
      <c r="O226" s="181"/>
      <c r="P226" s="181"/>
      <c r="Q226" s="181"/>
      <c r="R226" s="181"/>
      <c r="S226" s="181"/>
      <c r="T226" s="182"/>
      <c r="AT226" s="176" t="s">
        <v>146</v>
      </c>
      <c r="AU226" s="176" t="s">
        <v>79</v>
      </c>
      <c r="AV226" s="15" t="s">
        <v>142</v>
      </c>
      <c r="AW226" s="15" t="s">
        <v>31</v>
      </c>
      <c r="AX226" s="15" t="s">
        <v>77</v>
      </c>
      <c r="AY226" s="176" t="s">
        <v>135</v>
      </c>
    </row>
    <row r="227" spans="1:65" s="2" customFormat="1" ht="24.2" customHeight="1">
      <c r="A227" s="35"/>
      <c r="B227" s="140"/>
      <c r="C227" s="141" t="s">
        <v>281</v>
      </c>
      <c r="D227" s="141" t="s">
        <v>137</v>
      </c>
      <c r="E227" s="142" t="s">
        <v>282</v>
      </c>
      <c r="F227" s="143" t="s">
        <v>283</v>
      </c>
      <c r="G227" s="144" t="s">
        <v>185</v>
      </c>
      <c r="H227" s="145">
        <v>253.42699999999999</v>
      </c>
      <c r="I227" s="146"/>
      <c r="J227" s="147">
        <f>ROUND(I227*H227,2)</f>
        <v>0</v>
      </c>
      <c r="K227" s="143" t="s">
        <v>141</v>
      </c>
      <c r="L227" s="36"/>
      <c r="M227" s="148" t="s">
        <v>3</v>
      </c>
      <c r="N227" s="149" t="s">
        <v>40</v>
      </c>
      <c r="O227" s="56"/>
      <c r="P227" s="150">
        <f>O227*H227</f>
        <v>0</v>
      </c>
      <c r="Q227" s="150">
        <v>0</v>
      </c>
      <c r="R227" s="150">
        <f>Q227*H227</f>
        <v>0</v>
      </c>
      <c r="S227" s="150">
        <v>0</v>
      </c>
      <c r="T227" s="151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52" t="s">
        <v>142</v>
      </c>
      <c r="AT227" s="152" t="s">
        <v>137</v>
      </c>
      <c r="AU227" s="152" t="s">
        <v>79</v>
      </c>
      <c r="AY227" s="20" t="s">
        <v>135</v>
      </c>
      <c r="BE227" s="153">
        <f>IF(N227="základní",J227,0)</f>
        <v>0</v>
      </c>
      <c r="BF227" s="153">
        <f>IF(N227="snížená",J227,0)</f>
        <v>0</v>
      </c>
      <c r="BG227" s="153">
        <f>IF(N227="zákl. přenesená",J227,0)</f>
        <v>0</v>
      </c>
      <c r="BH227" s="153">
        <f>IF(N227="sníž. přenesená",J227,0)</f>
        <v>0</v>
      </c>
      <c r="BI227" s="153">
        <f>IF(N227="nulová",J227,0)</f>
        <v>0</v>
      </c>
      <c r="BJ227" s="20" t="s">
        <v>77</v>
      </c>
      <c r="BK227" s="153">
        <f>ROUND(I227*H227,2)</f>
        <v>0</v>
      </c>
      <c r="BL227" s="20" t="s">
        <v>142</v>
      </c>
      <c r="BM227" s="152" t="s">
        <v>284</v>
      </c>
    </row>
    <row r="228" spans="1:65" s="2" customFormat="1" ht="11.25">
      <c r="A228" s="35"/>
      <c r="B228" s="36"/>
      <c r="C228" s="35"/>
      <c r="D228" s="154" t="s">
        <v>144</v>
      </c>
      <c r="E228" s="35"/>
      <c r="F228" s="155" t="s">
        <v>285</v>
      </c>
      <c r="G228" s="35"/>
      <c r="H228" s="35"/>
      <c r="I228" s="156"/>
      <c r="J228" s="35"/>
      <c r="K228" s="35"/>
      <c r="L228" s="36"/>
      <c r="M228" s="157"/>
      <c r="N228" s="158"/>
      <c r="O228" s="56"/>
      <c r="P228" s="56"/>
      <c r="Q228" s="56"/>
      <c r="R228" s="56"/>
      <c r="S228" s="56"/>
      <c r="T228" s="57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20" t="s">
        <v>144</v>
      </c>
      <c r="AU228" s="20" t="s">
        <v>79</v>
      </c>
    </row>
    <row r="229" spans="1:65" s="13" customFormat="1" ht="22.5">
      <c r="B229" s="159"/>
      <c r="D229" s="160" t="s">
        <v>146</v>
      </c>
      <c r="E229" s="161" t="s">
        <v>3</v>
      </c>
      <c r="F229" s="162" t="s">
        <v>224</v>
      </c>
      <c r="H229" s="161" t="s">
        <v>3</v>
      </c>
      <c r="I229" s="163"/>
      <c r="L229" s="159"/>
      <c r="M229" s="164"/>
      <c r="N229" s="165"/>
      <c r="O229" s="165"/>
      <c r="P229" s="165"/>
      <c r="Q229" s="165"/>
      <c r="R229" s="165"/>
      <c r="S229" s="165"/>
      <c r="T229" s="166"/>
      <c r="AT229" s="161" t="s">
        <v>146</v>
      </c>
      <c r="AU229" s="161" t="s">
        <v>79</v>
      </c>
      <c r="AV229" s="13" t="s">
        <v>77</v>
      </c>
      <c r="AW229" s="13" t="s">
        <v>31</v>
      </c>
      <c r="AX229" s="13" t="s">
        <v>69</v>
      </c>
      <c r="AY229" s="161" t="s">
        <v>135</v>
      </c>
    </row>
    <row r="230" spans="1:65" s="13" customFormat="1" ht="11.25">
      <c r="B230" s="159"/>
      <c r="D230" s="160" t="s">
        <v>146</v>
      </c>
      <c r="E230" s="161" t="s">
        <v>3</v>
      </c>
      <c r="F230" s="162" t="s">
        <v>225</v>
      </c>
      <c r="H230" s="161" t="s">
        <v>3</v>
      </c>
      <c r="I230" s="163"/>
      <c r="L230" s="159"/>
      <c r="M230" s="164"/>
      <c r="N230" s="165"/>
      <c r="O230" s="165"/>
      <c r="P230" s="165"/>
      <c r="Q230" s="165"/>
      <c r="R230" s="165"/>
      <c r="S230" s="165"/>
      <c r="T230" s="166"/>
      <c r="AT230" s="161" t="s">
        <v>146</v>
      </c>
      <c r="AU230" s="161" t="s">
        <v>79</v>
      </c>
      <c r="AV230" s="13" t="s">
        <v>77</v>
      </c>
      <c r="AW230" s="13" t="s">
        <v>31</v>
      </c>
      <c r="AX230" s="13" t="s">
        <v>69</v>
      </c>
      <c r="AY230" s="161" t="s">
        <v>135</v>
      </c>
    </row>
    <row r="231" spans="1:65" s="13" customFormat="1" ht="11.25">
      <c r="B231" s="159"/>
      <c r="D231" s="160" t="s">
        <v>146</v>
      </c>
      <c r="E231" s="161" t="s">
        <v>3</v>
      </c>
      <c r="F231" s="162" t="s">
        <v>226</v>
      </c>
      <c r="H231" s="161" t="s">
        <v>3</v>
      </c>
      <c r="I231" s="163"/>
      <c r="L231" s="159"/>
      <c r="M231" s="164"/>
      <c r="N231" s="165"/>
      <c r="O231" s="165"/>
      <c r="P231" s="165"/>
      <c r="Q231" s="165"/>
      <c r="R231" s="165"/>
      <c r="S231" s="165"/>
      <c r="T231" s="166"/>
      <c r="AT231" s="161" t="s">
        <v>146</v>
      </c>
      <c r="AU231" s="161" t="s">
        <v>79</v>
      </c>
      <c r="AV231" s="13" t="s">
        <v>77</v>
      </c>
      <c r="AW231" s="13" t="s">
        <v>31</v>
      </c>
      <c r="AX231" s="13" t="s">
        <v>69</v>
      </c>
      <c r="AY231" s="161" t="s">
        <v>135</v>
      </c>
    </row>
    <row r="232" spans="1:65" s="14" customFormat="1" ht="11.25">
      <c r="B232" s="167"/>
      <c r="D232" s="160" t="s">
        <v>146</v>
      </c>
      <c r="E232" s="168" t="s">
        <v>3</v>
      </c>
      <c r="F232" s="169" t="s">
        <v>286</v>
      </c>
      <c r="H232" s="170">
        <v>135.80699999999999</v>
      </c>
      <c r="I232" s="171"/>
      <c r="L232" s="167"/>
      <c r="M232" s="172"/>
      <c r="N232" s="173"/>
      <c r="O232" s="173"/>
      <c r="P232" s="173"/>
      <c r="Q232" s="173"/>
      <c r="R232" s="173"/>
      <c r="S232" s="173"/>
      <c r="T232" s="174"/>
      <c r="AT232" s="168" t="s">
        <v>146</v>
      </c>
      <c r="AU232" s="168" t="s">
        <v>79</v>
      </c>
      <c r="AV232" s="14" t="s">
        <v>79</v>
      </c>
      <c r="AW232" s="14" t="s">
        <v>31</v>
      </c>
      <c r="AX232" s="14" t="s">
        <v>69</v>
      </c>
      <c r="AY232" s="168" t="s">
        <v>135</v>
      </c>
    </row>
    <row r="233" spans="1:65" s="13" customFormat="1" ht="11.25">
      <c r="B233" s="159"/>
      <c r="D233" s="160" t="s">
        <v>146</v>
      </c>
      <c r="E233" s="161" t="s">
        <v>3</v>
      </c>
      <c r="F233" s="162" t="s">
        <v>275</v>
      </c>
      <c r="H233" s="161" t="s">
        <v>3</v>
      </c>
      <c r="I233" s="163"/>
      <c r="L233" s="159"/>
      <c r="M233" s="164"/>
      <c r="N233" s="165"/>
      <c r="O233" s="165"/>
      <c r="P233" s="165"/>
      <c r="Q233" s="165"/>
      <c r="R233" s="165"/>
      <c r="S233" s="165"/>
      <c r="T233" s="166"/>
      <c r="AT233" s="161" t="s">
        <v>146</v>
      </c>
      <c r="AU233" s="161" t="s">
        <v>79</v>
      </c>
      <c r="AV233" s="13" t="s">
        <v>77</v>
      </c>
      <c r="AW233" s="13" t="s">
        <v>31</v>
      </c>
      <c r="AX233" s="13" t="s">
        <v>69</v>
      </c>
      <c r="AY233" s="161" t="s">
        <v>135</v>
      </c>
    </row>
    <row r="234" spans="1:65" s="14" customFormat="1" ht="11.25">
      <c r="B234" s="167"/>
      <c r="D234" s="160" t="s">
        <v>146</v>
      </c>
      <c r="E234" s="168" t="s">
        <v>3</v>
      </c>
      <c r="F234" s="169" t="s">
        <v>287</v>
      </c>
      <c r="H234" s="170">
        <v>61.3</v>
      </c>
      <c r="I234" s="171"/>
      <c r="L234" s="167"/>
      <c r="M234" s="172"/>
      <c r="N234" s="173"/>
      <c r="O234" s="173"/>
      <c r="P234" s="173"/>
      <c r="Q234" s="173"/>
      <c r="R234" s="173"/>
      <c r="S234" s="173"/>
      <c r="T234" s="174"/>
      <c r="AT234" s="168" t="s">
        <v>146</v>
      </c>
      <c r="AU234" s="168" t="s">
        <v>79</v>
      </c>
      <c r="AV234" s="14" t="s">
        <v>79</v>
      </c>
      <c r="AW234" s="14" t="s">
        <v>31</v>
      </c>
      <c r="AX234" s="14" t="s">
        <v>69</v>
      </c>
      <c r="AY234" s="168" t="s">
        <v>135</v>
      </c>
    </row>
    <row r="235" spans="1:65" s="13" customFormat="1" ht="11.25">
      <c r="B235" s="159"/>
      <c r="D235" s="160" t="s">
        <v>146</v>
      </c>
      <c r="E235" s="161" t="s">
        <v>3</v>
      </c>
      <c r="F235" s="162" t="s">
        <v>288</v>
      </c>
      <c r="H235" s="161" t="s">
        <v>3</v>
      </c>
      <c r="I235" s="163"/>
      <c r="L235" s="159"/>
      <c r="M235" s="164"/>
      <c r="N235" s="165"/>
      <c r="O235" s="165"/>
      <c r="P235" s="165"/>
      <c r="Q235" s="165"/>
      <c r="R235" s="165"/>
      <c r="S235" s="165"/>
      <c r="T235" s="166"/>
      <c r="AT235" s="161" t="s">
        <v>146</v>
      </c>
      <c r="AU235" s="161" t="s">
        <v>79</v>
      </c>
      <c r="AV235" s="13" t="s">
        <v>77</v>
      </c>
      <c r="AW235" s="13" t="s">
        <v>31</v>
      </c>
      <c r="AX235" s="13" t="s">
        <v>69</v>
      </c>
      <c r="AY235" s="161" t="s">
        <v>135</v>
      </c>
    </row>
    <row r="236" spans="1:65" s="14" customFormat="1" ht="11.25">
      <c r="B236" s="167"/>
      <c r="D236" s="160" t="s">
        <v>146</v>
      </c>
      <c r="E236" s="168" t="s">
        <v>3</v>
      </c>
      <c r="F236" s="169" t="s">
        <v>289</v>
      </c>
      <c r="H236" s="170">
        <v>56.32</v>
      </c>
      <c r="I236" s="171"/>
      <c r="L236" s="167"/>
      <c r="M236" s="172"/>
      <c r="N236" s="173"/>
      <c r="O236" s="173"/>
      <c r="P236" s="173"/>
      <c r="Q236" s="173"/>
      <c r="R236" s="173"/>
      <c r="S236" s="173"/>
      <c r="T236" s="174"/>
      <c r="AT236" s="168" t="s">
        <v>146</v>
      </c>
      <c r="AU236" s="168" t="s">
        <v>79</v>
      </c>
      <c r="AV236" s="14" t="s">
        <v>79</v>
      </c>
      <c r="AW236" s="14" t="s">
        <v>31</v>
      </c>
      <c r="AX236" s="14" t="s">
        <v>69</v>
      </c>
      <c r="AY236" s="168" t="s">
        <v>135</v>
      </c>
    </row>
    <row r="237" spans="1:65" s="15" customFormat="1" ht="11.25">
      <c r="B237" s="175"/>
      <c r="D237" s="160" t="s">
        <v>146</v>
      </c>
      <c r="E237" s="176" t="s">
        <v>3</v>
      </c>
      <c r="F237" s="177" t="s">
        <v>149</v>
      </c>
      <c r="H237" s="178">
        <v>253.42699999999996</v>
      </c>
      <c r="I237" s="179"/>
      <c r="L237" s="175"/>
      <c r="M237" s="180"/>
      <c r="N237" s="181"/>
      <c r="O237" s="181"/>
      <c r="P237" s="181"/>
      <c r="Q237" s="181"/>
      <c r="R237" s="181"/>
      <c r="S237" s="181"/>
      <c r="T237" s="182"/>
      <c r="AT237" s="176" t="s">
        <v>146</v>
      </c>
      <c r="AU237" s="176" t="s">
        <v>79</v>
      </c>
      <c r="AV237" s="15" t="s">
        <v>142</v>
      </c>
      <c r="AW237" s="15" t="s">
        <v>31</v>
      </c>
      <c r="AX237" s="15" t="s">
        <v>77</v>
      </c>
      <c r="AY237" s="176" t="s">
        <v>135</v>
      </c>
    </row>
    <row r="238" spans="1:65" s="2" customFormat="1" ht="24.2" customHeight="1">
      <c r="A238" s="35"/>
      <c r="B238" s="140"/>
      <c r="C238" s="141" t="s">
        <v>290</v>
      </c>
      <c r="D238" s="141" t="s">
        <v>137</v>
      </c>
      <c r="E238" s="142" t="s">
        <v>291</v>
      </c>
      <c r="F238" s="143" t="s">
        <v>292</v>
      </c>
      <c r="G238" s="144" t="s">
        <v>185</v>
      </c>
      <c r="H238" s="145">
        <v>589.12199999999996</v>
      </c>
      <c r="I238" s="146"/>
      <c r="J238" s="147">
        <f>ROUND(I238*H238,2)</f>
        <v>0</v>
      </c>
      <c r="K238" s="143" t="s">
        <v>141</v>
      </c>
      <c r="L238" s="36"/>
      <c r="M238" s="148" t="s">
        <v>3</v>
      </c>
      <c r="N238" s="149" t="s">
        <v>40</v>
      </c>
      <c r="O238" s="56"/>
      <c r="P238" s="150">
        <f>O238*H238</f>
        <v>0</v>
      </c>
      <c r="Q238" s="150">
        <v>0</v>
      </c>
      <c r="R238" s="150">
        <f>Q238*H238</f>
        <v>0</v>
      </c>
      <c r="S238" s="150">
        <v>0</v>
      </c>
      <c r="T238" s="151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52" t="s">
        <v>142</v>
      </c>
      <c r="AT238" s="152" t="s">
        <v>137</v>
      </c>
      <c r="AU238" s="152" t="s">
        <v>79</v>
      </c>
      <c r="AY238" s="20" t="s">
        <v>135</v>
      </c>
      <c r="BE238" s="153">
        <f>IF(N238="základní",J238,0)</f>
        <v>0</v>
      </c>
      <c r="BF238" s="153">
        <f>IF(N238="snížená",J238,0)</f>
        <v>0</v>
      </c>
      <c r="BG238" s="153">
        <f>IF(N238="zákl. přenesená",J238,0)</f>
        <v>0</v>
      </c>
      <c r="BH238" s="153">
        <f>IF(N238="sníž. přenesená",J238,0)</f>
        <v>0</v>
      </c>
      <c r="BI238" s="153">
        <f>IF(N238="nulová",J238,0)</f>
        <v>0</v>
      </c>
      <c r="BJ238" s="20" t="s">
        <v>77</v>
      </c>
      <c r="BK238" s="153">
        <f>ROUND(I238*H238,2)</f>
        <v>0</v>
      </c>
      <c r="BL238" s="20" t="s">
        <v>142</v>
      </c>
      <c r="BM238" s="152" t="s">
        <v>293</v>
      </c>
    </row>
    <row r="239" spans="1:65" s="2" customFormat="1" ht="11.25">
      <c r="A239" s="35"/>
      <c r="B239" s="36"/>
      <c r="C239" s="35"/>
      <c r="D239" s="154" t="s">
        <v>144</v>
      </c>
      <c r="E239" s="35"/>
      <c r="F239" s="155" t="s">
        <v>294</v>
      </c>
      <c r="G239" s="35"/>
      <c r="H239" s="35"/>
      <c r="I239" s="156"/>
      <c r="J239" s="35"/>
      <c r="K239" s="35"/>
      <c r="L239" s="36"/>
      <c r="M239" s="157"/>
      <c r="N239" s="158"/>
      <c r="O239" s="56"/>
      <c r="P239" s="56"/>
      <c r="Q239" s="56"/>
      <c r="R239" s="56"/>
      <c r="S239" s="56"/>
      <c r="T239" s="57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20" t="s">
        <v>144</v>
      </c>
      <c r="AU239" s="20" t="s">
        <v>79</v>
      </c>
    </row>
    <row r="240" spans="1:65" s="13" customFormat="1" ht="22.5">
      <c r="B240" s="159"/>
      <c r="D240" s="160" t="s">
        <v>146</v>
      </c>
      <c r="E240" s="161" t="s">
        <v>3</v>
      </c>
      <c r="F240" s="162" t="s">
        <v>224</v>
      </c>
      <c r="H240" s="161" t="s">
        <v>3</v>
      </c>
      <c r="I240" s="163"/>
      <c r="L240" s="159"/>
      <c r="M240" s="164"/>
      <c r="N240" s="165"/>
      <c r="O240" s="165"/>
      <c r="P240" s="165"/>
      <c r="Q240" s="165"/>
      <c r="R240" s="165"/>
      <c r="S240" s="165"/>
      <c r="T240" s="166"/>
      <c r="AT240" s="161" t="s">
        <v>146</v>
      </c>
      <c r="AU240" s="161" t="s">
        <v>79</v>
      </c>
      <c r="AV240" s="13" t="s">
        <v>77</v>
      </c>
      <c r="AW240" s="13" t="s">
        <v>31</v>
      </c>
      <c r="AX240" s="13" t="s">
        <v>69</v>
      </c>
      <c r="AY240" s="161" t="s">
        <v>135</v>
      </c>
    </row>
    <row r="241" spans="1:65" s="13" customFormat="1" ht="11.25">
      <c r="B241" s="159"/>
      <c r="D241" s="160" t="s">
        <v>146</v>
      </c>
      <c r="E241" s="161" t="s">
        <v>3</v>
      </c>
      <c r="F241" s="162" t="s">
        <v>225</v>
      </c>
      <c r="H241" s="161" t="s">
        <v>3</v>
      </c>
      <c r="I241" s="163"/>
      <c r="L241" s="159"/>
      <c r="M241" s="164"/>
      <c r="N241" s="165"/>
      <c r="O241" s="165"/>
      <c r="P241" s="165"/>
      <c r="Q241" s="165"/>
      <c r="R241" s="165"/>
      <c r="S241" s="165"/>
      <c r="T241" s="166"/>
      <c r="AT241" s="161" t="s">
        <v>146</v>
      </c>
      <c r="AU241" s="161" t="s">
        <v>79</v>
      </c>
      <c r="AV241" s="13" t="s">
        <v>77</v>
      </c>
      <c r="AW241" s="13" t="s">
        <v>31</v>
      </c>
      <c r="AX241" s="13" t="s">
        <v>69</v>
      </c>
      <c r="AY241" s="161" t="s">
        <v>135</v>
      </c>
    </row>
    <row r="242" spans="1:65" s="13" customFormat="1" ht="11.25">
      <c r="B242" s="159"/>
      <c r="D242" s="160" t="s">
        <v>146</v>
      </c>
      <c r="E242" s="161" t="s">
        <v>3</v>
      </c>
      <c r="F242" s="162" t="s">
        <v>228</v>
      </c>
      <c r="H242" s="161" t="s">
        <v>3</v>
      </c>
      <c r="I242" s="163"/>
      <c r="L242" s="159"/>
      <c r="M242" s="164"/>
      <c r="N242" s="165"/>
      <c r="O242" s="165"/>
      <c r="P242" s="165"/>
      <c r="Q242" s="165"/>
      <c r="R242" s="165"/>
      <c r="S242" s="165"/>
      <c r="T242" s="166"/>
      <c r="AT242" s="161" t="s">
        <v>146</v>
      </c>
      <c r="AU242" s="161" t="s">
        <v>79</v>
      </c>
      <c r="AV242" s="13" t="s">
        <v>77</v>
      </c>
      <c r="AW242" s="13" t="s">
        <v>31</v>
      </c>
      <c r="AX242" s="13" t="s">
        <v>69</v>
      </c>
      <c r="AY242" s="161" t="s">
        <v>135</v>
      </c>
    </row>
    <row r="243" spans="1:65" s="14" customFormat="1" ht="11.25">
      <c r="B243" s="167"/>
      <c r="D243" s="160" t="s">
        <v>146</v>
      </c>
      <c r="E243" s="168" t="s">
        <v>3</v>
      </c>
      <c r="F243" s="169" t="s">
        <v>295</v>
      </c>
      <c r="H243" s="170">
        <v>589.12199999999996</v>
      </c>
      <c r="I243" s="171"/>
      <c r="L243" s="167"/>
      <c r="M243" s="172"/>
      <c r="N243" s="173"/>
      <c r="O243" s="173"/>
      <c r="P243" s="173"/>
      <c r="Q243" s="173"/>
      <c r="R243" s="173"/>
      <c r="S243" s="173"/>
      <c r="T243" s="174"/>
      <c r="AT243" s="168" t="s">
        <v>146</v>
      </c>
      <c r="AU243" s="168" t="s">
        <v>79</v>
      </c>
      <c r="AV243" s="14" t="s">
        <v>79</v>
      </c>
      <c r="AW243" s="14" t="s">
        <v>31</v>
      </c>
      <c r="AX243" s="14" t="s">
        <v>69</v>
      </c>
      <c r="AY243" s="168" t="s">
        <v>135</v>
      </c>
    </row>
    <row r="244" spans="1:65" s="15" customFormat="1" ht="11.25">
      <c r="B244" s="175"/>
      <c r="D244" s="160" t="s">
        <v>146</v>
      </c>
      <c r="E244" s="176" t="s">
        <v>3</v>
      </c>
      <c r="F244" s="177" t="s">
        <v>149</v>
      </c>
      <c r="H244" s="178">
        <v>589.12199999999996</v>
      </c>
      <c r="I244" s="179"/>
      <c r="L244" s="175"/>
      <c r="M244" s="180"/>
      <c r="N244" s="181"/>
      <c r="O244" s="181"/>
      <c r="P244" s="181"/>
      <c r="Q244" s="181"/>
      <c r="R244" s="181"/>
      <c r="S244" s="181"/>
      <c r="T244" s="182"/>
      <c r="AT244" s="176" t="s">
        <v>146</v>
      </c>
      <c r="AU244" s="176" t="s">
        <v>79</v>
      </c>
      <c r="AV244" s="15" t="s">
        <v>142</v>
      </c>
      <c r="AW244" s="15" t="s">
        <v>31</v>
      </c>
      <c r="AX244" s="15" t="s">
        <v>77</v>
      </c>
      <c r="AY244" s="176" t="s">
        <v>135</v>
      </c>
    </row>
    <row r="245" spans="1:65" s="2" customFormat="1" ht="33" customHeight="1">
      <c r="A245" s="35"/>
      <c r="B245" s="140"/>
      <c r="C245" s="141" t="s">
        <v>296</v>
      </c>
      <c r="D245" s="141" t="s">
        <v>137</v>
      </c>
      <c r="E245" s="142" t="s">
        <v>297</v>
      </c>
      <c r="F245" s="143" t="s">
        <v>298</v>
      </c>
      <c r="G245" s="144" t="s">
        <v>185</v>
      </c>
      <c r="H245" s="145">
        <v>447.46899999999999</v>
      </c>
      <c r="I245" s="146"/>
      <c r="J245" s="147">
        <f>ROUND(I245*H245,2)</f>
        <v>0</v>
      </c>
      <c r="K245" s="143" t="s">
        <v>141</v>
      </c>
      <c r="L245" s="36"/>
      <c r="M245" s="148" t="s">
        <v>3</v>
      </c>
      <c r="N245" s="149" t="s">
        <v>40</v>
      </c>
      <c r="O245" s="56"/>
      <c r="P245" s="150">
        <f>O245*H245</f>
        <v>0</v>
      </c>
      <c r="Q245" s="150">
        <v>0</v>
      </c>
      <c r="R245" s="150">
        <f>Q245*H245</f>
        <v>0</v>
      </c>
      <c r="S245" s="150">
        <v>0</v>
      </c>
      <c r="T245" s="151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52" t="s">
        <v>142</v>
      </c>
      <c r="AT245" s="152" t="s">
        <v>137</v>
      </c>
      <c r="AU245" s="152" t="s">
        <v>79</v>
      </c>
      <c r="AY245" s="20" t="s">
        <v>135</v>
      </c>
      <c r="BE245" s="153">
        <f>IF(N245="základní",J245,0)</f>
        <v>0</v>
      </c>
      <c r="BF245" s="153">
        <f>IF(N245="snížená",J245,0)</f>
        <v>0</v>
      </c>
      <c r="BG245" s="153">
        <f>IF(N245="zákl. přenesená",J245,0)</f>
        <v>0</v>
      </c>
      <c r="BH245" s="153">
        <f>IF(N245="sníž. přenesená",J245,0)</f>
        <v>0</v>
      </c>
      <c r="BI245" s="153">
        <f>IF(N245="nulová",J245,0)</f>
        <v>0</v>
      </c>
      <c r="BJ245" s="20" t="s">
        <v>77</v>
      </c>
      <c r="BK245" s="153">
        <f>ROUND(I245*H245,2)</f>
        <v>0</v>
      </c>
      <c r="BL245" s="20" t="s">
        <v>142</v>
      </c>
      <c r="BM245" s="152" t="s">
        <v>299</v>
      </c>
    </row>
    <row r="246" spans="1:65" s="2" customFormat="1" ht="11.25">
      <c r="A246" s="35"/>
      <c r="B246" s="36"/>
      <c r="C246" s="35"/>
      <c r="D246" s="154" t="s">
        <v>144</v>
      </c>
      <c r="E246" s="35"/>
      <c r="F246" s="155" t="s">
        <v>300</v>
      </c>
      <c r="G246" s="35"/>
      <c r="H246" s="35"/>
      <c r="I246" s="156"/>
      <c r="J246" s="35"/>
      <c r="K246" s="35"/>
      <c r="L246" s="36"/>
      <c r="M246" s="157"/>
      <c r="N246" s="158"/>
      <c r="O246" s="56"/>
      <c r="P246" s="56"/>
      <c r="Q246" s="56"/>
      <c r="R246" s="56"/>
      <c r="S246" s="56"/>
      <c r="T246" s="57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T246" s="20" t="s">
        <v>144</v>
      </c>
      <c r="AU246" s="20" t="s">
        <v>79</v>
      </c>
    </row>
    <row r="247" spans="1:65" s="13" customFormat="1" ht="11.25">
      <c r="B247" s="159"/>
      <c r="D247" s="160" t="s">
        <v>146</v>
      </c>
      <c r="E247" s="161" t="s">
        <v>3</v>
      </c>
      <c r="F247" s="162" t="s">
        <v>301</v>
      </c>
      <c r="H247" s="161" t="s">
        <v>3</v>
      </c>
      <c r="I247" s="163"/>
      <c r="L247" s="159"/>
      <c r="M247" s="164"/>
      <c r="N247" s="165"/>
      <c r="O247" s="165"/>
      <c r="P247" s="165"/>
      <c r="Q247" s="165"/>
      <c r="R247" s="165"/>
      <c r="S247" s="165"/>
      <c r="T247" s="166"/>
      <c r="AT247" s="161" t="s">
        <v>146</v>
      </c>
      <c r="AU247" s="161" t="s">
        <v>79</v>
      </c>
      <c r="AV247" s="13" t="s">
        <v>77</v>
      </c>
      <c r="AW247" s="13" t="s">
        <v>31</v>
      </c>
      <c r="AX247" s="13" t="s">
        <v>69</v>
      </c>
      <c r="AY247" s="161" t="s">
        <v>135</v>
      </c>
    </row>
    <row r="248" spans="1:65" s="14" customFormat="1" ht="11.25">
      <c r="B248" s="167"/>
      <c r="D248" s="160" t="s">
        <v>146</v>
      </c>
      <c r="E248" s="168" t="s">
        <v>3</v>
      </c>
      <c r="F248" s="169" t="s">
        <v>302</v>
      </c>
      <c r="H248" s="170">
        <v>353.339</v>
      </c>
      <c r="I248" s="171"/>
      <c r="L248" s="167"/>
      <c r="M248" s="172"/>
      <c r="N248" s="173"/>
      <c r="O248" s="173"/>
      <c r="P248" s="173"/>
      <c r="Q248" s="173"/>
      <c r="R248" s="173"/>
      <c r="S248" s="173"/>
      <c r="T248" s="174"/>
      <c r="AT248" s="168" t="s">
        <v>146</v>
      </c>
      <c r="AU248" s="168" t="s">
        <v>79</v>
      </c>
      <c r="AV248" s="14" t="s">
        <v>79</v>
      </c>
      <c r="AW248" s="14" t="s">
        <v>31</v>
      </c>
      <c r="AX248" s="14" t="s">
        <v>69</v>
      </c>
      <c r="AY248" s="168" t="s">
        <v>135</v>
      </c>
    </row>
    <row r="249" spans="1:65" s="13" customFormat="1" ht="11.25">
      <c r="B249" s="159"/>
      <c r="D249" s="160" t="s">
        <v>146</v>
      </c>
      <c r="E249" s="161" t="s">
        <v>3</v>
      </c>
      <c r="F249" s="162" t="s">
        <v>303</v>
      </c>
      <c r="H249" s="161" t="s">
        <v>3</v>
      </c>
      <c r="I249" s="163"/>
      <c r="L249" s="159"/>
      <c r="M249" s="164"/>
      <c r="N249" s="165"/>
      <c r="O249" s="165"/>
      <c r="P249" s="165"/>
      <c r="Q249" s="165"/>
      <c r="R249" s="165"/>
      <c r="S249" s="165"/>
      <c r="T249" s="166"/>
      <c r="AT249" s="161" t="s">
        <v>146</v>
      </c>
      <c r="AU249" s="161" t="s">
        <v>79</v>
      </c>
      <c r="AV249" s="13" t="s">
        <v>77</v>
      </c>
      <c r="AW249" s="13" t="s">
        <v>31</v>
      </c>
      <c r="AX249" s="13" t="s">
        <v>69</v>
      </c>
      <c r="AY249" s="161" t="s">
        <v>135</v>
      </c>
    </row>
    <row r="250" spans="1:65" s="14" customFormat="1" ht="11.25">
      <c r="B250" s="167"/>
      <c r="D250" s="160" t="s">
        <v>146</v>
      </c>
      <c r="E250" s="168" t="s">
        <v>3</v>
      </c>
      <c r="F250" s="169" t="s">
        <v>304</v>
      </c>
      <c r="H250" s="170">
        <v>94.13</v>
      </c>
      <c r="I250" s="171"/>
      <c r="L250" s="167"/>
      <c r="M250" s="172"/>
      <c r="N250" s="173"/>
      <c r="O250" s="173"/>
      <c r="P250" s="173"/>
      <c r="Q250" s="173"/>
      <c r="R250" s="173"/>
      <c r="S250" s="173"/>
      <c r="T250" s="174"/>
      <c r="AT250" s="168" t="s">
        <v>146</v>
      </c>
      <c r="AU250" s="168" t="s">
        <v>79</v>
      </c>
      <c r="AV250" s="14" t="s">
        <v>79</v>
      </c>
      <c r="AW250" s="14" t="s">
        <v>31</v>
      </c>
      <c r="AX250" s="14" t="s">
        <v>69</v>
      </c>
      <c r="AY250" s="168" t="s">
        <v>135</v>
      </c>
    </row>
    <row r="251" spans="1:65" s="15" customFormat="1" ht="11.25">
      <c r="B251" s="175"/>
      <c r="D251" s="160" t="s">
        <v>146</v>
      </c>
      <c r="E251" s="176" t="s">
        <v>3</v>
      </c>
      <c r="F251" s="177" t="s">
        <v>149</v>
      </c>
      <c r="H251" s="178">
        <v>447.46899999999999</v>
      </c>
      <c r="I251" s="179"/>
      <c r="L251" s="175"/>
      <c r="M251" s="180"/>
      <c r="N251" s="181"/>
      <c r="O251" s="181"/>
      <c r="P251" s="181"/>
      <c r="Q251" s="181"/>
      <c r="R251" s="181"/>
      <c r="S251" s="181"/>
      <c r="T251" s="182"/>
      <c r="AT251" s="176" t="s">
        <v>146</v>
      </c>
      <c r="AU251" s="176" t="s">
        <v>79</v>
      </c>
      <c r="AV251" s="15" t="s">
        <v>142</v>
      </c>
      <c r="AW251" s="15" t="s">
        <v>31</v>
      </c>
      <c r="AX251" s="15" t="s">
        <v>77</v>
      </c>
      <c r="AY251" s="176" t="s">
        <v>135</v>
      </c>
    </row>
    <row r="252" spans="1:65" s="2" customFormat="1" ht="33" customHeight="1">
      <c r="A252" s="35"/>
      <c r="B252" s="140"/>
      <c r="C252" s="141" t="s">
        <v>148</v>
      </c>
      <c r="D252" s="141" t="s">
        <v>137</v>
      </c>
      <c r="E252" s="142" t="s">
        <v>305</v>
      </c>
      <c r="F252" s="143" t="s">
        <v>306</v>
      </c>
      <c r="G252" s="144" t="s">
        <v>185</v>
      </c>
      <c r="H252" s="145">
        <v>894.93799999999999</v>
      </c>
      <c r="I252" s="146"/>
      <c r="J252" s="147">
        <f>ROUND(I252*H252,2)</f>
        <v>0</v>
      </c>
      <c r="K252" s="143" t="s">
        <v>141</v>
      </c>
      <c r="L252" s="36"/>
      <c r="M252" s="148" t="s">
        <v>3</v>
      </c>
      <c r="N252" s="149" t="s">
        <v>40</v>
      </c>
      <c r="O252" s="56"/>
      <c r="P252" s="150">
        <f>O252*H252</f>
        <v>0</v>
      </c>
      <c r="Q252" s="150">
        <v>0</v>
      </c>
      <c r="R252" s="150">
        <f>Q252*H252</f>
        <v>0</v>
      </c>
      <c r="S252" s="150">
        <v>0</v>
      </c>
      <c r="T252" s="151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52" t="s">
        <v>142</v>
      </c>
      <c r="AT252" s="152" t="s">
        <v>137</v>
      </c>
      <c r="AU252" s="152" t="s">
        <v>79</v>
      </c>
      <c r="AY252" s="20" t="s">
        <v>135</v>
      </c>
      <c r="BE252" s="153">
        <f>IF(N252="základní",J252,0)</f>
        <v>0</v>
      </c>
      <c r="BF252" s="153">
        <f>IF(N252="snížená",J252,0)</f>
        <v>0</v>
      </c>
      <c r="BG252" s="153">
        <f>IF(N252="zákl. přenesená",J252,0)</f>
        <v>0</v>
      </c>
      <c r="BH252" s="153">
        <f>IF(N252="sníž. přenesená",J252,0)</f>
        <v>0</v>
      </c>
      <c r="BI252" s="153">
        <f>IF(N252="nulová",J252,0)</f>
        <v>0</v>
      </c>
      <c r="BJ252" s="20" t="s">
        <v>77</v>
      </c>
      <c r="BK252" s="153">
        <f>ROUND(I252*H252,2)</f>
        <v>0</v>
      </c>
      <c r="BL252" s="20" t="s">
        <v>142</v>
      </c>
      <c r="BM252" s="152" t="s">
        <v>307</v>
      </c>
    </row>
    <row r="253" spans="1:65" s="2" customFormat="1" ht="11.25">
      <c r="A253" s="35"/>
      <c r="B253" s="36"/>
      <c r="C253" s="35"/>
      <c r="D253" s="154" t="s">
        <v>144</v>
      </c>
      <c r="E253" s="35"/>
      <c r="F253" s="155" t="s">
        <v>308</v>
      </c>
      <c r="G253" s="35"/>
      <c r="H253" s="35"/>
      <c r="I253" s="156"/>
      <c r="J253" s="35"/>
      <c r="K253" s="35"/>
      <c r="L253" s="36"/>
      <c r="M253" s="157"/>
      <c r="N253" s="158"/>
      <c r="O253" s="56"/>
      <c r="P253" s="56"/>
      <c r="Q253" s="56"/>
      <c r="R253" s="56"/>
      <c r="S253" s="56"/>
      <c r="T253" s="57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T253" s="20" t="s">
        <v>144</v>
      </c>
      <c r="AU253" s="20" t="s">
        <v>79</v>
      </c>
    </row>
    <row r="254" spans="1:65" s="13" customFormat="1" ht="11.25">
      <c r="B254" s="159"/>
      <c r="D254" s="160" t="s">
        <v>146</v>
      </c>
      <c r="E254" s="161" t="s">
        <v>3</v>
      </c>
      <c r="F254" s="162" t="s">
        <v>301</v>
      </c>
      <c r="H254" s="161" t="s">
        <v>3</v>
      </c>
      <c r="I254" s="163"/>
      <c r="L254" s="159"/>
      <c r="M254" s="164"/>
      <c r="N254" s="165"/>
      <c r="O254" s="165"/>
      <c r="P254" s="165"/>
      <c r="Q254" s="165"/>
      <c r="R254" s="165"/>
      <c r="S254" s="165"/>
      <c r="T254" s="166"/>
      <c r="AT254" s="161" t="s">
        <v>146</v>
      </c>
      <c r="AU254" s="161" t="s">
        <v>79</v>
      </c>
      <c r="AV254" s="13" t="s">
        <v>77</v>
      </c>
      <c r="AW254" s="13" t="s">
        <v>31</v>
      </c>
      <c r="AX254" s="13" t="s">
        <v>69</v>
      </c>
      <c r="AY254" s="161" t="s">
        <v>135</v>
      </c>
    </row>
    <row r="255" spans="1:65" s="14" customFormat="1" ht="11.25">
      <c r="B255" s="167"/>
      <c r="D255" s="160" t="s">
        <v>146</v>
      </c>
      <c r="E255" s="168" t="s">
        <v>3</v>
      </c>
      <c r="F255" s="169" t="s">
        <v>302</v>
      </c>
      <c r="H255" s="170">
        <v>353.339</v>
      </c>
      <c r="I255" s="171"/>
      <c r="L255" s="167"/>
      <c r="M255" s="172"/>
      <c r="N255" s="173"/>
      <c r="O255" s="173"/>
      <c r="P255" s="173"/>
      <c r="Q255" s="173"/>
      <c r="R255" s="173"/>
      <c r="S255" s="173"/>
      <c r="T255" s="174"/>
      <c r="AT255" s="168" t="s">
        <v>146</v>
      </c>
      <c r="AU255" s="168" t="s">
        <v>79</v>
      </c>
      <c r="AV255" s="14" t="s">
        <v>79</v>
      </c>
      <c r="AW255" s="14" t="s">
        <v>31</v>
      </c>
      <c r="AX255" s="14" t="s">
        <v>69</v>
      </c>
      <c r="AY255" s="168" t="s">
        <v>135</v>
      </c>
    </row>
    <row r="256" spans="1:65" s="13" customFormat="1" ht="11.25">
      <c r="B256" s="159"/>
      <c r="D256" s="160" t="s">
        <v>146</v>
      </c>
      <c r="E256" s="161" t="s">
        <v>3</v>
      </c>
      <c r="F256" s="162" t="s">
        <v>303</v>
      </c>
      <c r="H256" s="161" t="s">
        <v>3</v>
      </c>
      <c r="I256" s="163"/>
      <c r="L256" s="159"/>
      <c r="M256" s="164"/>
      <c r="N256" s="165"/>
      <c r="O256" s="165"/>
      <c r="P256" s="165"/>
      <c r="Q256" s="165"/>
      <c r="R256" s="165"/>
      <c r="S256" s="165"/>
      <c r="T256" s="166"/>
      <c r="AT256" s="161" t="s">
        <v>146</v>
      </c>
      <c r="AU256" s="161" t="s">
        <v>79</v>
      </c>
      <c r="AV256" s="13" t="s">
        <v>77</v>
      </c>
      <c r="AW256" s="13" t="s">
        <v>31</v>
      </c>
      <c r="AX256" s="13" t="s">
        <v>69</v>
      </c>
      <c r="AY256" s="161" t="s">
        <v>135</v>
      </c>
    </row>
    <row r="257" spans="1:65" s="14" customFormat="1" ht="11.25">
      <c r="B257" s="167"/>
      <c r="D257" s="160" t="s">
        <v>146</v>
      </c>
      <c r="E257" s="168" t="s">
        <v>3</v>
      </c>
      <c r="F257" s="169" t="s">
        <v>304</v>
      </c>
      <c r="H257" s="170">
        <v>94.13</v>
      </c>
      <c r="I257" s="171"/>
      <c r="L257" s="167"/>
      <c r="M257" s="172"/>
      <c r="N257" s="173"/>
      <c r="O257" s="173"/>
      <c r="P257" s="173"/>
      <c r="Q257" s="173"/>
      <c r="R257" s="173"/>
      <c r="S257" s="173"/>
      <c r="T257" s="174"/>
      <c r="AT257" s="168" t="s">
        <v>146</v>
      </c>
      <c r="AU257" s="168" t="s">
        <v>79</v>
      </c>
      <c r="AV257" s="14" t="s">
        <v>79</v>
      </c>
      <c r="AW257" s="14" t="s">
        <v>31</v>
      </c>
      <c r="AX257" s="14" t="s">
        <v>69</v>
      </c>
      <c r="AY257" s="168" t="s">
        <v>135</v>
      </c>
    </row>
    <row r="258" spans="1:65" s="15" customFormat="1" ht="11.25">
      <c r="B258" s="175"/>
      <c r="D258" s="160" t="s">
        <v>146</v>
      </c>
      <c r="E258" s="176" t="s">
        <v>3</v>
      </c>
      <c r="F258" s="177" t="s">
        <v>149</v>
      </c>
      <c r="H258" s="178">
        <v>447.46899999999999</v>
      </c>
      <c r="I258" s="179"/>
      <c r="L258" s="175"/>
      <c r="M258" s="180"/>
      <c r="N258" s="181"/>
      <c r="O258" s="181"/>
      <c r="P258" s="181"/>
      <c r="Q258" s="181"/>
      <c r="R258" s="181"/>
      <c r="S258" s="181"/>
      <c r="T258" s="182"/>
      <c r="AT258" s="176" t="s">
        <v>146</v>
      </c>
      <c r="AU258" s="176" t="s">
        <v>79</v>
      </c>
      <c r="AV258" s="15" t="s">
        <v>142</v>
      </c>
      <c r="AW258" s="15" t="s">
        <v>31</v>
      </c>
      <c r="AX258" s="15" t="s">
        <v>77</v>
      </c>
      <c r="AY258" s="176" t="s">
        <v>135</v>
      </c>
    </row>
    <row r="259" spans="1:65" s="14" customFormat="1" ht="11.25">
      <c r="B259" s="167"/>
      <c r="D259" s="160" t="s">
        <v>146</v>
      </c>
      <c r="F259" s="169" t="s">
        <v>309</v>
      </c>
      <c r="H259" s="170">
        <v>894.93799999999999</v>
      </c>
      <c r="I259" s="171"/>
      <c r="L259" s="167"/>
      <c r="M259" s="172"/>
      <c r="N259" s="173"/>
      <c r="O259" s="173"/>
      <c r="P259" s="173"/>
      <c r="Q259" s="173"/>
      <c r="R259" s="173"/>
      <c r="S259" s="173"/>
      <c r="T259" s="174"/>
      <c r="AT259" s="168" t="s">
        <v>146</v>
      </c>
      <c r="AU259" s="168" t="s">
        <v>79</v>
      </c>
      <c r="AV259" s="14" t="s">
        <v>79</v>
      </c>
      <c r="AW259" s="14" t="s">
        <v>4</v>
      </c>
      <c r="AX259" s="14" t="s">
        <v>77</v>
      </c>
      <c r="AY259" s="168" t="s">
        <v>135</v>
      </c>
    </row>
    <row r="260" spans="1:65" s="2" customFormat="1" ht="37.9" customHeight="1">
      <c r="A260" s="35"/>
      <c r="B260" s="140"/>
      <c r="C260" s="141" t="s">
        <v>310</v>
      </c>
      <c r="D260" s="141" t="s">
        <v>137</v>
      </c>
      <c r="E260" s="142" t="s">
        <v>311</v>
      </c>
      <c r="F260" s="143" t="s">
        <v>312</v>
      </c>
      <c r="G260" s="144" t="s">
        <v>185</v>
      </c>
      <c r="H260" s="145">
        <v>2784.5749999999998</v>
      </c>
      <c r="I260" s="146"/>
      <c r="J260" s="147">
        <f>ROUND(I260*H260,2)</f>
        <v>0</v>
      </c>
      <c r="K260" s="143" t="s">
        <v>141</v>
      </c>
      <c r="L260" s="36"/>
      <c r="M260" s="148" t="s">
        <v>3</v>
      </c>
      <c r="N260" s="149" t="s">
        <v>40</v>
      </c>
      <c r="O260" s="56"/>
      <c r="P260" s="150">
        <f>O260*H260</f>
        <v>0</v>
      </c>
      <c r="Q260" s="150">
        <v>0</v>
      </c>
      <c r="R260" s="150">
        <f>Q260*H260</f>
        <v>0</v>
      </c>
      <c r="S260" s="150">
        <v>0</v>
      </c>
      <c r="T260" s="151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52" t="s">
        <v>142</v>
      </c>
      <c r="AT260" s="152" t="s">
        <v>137</v>
      </c>
      <c r="AU260" s="152" t="s">
        <v>79</v>
      </c>
      <c r="AY260" s="20" t="s">
        <v>135</v>
      </c>
      <c r="BE260" s="153">
        <f>IF(N260="základní",J260,0)</f>
        <v>0</v>
      </c>
      <c r="BF260" s="153">
        <f>IF(N260="snížená",J260,0)</f>
        <v>0</v>
      </c>
      <c r="BG260" s="153">
        <f>IF(N260="zákl. přenesená",J260,0)</f>
        <v>0</v>
      </c>
      <c r="BH260" s="153">
        <f>IF(N260="sníž. přenesená",J260,0)</f>
        <v>0</v>
      </c>
      <c r="BI260" s="153">
        <f>IF(N260="nulová",J260,0)</f>
        <v>0</v>
      </c>
      <c r="BJ260" s="20" t="s">
        <v>77</v>
      </c>
      <c r="BK260" s="153">
        <f>ROUND(I260*H260,2)</f>
        <v>0</v>
      </c>
      <c r="BL260" s="20" t="s">
        <v>142</v>
      </c>
      <c r="BM260" s="152" t="s">
        <v>313</v>
      </c>
    </row>
    <row r="261" spans="1:65" s="2" customFormat="1" ht="11.25">
      <c r="A261" s="35"/>
      <c r="B261" s="36"/>
      <c r="C261" s="35"/>
      <c r="D261" s="154" t="s">
        <v>144</v>
      </c>
      <c r="E261" s="35"/>
      <c r="F261" s="155" t="s">
        <v>314</v>
      </c>
      <c r="G261" s="35"/>
      <c r="H261" s="35"/>
      <c r="I261" s="156"/>
      <c r="J261" s="35"/>
      <c r="K261" s="35"/>
      <c r="L261" s="36"/>
      <c r="M261" s="157"/>
      <c r="N261" s="158"/>
      <c r="O261" s="56"/>
      <c r="P261" s="56"/>
      <c r="Q261" s="56"/>
      <c r="R261" s="56"/>
      <c r="S261" s="56"/>
      <c r="T261" s="57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T261" s="20" t="s">
        <v>144</v>
      </c>
      <c r="AU261" s="20" t="s">
        <v>79</v>
      </c>
    </row>
    <row r="262" spans="1:65" s="13" customFormat="1" ht="11.25">
      <c r="B262" s="159"/>
      <c r="D262" s="160" t="s">
        <v>146</v>
      </c>
      <c r="E262" s="161" t="s">
        <v>3</v>
      </c>
      <c r="F262" s="162" t="s">
        <v>188</v>
      </c>
      <c r="H262" s="161" t="s">
        <v>3</v>
      </c>
      <c r="I262" s="163"/>
      <c r="L262" s="159"/>
      <c r="M262" s="164"/>
      <c r="N262" s="165"/>
      <c r="O262" s="165"/>
      <c r="P262" s="165"/>
      <c r="Q262" s="165"/>
      <c r="R262" s="165"/>
      <c r="S262" s="165"/>
      <c r="T262" s="166"/>
      <c r="AT262" s="161" t="s">
        <v>146</v>
      </c>
      <c r="AU262" s="161" t="s">
        <v>79</v>
      </c>
      <c r="AV262" s="13" t="s">
        <v>77</v>
      </c>
      <c r="AW262" s="13" t="s">
        <v>31</v>
      </c>
      <c r="AX262" s="13" t="s">
        <v>69</v>
      </c>
      <c r="AY262" s="161" t="s">
        <v>135</v>
      </c>
    </row>
    <row r="263" spans="1:65" s="13" customFormat="1" ht="11.25">
      <c r="B263" s="159"/>
      <c r="D263" s="160" t="s">
        <v>146</v>
      </c>
      <c r="E263" s="161" t="s">
        <v>3</v>
      </c>
      <c r="F263" s="162" t="s">
        <v>315</v>
      </c>
      <c r="H263" s="161" t="s">
        <v>3</v>
      </c>
      <c r="I263" s="163"/>
      <c r="L263" s="159"/>
      <c r="M263" s="164"/>
      <c r="N263" s="165"/>
      <c r="O263" s="165"/>
      <c r="P263" s="165"/>
      <c r="Q263" s="165"/>
      <c r="R263" s="165"/>
      <c r="S263" s="165"/>
      <c r="T263" s="166"/>
      <c r="AT263" s="161" t="s">
        <v>146</v>
      </c>
      <c r="AU263" s="161" t="s">
        <v>79</v>
      </c>
      <c r="AV263" s="13" t="s">
        <v>77</v>
      </c>
      <c r="AW263" s="13" t="s">
        <v>31</v>
      </c>
      <c r="AX263" s="13" t="s">
        <v>69</v>
      </c>
      <c r="AY263" s="161" t="s">
        <v>135</v>
      </c>
    </row>
    <row r="264" spans="1:65" s="14" customFormat="1" ht="11.25">
      <c r="B264" s="167"/>
      <c r="D264" s="160" t="s">
        <v>146</v>
      </c>
      <c r="E264" s="168" t="s">
        <v>3</v>
      </c>
      <c r="F264" s="169" t="s">
        <v>316</v>
      </c>
      <c r="H264" s="170">
        <v>723.45</v>
      </c>
      <c r="I264" s="171"/>
      <c r="L264" s="167"/>
      <c r="M264" s="172"/>
      <c r="N264" s="173"/>
      <c r="O264" s="173"/>
      <c r="P264" s="173"/>
      <c r="Q264" s="173"/>
      <c r="R264" s="173"/>
      <c r="S264" s="173"/>
      <c r="T264" s="174"/>
      <c r="AT264" s="168" t="s">
        <v>146</v>
      </c>
      <c r="AU264" s="168" t="s">
        <v>79</v>
      </c>
      <c r="AV264" s="14" t="s">
        <v>79</v>
      </c>
      <c r="AW264" s="14" t="s">
        <v>31</v>
      </c>
      <c r="AX264" s="14" t="s">
        <v>69</v>
      </c>
      <c r="AY264" s="168" t="s">
        <v>135</v>
      </c>
    </row>
    <row r="265" spans="1:65" s="13" customFormat="1" ht="11.25">
      <c r="B265" s="159"/>
      <c r="D265" s="160" t="s">
        <v>146</v>
      </c>
      <c r="E265" s="161" t="s">
        <v>3</v>
      </c>
      <c r="F265" s="162" t="s">
        <v>317</v>
      </c>
      <c r="H265" s="161" t="s">
        <v>3</v>
      </c>
      <c r="I265" s="163"/>
      <c r="L265" s="159"/>
      <c r="M265" s="164"/>
      <c r="N265" s="165"/>
      <c r="O265" s="165"/>
      <c r="P265" s="165"/>
      <c r="Q265" s="165"/>
      <c r="R265" s="165"/>
      <c r="S265" s="165"/>
      <c r="T265" s="166"/>
      <c r="AT265" s="161" t="s">
        <v>146</v>
      </c>
      <c r="AU265" s="161" t="s">
        <v>79</v>
      </c>
      <c r="AV265" s="13" t="s">
        <v>77</v>
      </c>
      <c r="AW265" s="13" t="s">
        <v>31</v>
      </c>
      <c r="AX265" s="13" t="s">
        <v>69</v>
      </c>
      <c r="AY265" s="161" t="s">
        <v>135</v>
      </c>
    </row>
    <row r="266" spans="1:65" s="14" customFormat="1" ht="11.25">
      <c r="B266" s="167"/>
      <c r="D266" s="160" t="s">
        <v>146</v>
      </c>
      <c r="E266" s="168" t="s">
        <v>3</v>
      </c>
      <c r="F266" s="169" t="s">
        <v>318</v>
      </c>
      <c r="H266" s="170">
        <v>1441.8150000000001</v>
      </c>
      <c r="I266" s="171"/>
      <c r="L266" s="167"/>
      <c r="M266" s="172"/>
      <c r="N266" s="173"/>
      <c r="O266" s="173"/>
      <c r="P266" s="173"/>
      <c r="Q266" s="173"/>
      <c r="R266" s="173"/>
      <c r="S266" s="173"/>
      <c r="T266" s="174"/>
      <c r="AT266" s="168" t="s">
        <v>146</v>
      </c>
      <c r="AU266" s="168" t="s">
        <v>79</v>
      </c>
      <c r="AV266" s="14" t="s">
        <v>79</v>
      </c>
      <c r="AW266" s="14" t="s">
        <v>31</v>
      </c>
      <c r="AX266" s="14" t="s">
        <v>69</v>
      </c>
      <c r="AY266" s="168" t="s">
        <v>135</v>
      </c>
    </row>
    <row r="267" spans="1:65" s="13" customFormat="1" ht="11.25">
      <c r="B267" s="159"/>
      <c r="D267" s="160" t="s">
        <v>146</v>
      </c>
      <c r="E267" s="161" t="s">
        <v>3</v>
      </c>
      <c r="F267" s="162" t="s">
        <v>319</v>
      </c>
      <c r="H267" s="161" t="s">
        <v>3</v>
      </c>
      <c r="I267" s="163"/>
      <c r="L267" s="159"/>
      <c r="M267" s="164"/>
      <c r="N267" s="165"/>
      <c r="O267" s="165"/>
      <c r="P267" s="165"/>
      <c r="Q267" s="165"/>
      <c r="R267" s="165"/>
      <c r="S267" s="165"/>
      <c r="T267" s="166"/>
      <c r="AT267" s="161" t="s">
        <v>146</v>
      </c>
      <c r="AU267" s="161" t="s">
        <v>79</v>
      </c>
      <c r="AV267" s="13" t="s">
        <v>77</v>
      </c>
      <c r="AW267" s="13" t="s">
        <v>31</v>
      </c>
      <c r="AX267" s="13" t="s">
        <v>69</v>
      </c>
      <c r="AY267" s="161" t="s">
        <v>135</v>
      </c>
    </row>
    <row r="268" spans="1:65" s="14" customFormat="1" ht="11.25">
      <c r="B268" s="167"/>
      <c r="D268" s="160" t="s">
        <v>146</v>
      </c>
      <c r="E268" s="168" t="s">
        <v>3</v>
      </c>
      <c r="F268" s="169" t="s">
        <v>320</v>
      </c>
      <c r="H268" s="170">
        <v>619.30999999999995</v>
      </c>
      <c r="I268" s="171"/>
      <c r="L268" s="167"/>
      <c r="M268" s="172"/>
      <c r="N268" s="173"/>
      <c r="O268" s="173"/>
      <c r="P268" s="173"/>
      <c r="Q268" s="173"/>
      <c r="R268" s="173"/>
      <c r="S268" s="173"/>
      <c r="T268" s="174"/>
      <c r="AT268" s="168" t="s">
        <v>146</v>
      </c>
      <c r="AU268" s="168" t="s">
        <v>79</v>
      </c>
      <c r="AV268" s="14" t="s">
        <v>79</v>
      </c>
      <c r="AW268" s="14" t="s">
        <v>31</v>
      </c>
      <c r="AX268" s="14" t="s">
        <v>69</v>
      </c>
      <c r="AY268" s="168" t="s">
        <v>135</v>
      </c>
    </row>
    <row r="269" spans="1:65" s="15" customFormat="1" ht="11.25">
      <c r="B269" s="175"/>
      <c r="D269" s="160" t="s">
        <v>146</v>
      </c>
      <c r="E269" s="176" t="s">
        <v>3</v>
      </c>
      <c r="F269" s="177" t="s">
        <v>149</v>
      </c>
      <c r="H269" s="178">
        <v>2784.5750000000003</v>
      </c>
      <c r="I269" s="179"/>
      <c r="L269" s="175"/>
      <c r="M269" s="180"/>
      <c r="N269" s="181"/>
      <c r="O269" s="181"/>
      <c r="P269" s="181"/>
      <c r="Q269" s="181"/>
      <c r="R269" s="181"/>
      <c r="S269" s="181"/>
      <c r="T269" s="182"/>
      <c r="AT269" s="176" t="s">
        <v>146</v>
      </c>
      <c r="AU269" s="176" t="s">
        <v>79</v>
      </c>
      <c r="AV269" s="15" t="s">
        <v>142</v>
      </c>
      <c r="AW269" s="15" t="s">
        <v>31</v>
      </c>
      <c r="AX269" s="15" t="s">
        <v>77</v>
      </c>
      <c r="AY269" s="176" t="s">
        <v>135</v>
      </c>
    </row>
    <row r="270" spans="1:65" s="2" customFormat="1" ht="37.9" customHeight="1">
      <c r="A270" s="35"/>
      <c r="B270" s="140"/>
      <c r="C270" s="141" t="s">
        <v>321</v>
      </c>
      <c r="D270" s="141" t="s">
        <v>137</v>
      </c>
      <c r="E270" s="142" t="s">
        <v>322</v>
      </c>
      <c r="F270" s="143" t="s">
        <v>323</v>
      </c>
      <c r="G270" s="144" t="s">
        <v>185</v>
      </c>
      <c r="H270" s="145">
        <v>27845.75</v>
      </c>
      <c r="I270" s="146"/>
      <c r="J270" s="147">
        <f>ROUND(I270*H270,2)</f>
        <v>0</v>
      </c>
      <c r="K270" s="143" t="s">
        <v>141</v>
      </c>
      <c r="L270" s="36"/>
      <c r="M270" s="148" t="s">
        <v>3</v>
      </c>
      <c r="N270" s="149" t="s">
        <v>40</v>
      </c>
      <c r="O270" s="56"/>
      <c r="P270" s="150">
        <f>O270*H270</f>
        <v>0</v>
      </c>
      <c r="Q270" s="150">
        <v>0</v>
      </c>
      <c r="R270" s="150">
        <f>Q270*H270</f>
        <v>0</v>
      </c>
      <c r="S270" s="150">
        <v>0</v>
      </c>
      <c r="T270" s="151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52" t="s">
        <v>142</v>
      </c>
      <c r="AT270" s="152" t="s">
        <v>137</v>
      </c>
      <c r="AU270" s="152" t="s">
        <v>79</v>
      </c>
      <c r="AY270" s="20" t="s">
        <v>135</v>
      </c>
      <c r="BE270" s="153">
        <f>IF(N270="základní",J270,0)</f>
        <v>0</v>
      </c>
      <c r="BF270" s="153">
        <f>IF(N270="snížená",J270,0)</f>
        <v>0</v>
      </c>
      <c r="BG270" s="153">
        <f>IF(N270="zákl. přenesená",J270,0)</f>
        <v>0</v>
      </c>
      <c r="BH270" s="153">
        <f>IF(N270="sníž. přenesená",J270,0)</f>
        <v>0</v>
      </c>
      <c r="BI270" s="153">
        <f>IF(N270="nulová",J270,0)</f>
        <v>0</v>
      </c>
      <c r="BJ270" s="20" t="s">
        <v>77</v>
      </c>
      <c r="BK270" s="153">
        <f>ROUND(I270*H270,2)</f>
        <v>0</v>
      </c>
      <c r="BL270" s="20" t="s">
        <v>142</v>
      </c>
      <c r="BM270" s="152" t="s">
        <v>324</v>
      </c>
    </row>
    <row r="271" spans="1:65" s="2" customFormat="1" ht="11.25">
      <c r="A271" s="35"/>
      <c r="B271" s="36"/>
      <c r="C271" s="35"/>
      <c r="D271" s="154" t="s">
        <v>144</v>
      </c>
      <c r="E271" s="35"/>
      <c r="F271" s="155" t="s">
        <v>325</v>
      </c>
      <c r="G271" s="35"/>
      <c r="H271" s="35"/>
      <c r="I271" s="156"/>
      <c r="J271" s="35"/>
      <c r="K271" s="35"/>
      <c r="L271" s="36"/>
      <c r="M271" s="157"/>
      <c r="N271" s="158"/>
      <c r="O271" s="56"/>
      <c r="P271" s="56"/>
      <c r="Q271" s="56"/>
      <c r="R271" s="56"/>
      <c r="S271" s="56"/>
      <c r="T271" s="57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T271" s="20" t="s">
        <v>144</v>
      </c>
      <c r="AU271" s="20" t="s">
        <v>79</v>
      </c>
    </row>
    <row r="272" spans="1:65" s="13" customFormat="1" ht="11.25">
      <c r="B272" s="159"/>
      <c r="D272" s="160" t="s">
        <v>146</v>
      </c>
      <c r="E272" s="161" t="s">
        <v>3</v>
      </c>
      <c r="F272" s="162" t="s">
        <v>188</v>
      </c>
      <c r="H272" s="161" t="s">
        <v>3</v>
      </c>
      <c r="I272" s="163"/>
      <c r="L272" s="159"/>
      <c r="M272" s="164"/>
      <c r="N272" s="165"/>
      <c r="O272" s="165"/>
      <c r="P272" s="165"/>
      <c r="Q272" s="165"/>
      <c r="R272" s="165"/>
      <c r="S272" s="165"/>
      <c r="T272" s="166"/>
      <c r="AT272" s="161" t="s">
        <v>146</v>
      </c>
      <c r="AU272" s="161" t="s">
        <v>79</v>
      </c>
      <c r="AV272" s="13" t="s">
        <v>77</v>
      </c>
      <c r="AW272" s="13" t="s">
        <v>31</v>
      </c>
      <c r="AX272" s="13" t="s">
        <v>69</v>
      </c>
      <c r="AY272" s="161" t="s">
        <v>135</v>
      </c>
    </row>
    <row r="273" spans="1:65" s="13" customFormat="1" ht="11.25">
      <c r="B273" s="159"/>
      <c r="D273" s="160" t="s">
        <v>146</v>
      </c>
      <c r="E273" s="161" t="s">
        <v>3</v>
      </c>
      <c r="F273" s="162" t="s">
        <v>315</v>
      </c>
      <c r="H273" s="161" t="s">
        <v>3</v>
      </c>
      <c r="I273" s="163"/>
      <c r="L273" s="159"/>
      <c r="M273" s="164"/>
      <c r="N273" s="165"/>
      <c r="O273" s="165"/>
      <c r="P273" s="165"/>
      <c r="Q273" s="165"/>
      <c r="R273" s="165"/>
      <c r="S273" s="165"/>
      <c r="T273" s="166"/>
      <c r="AT273" s="161" t="s">
        <v>146</v>
      </c>
      <c r="AU273" s="161" t="s">
        <v>79</v>
      </c>
      <c r="AV273" s="13" t="s">
        <v>77</v>
      </c>
      <c r="AW273" s="13" t="s">
        <v>31</v>
      </c>
      <c r="AX273" s="13" t="s">
        <v>69</v>
      </c>
      <c r="AY273" s="161" t="s">
        <v>135</v>
      </c>
    </row>
    <row r="274" spans="1:65" s="14" customFormat="1" ht="11.25">
      <c r="B274" s="167"/>
      <c r="D274" s="160" t="s">
        <v>146</v>
      </c>
      <c r="E274" s="168" t="s">
        <v>3</v>
      </c>
      <c r="F274" s="169" t="s">
        <v>316</v>
      </c>
      <c r="H274" s="170">
        <v>723.45</v>
      </c>
      <c r="I274" s="171"/>
      <c r="L274" s="167"/>
      <c r="M274" s="172"/>
      <c r="N274" s="173"/>
      <c r="O274" s="173"/>
      <c r="P274" s="173"/>
      <c r="Q274" s="173"/>
      <c r="R274" s="173"/>
      <c r="S274" s="173"/>
      <c r="T274" s="174"/>
      <c r="AT274" s="168" t="s">
        <v>146</v>
      </c>
      <c r="AU274" s="168" t="s">
        <v>79</v>
      </c>
      <c r="AV274" s="14" t="s">
        <v>79</v>
      </c>
      <c r="AW274" s="14" t="s">
        <v>31</v>
      </c>
      <c r="AX274" s="14" t="s">
        <v>69</v>
      </c>
      <c r="AY274" s="168" t="s">
        <v>135</v>
      </c>
    </row>
    <row r="275" spans="1:65" s="13" customFormat="1" ht="11.25">
      <c r="B275" s="159"/>
      <c r="D275" s="160" t="s">
        <v>146</v>
      </c>
      <c r="E275" s="161" t="s">
        <v>3</v>
      </c>
      <c r="F275" s="162" t="s">
        <v>317</v>
      </c>
      <c r="H275" s="161" t="s">
        <v>3</v>
      </c>
      <c r="I275" s="163"/>
      <c r="L275" s="159"/>
      <c r="M275" s="164"/>
      <c r="N275" s="165"/>
      <c r="O275" s="165"/>
      <c r="P275" s="165"/>
      <c r="Q275" s="165"/>
      <c r="R275" s="165"/>
      <c r="S275" s="165"/>
      <c r="T275" s="166"/>
      <c r="AT275" s="161" t="s">
        <v>146</v>
      </c>
      <c r="AU275" s="161" t="s">
        <v>79</v>
      </c>
      <c r="AV275" s="13" t="s">
        <v>77</v>
      </c>
      <c r="AW275" s="13" t="s">
        <v>31</v>
      </c>
      <c r="AX275" s="13" t="s">
        <v>69</v>
      </c>
      <c r="AY275" s="161" t="s">
        <v>135</v>
      </c>
    </row>
    <row r="276" spans="1:65" s="14" customFormat="1" ht="11.25">
      <c r="B276" s="167"/>
      <c r="D276" s="160" t="s">
        <v>146</v>
      </c>
      <c r="E276" s="168" t="s">
        <v>3</v>
      </c>
      <c r="F276" s="169" t="s">
        <v>318</v>
      </c>
      <c r="H276" s="170">
        <v>1441.8150000000001</v>
      </c>
      <c r="I276" s="171"/>
      <c r="L276" s="167"/>
      <c r="M276" s="172"/>
      <c r="N276" s="173"/>
      <c r="O276" s="173"/>
      <c r="P276" s="173"/>
      <c r="Q276" s="173"/>
      <c r="R276" s="173"/>
      <c r="S276" s="173"/>
      <c r="T276" s="174"/>
      <c r="AT276" s="168" t="s">
        <v>146</v>
      </c>
      <c r="AU276" s="168" t="s">
        <v>79</v>
      </c>
      <c r="AV276" s="14" t="s">
        <v>79</v>
      </c>
      <c r="AW276" s="14" t="s">
        <v>31</v>
      </c>
      <c r="AX276" s="14" t="s">
        <v>69</v>
      </c>
      <c r="AY276" s="168" t="s">
        <v>135</v>
      </c>
    </row>
    <row r="277" spans="1:65" s="13" customFormat="1" ht="11.25">
      <c r="B277" s="159"/>
      <c r="D277" s="160" t="s">
        <v>146</v>
      </c>
      <c r="E277" s="161" t="s">
        <v>3</v>
      </c>
      <c r="F277" s="162" t="s">
        <v>319</v>
      </c>
      <c r="H277" s="161" t="s">
        <v>3</v>
      </c>
      <c r="I277" s="163"/>
      <c r="L277" s="159"/>
      <c r="M277" s="164"/>
      <c r="N277" s="165"/>
      <c r="O277" s="165"/>
      <c r="P277" s="165"/>
      <c r="Q277" s="165"/>
      <c r="R277" s="165"/>
      <c r="S277" s="165"/>
      <c r="T277" s="166"/>
      <c r="AT277" s="161" t="s">
        <v>146</v>
      </c>
      <c r="AU277" s="161" t="s">
        <v>79</v>
      </c>
      <c r="AV277" s="13" t="s">
        <v>77</v>
      </c>
      <c r="AW277" s="13" t="s">
        <v>31</v>
      </c>
      <c r="AX277" s="13" t="s">
        <v>69</v>
      </c>
      <c r="AY277" s="161" t="s">
        <v>135</v>
      </c>
    </row>
    <row r="278" spans="1:65" s="14" customFormat="1" ht="11.25">
      <c r="B278" s="167"/>
      <c r="D278" s="160" t="s">
        <v>146</v>
      </c>
      <c r="E278" s="168" t="s">
        <v>3</v>
      </c>
      <c r="F278" s="169" t="s">
        <v>320</v>
      </c>
      <c r="H278" s="170">
        <v>619.30999999999995</v>
      </c>
      <c r="I278" s="171"/>
      <c r="L278" s="167"/>
      <c r="M278" s="172"/>
      <c r="N278" s="173"/>
      <c r="O278" s="173"/>
      <c r="P278" s="173"/>
      <c r="Q278" s="173"/>
      <c r="R278" s="173"/>
      <c r="S278" s="173"/>
      <c r="T278" s="174"/>
      <c r="AT278" s="168" t="s">
        <v>146</v>
      </c>
      <c r="AU278" s="168" t="s">
        <v>79</v>
      </c>
      <c r="AV278" s="14" t="s">
        <v>79</v>
      </c>
      <c r="AW278" s="14" t="s">
        <v>31</v>
      </c>
      <c r="AX278" s="14" t="s">
        <v>69</v>
      </c>
      <c r="AY278" s="168" t="s">
        <v>135</v>
      </c>
    </row>
    <row r="279" spans="1:65" s="15" customFormat="1" ht="11.25">
      <c r="B279" s="175"/>
      <c r="D279" s="160" t="s">
        <v>146</v>
      </c>
      <c r="E279" s="176" t="s">
        <v>3</v>
      </c>
      <c r="F279" s="177" t="s">
        <v>149</v>
      </c>
      <c r="H279" s="178">
        <v>2784.5750000000003</v>
      </c>
      <c r="I279" s="179"/>
      <c r="L279" s="175"/>
      <c r="M279" s="180"/>
      <c r="N279" s="181"/>
      <c r="O279" s="181"/>
      <c r="P279" s="181"/>
      <c r="Q279" s="181"/>
      <c r="R279" s="181"/>
      <c r="S279" s="181"/>
      <c r="T279" s="182"/>
      <c r="AT279" s="176" t="s">
        <v>146</v>
      </c>
      <c r="AU279" s="176" t="s">
        <v>79</v>
      </c>
      <c r="AV279" s="15" t="s">
        <v>142</v>
      </c>
      <c r="AW279" s="15" t="s">
        <v>31</v>
      </c>
      <c r="AX279" s="15" t="s">
        <v>77</v>
      </c>
      <c r="AY279" s="176" t="s">
        <v>135</v>
      </c>
    </row>
    <row r="280" spans="1:65" s="14" customFormat="1" ht="11.25">
      <c r="B280" s="167"/>
      <c r="D280" s="160" t="s">
        <v>146</v>
      </c>
      <c r="F280" s="169" t="s">
        <v>326</v>
      </c>
      <c r="H280" s="170">
        <v>27845.75</v>
      </c>
      <c r="I280" s="171"/>
      <c r="L280" s="167"/>
      <c r="M280" s="172"/>
      <c r="N280" s="173"/>
      <c r="O280" s="173"/>
      <c r="P280" s="173"/>
      <c r="Q280" s="173"/>
      <c r="R280" s="173"/>
      <c r="S280" s="173"/>
      <c r="T280" s="174"/>
      <c r="AT280" s="168" t="s">
        <v>146</v>
      </c>
      <c r="AU280" s="168" t="s">
        <v>79</v>
      </c>
      <c r="AV280" s="14" t="s">
        <v>79</v>
      </c>
      <c r="AW280" s="14" t="s">
        <v>4</v>
      </c>
      <c r="AX280" s="14" t="s">
        <v>77</v>
      </c>
      <c r="AY280" s="168" t="s">
        <v>135</v>
      </c>
    </row>
    <row r="281" spans="1:65" s="2" customFormat="1" ht="24.2" customHeight="1">
      <c r="A281" s="35"/>
      <c r="B281" s="140"/>
      <c r="C281" s="141" t="s">
        <v>8</v>
      </c>
      <c r="D281" s="141" t="s">
        <v>137</v>
      </c>
      <c r="E281" s="142" t="s">
        <v>327</v>
      </c>
      <c r="F281" s="143" t="s">
        <v>328</v>
      </c>
      <c r="G281" s="144" t="s">
        <v>185</v>
      </c>
      <c r="H281" s="145">
        <v>447.46899999999999</v>
      </c>
      <c r="I281" s="146"/>
      <c r="J281" s="147">
        <f>ROUND(I281*H281,2)</f>
        <v>0</v>
      </c>
      <c r="K281" s="143" t="s">
        <v>141</v>
      </c>
      <c r="L281" s="36"/>
      <c r="M281" s="148" t="s">
        <v>3</v>
      </c>
      <c r="N281" s="149" t="s">
        <v>40</v>
      </c>
      <c r="O281" s="56"/>
      <c r="P281" s="150">
        <f>O281*H281</f>
        <v>0</v>
      </c>
      <c r="Q281" s="150">
        <v>0</v>
      </c>
      <c r="R281" s="150">
        <f>Q281*H281</f>
        <v>0</v>
      </c>
      <c r="S281" s="150">
        <v>0</v>
      </c>
      <c r="T281" s="151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52" t="s">
        <v>142</v>
      </c>
      <c r="AT281" s="152" t="s">
        <v>137</v>
      </c>
      <c r="AU281" s="152" t="s">
        <v>79</v>
      </c>
      <c r="AY281" s="20" t="s">
        <v>135</v>
      </c>
      <c r="BE281" s="153">
        <f>IF(N281="základní",J281,0)</f>
        <v>0</v>
      </c>
      <c r="BF281" s="153">
        <f>IF(N281="snížená",J281,0)</f>
        <v>0</v>
      </c>
      <c r="BG281" s="153">
        <f>IF(N281="zákl. přenesená",J281,0)</f>
        <v>0</v>
      </c>
      <c r="BH281" s="153">
        <f>IF(N281="sníž. přenesená",J281,0)</f>
        <v>0</v>
      </c>
      <c r="BI281" s="153">
        <f>IF(N281="nulová",J281,0)</f>
        <v>0</v>
      </c>
      <c r="BJ281" s="20" t="s">
        <v>77</v>
      </c>
      <c r="BK281" s="153">
        <f>ROUND(I281*H281,2)</f>
        <v>0</v>
      </c>
      <c r="BL281" s="20" t="s">
        <v>142</v>
      </c>
      <c r="BM281" s="152" t="s">
        <v>329</v>
      </c>
    </row>
    <row r="282" spans="1:65" s="2" customFormat="1" ht="11.25">
      <c r="A282" s="35"/>
      <c r="B282" s="36"/>
      <c r="C282" s="35"/>
      <c r="D282" s="154" t="s">
        <v>144</v>
      </c>
      <c r="E282" s="35"/>
      <c r="F282" s="155" t="s">
        <v>330</v>
      </c>
      <c r="G282" s="35"/>
      <c r="H282" s="35"/>
      <c r="I282" s="156"/>
      <c r="J282" s="35"/>
      <c r="K282" s="35"/>
      <c r="L282" s="36"/>
      <c r="M282" s="157"/>
      <c r="N282" s="158"/>
      <c r="O282" s="56"/>
      <c r="P282" s="56"/>
      <c r="Q282" s="56"/>
      <c r="R282" s="56"/>
      <c r="S282" s="56"/>
      <c r="T282" s="57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T282" s="20" t="s">
        <v>144</v>
      </c>
      <c r="AU282" s="20" t="s">
        <v>79</v>
      </c>
    </row>
    <row r="283" spans="1:65" s="13" customFormat="1" ht="11.25">
      <c r="B283" s="159"/>
      <c r="D283" s="160" t="s">
        <v>146</v>
      </c>
      <c r="E283" s="161" t="s">
        <v>3</v>
      </c>
      <c r="F283" s="162" t="s">
        <v>188</v>
      </c>
      <c r="H283" s="161" t="s">
        <v>3</v>
      </c>
      <c r="I283" s="163"/>
      <c r="L283" s="159"/>
      <c r="M283" s="164"/>
      <c r="N283" s="165"/>
      <c r="O283" s="165"/>
      <c r="P283" s="165"/>
      <c r="Q283" s="165"/>
      <c r="R283" s="165"/>
      <c r="S283" s="165"/>
      <c r="T283" s="166"/>
      <c r="AT283" s="161" t="s">
        <v>146</v>
      </c>
      <c r="AU283" s="161" t="s">
        <v>79</v>
      </c>
      <c r="AV283" s="13" t="s">
        <v>77</v>
      </c>
      <c r="AW283" s="13" t="s">
        <v>31</v>
      </c>
      <c r="AX283" s="13" t="s">
        <v>69</v>
      </c>
      <c r="AY283" s="161" t="s">
        <v>135</v>
      </c>
    </row>
    <row r="284" spans="1:65" s="13" customFormat="1" ht="11.25">
      <c r="B284" s="159"/>
      <c r="D284" s="160" t="s">
        <v>146</v>
      </c>
      <c r="E284" s="161" t="s">
        <v>3</v>
      </c>
      <c r="F284" s="162" t="s">
        <v>315</v>
      </c>
      <c r="H284" s="161" t="s">
        <v>3</v>
      </c>
      <c r="I284" s="163"/>
      <c r="L284" s="159"/>
      <c r="M284" s="164"/>
      <c r="N284" s="165"/>
      <c r="O284" s="165"/>
      <c r="P284" s="165"/>
      <c r="Q284" s="165"/>
      <c r="R284" s="165"/>
      <c r="S284" s="165"/>
      <c r="T284" s="166"/>
      <c r="AT284" s="161" t="s">
        <v>146</v>
      </c>
      <c r="AU284" s="161" t="s">
        <v>79</v>
      </c>
      <c r="AV284" s="13" t="s">
        <v>77</v>
      </c>
      <c r="AW284" s="13" t="s">
        <v>31</v>
      </c>
      <c r="AX284" s="13" t="s">
        <v>69</v>
      </c>
      <c r="AY284" s="161" t="s">
        <v>135</v>
      </c>
    </row>
    <row r="285" spans="1:65" s="14" customFormat="1" ht="11.25">
      <c r="B285" s="167"/>
      <c r="D285" s="160" t="s">
        <v>146</v>
      </c>
      <c r="E285" s="168" t="s">
        <v>3</v>
      </c>
      <c r="F285" s="169" t="s">
        <v>331</v>
      </c>
      <c r="H285" s="170">
        <v>79.8</v>
      </c>
      <c r="I285" s="171"/>
      <c r="L285" s="167"/>
      <c r="M285" s="172"/>
      <c r="N285" s="173"/>
      <c r="O285" s="173"/>
      <c r="P285" s="173"/>
      <c r="Q285" s="173"/>
      <c r="R285" s="173"/>
      <c r="S285" s="173"/>
      <c r="T285" s="174"/>
      <c r="AT285" s="168" t="s">
        <v>146</v>
      </c>
      <c r="AU285" s="168" t="s">
        <v>79</v>
      </c>
      <c r="AV285" s="14" t="s">
        <v>79</v>
      </c>
      <c r="AW285" s="14" t="s">
        <v>31</v>
      </c>
      <c r="AX285" s="14" t="s">
        <v>69</v>
      </c>
      <c r="AY285" s="168" t="s">
        <v>135</v>
      </c>
    </row>
    <row r="286" spans="1:65" s="13" customFormat="1" ht="11.25">
      <c r="B286" s="159"/>
      <c r="D286" s="160" t="s">
        <v>146</v>
      </c>
      <c r="E286" s="161" t="s">
        <v>3</v>
      </c>
      <c r="F286" s="162" t="s">
        <v>317</v>
      </c>
      <c r="H286" s="161" t="s">
        <v>3</v>
      </c>
      <c r="I286" s="163"/>
      <c r="L286" s="159"/>
      <c r="M286" s="164"/>
      <c r="N286" s="165"/>
      <c r="O286" s="165"/>
      <c r="P286" s="165"/>
      <c r="Q286" s="165"/>
      <c r="R286" s="165"/>
      <c r="S286" s="165"/>
      <c r="T286" s="166"/>
      <c r="AT286" s="161" t="s">
        <v>146</v>
      </c>
      <c r="AU286" s="161" t="s">
        <v>79</v>
      </c>
      <c r="AV286" s="13" t="s">
        <v>77</v>
      </c>
      <c r="AW286" s="13" t="s">
        <v>31</v>
      </c>
      <c r="AX286" s="13" t="s">
        <v>69</v>
      </c>
      <c r="AY286" s="161" t="s">
        <v>135</v>
      </c>
    </row>
    <row r="287" spans="1:65" s="14" customFormat="1" ht="11.25">
      <c r="B287" s="167"/>
      <c r="D287" s="160" t="s">
        <v>146</v>
      </c>
      <c r="E287" s="168" t="s">
        <v>3</v>
      </c>
      <c r="F287" s="169" t="s">
        <v>332</v>
      </c>
      <c r="H287" s="170">
        <v>273.53899999999999</v>
      </c>
      <c r="I287" s="171"/>
      <c r="L287" s="167"/>
      <c r="M287" s="172"/>
      <c r="N287" s="173"/>
      <c r="O287" s="173"/>
      <c r="P287" s="173"/>
      <c r="Q287" s="173"/>
      <c r="R287" s="173"/>
      <c r="S287" s="173"/>
      <c r="T287" s="174"/>
      <c r="AT287" s="168" t="s">
        <v>146</v>
      </c>
      <c r="AU287" s="168" t="s">
        <v>79</v>
      </c>
      <c r="AV287" s="14" t="s">
        <v>79</v>
      </c>
      <c r="AW287" s="14" t="s">
        <v>31</v>
      </c>
      <c r="AX287" s="14" t="s">
        <v>69</v>
      </c>
      <c r="AY287" s="168" t="s">
        <v>135</v>
      </c>
    </row>
    <row r="288" spans="1:65" s="13" customFormat="1" ht="11.25">
      <c r="B288" s="159"/>
      <c r="D288" s="160" t="s">
        <v>146</v>
      </c>
      <c r="E288" s="161" t="s">
        <v>3</v>
      </c>
      <c r="F288" s="162" t="s">
        <v>319</v>
      </c>
      <c r="H288" s="161" t="s">
        <v>3</v>
      </c>
      <c r="I288" s="163"/>
      <c r="L288" s="159"/>
      <c r="M288" s="164"/>
      <c r="N288" s="165"/>
      <c r="O288" s="165"/>
      <c r="P288" s="165"/>
      <c r="Q288" s="165"/>
      <c r="R288" s="165"/>
      <c r="S288" s="165"/>
      <c r="T288" s="166"/>
      <c r="AT288" s="161" t="s">
        <v>146</v>
      </c>
      <c r="AU288" s="161" t="s">
        <v>79</v>
      </c>
      <c r="AV288" s="13" t="s">
        <v>77</v>
      </c>
      <c r="AW288" s="13" t="s">
        <v>31</v>
      </c>
      <c r="AX288" s="13" t="s">
        <v>69</v>
      </c>
      <c r="AY288" s="161" t="s">
        <v>135</v>
      </c>
    </row>
    <row r="289" spans="1:65" s="14" customFormat="1" ht="11.25">
      <c r="B289" s="167"/>
      <c r="D289" s="160" t="s">
        <v>146</v>
      </c>
      <c r="E289" s="168" t="s">
        <v>3</v>
      </c>
      <c r="F289" s="169" t="s">
        <v>333</v>
      </c>
      <c r="H289" s="170">
        <v>94.13</v>
      </c>
      <c r="I289" s="171"/>
      <c r="L289" s="167"/>
      <c r="M289" s="172"/>
      <c r="N289" s="173"/>
      <c r="O289" s="173"/>
      <c r="P289" s="173"/>
      <c r="Q289" s="173"/>
      <c r="R289" s="173"/>
      <c r="S289" s="173"/>
      <c r="T289" s="174"/>
      <c r="AT289" s="168" t="s">
        <v>146</v>
      </c>
      <c r="AU289" s="168" t="s">
        <v>79</v>
      </c>
      <c r="AV289" s="14" t="s">
        <v>79</v>
      </c>
      <c r="AW289" s="14" t="s">
        <v>31</v>
      </c>
      <c r="AX289" s="14" t="s">
        <v>69</v>
      </c>
      <c r="AY289" s="168" t="s">
        <v>135</v>
      </c>
    </row>
    <row r="290" spans="1:65" s="15" customFormat="1" ht="11.25">
      <c r="B290" s="175"/>
      <c r="D290" s="160" t="s">
        <v>146</v>
      </c>
      <c r="E290" s="176" t="s">
        <v>3</v>
      </c>
      <c r="F290" s="177" t="s">
        <v>149</v>
      </c>
      <c r="H290" s="178">
        <v>447.46899999999999</v>
      </c>
      <c r="I290" s="179"/>
      <c r="L290" s="175"/>
      <c r="M290" s="180"/>
      <c r="N290" s="181"/>
      <c r="O290" s="181"/>
      <c r="P290" s="181"/>
      <c r="Q290" s="181"/>
      <c r="R290" s="181"/>
      <c r="S290" s="181"/>
      <c r="T290" s="182"/>
      <c r="AT290" s="176" t="s">
        <v>146</v>
      </c>
      <c r="AU290" s="176" t="s">
        <v>79</v>
      </c>
      <c r="AV290" s="15" t="s">
        <v>142</v>
      </c>
      <c r="AW290" s="15" t="s">
        <v>31</v>
      </c>
      <c r="AX290" s="15" t="s">
        <v>77</v>
      </c>
      <c r="AY290" s="176" t="s">
        <v>135</v>
      </c>
    </row>
    <row r="291" spans="1:65" s="2" customFormat="1" ht="24.2" customHeight="1">
      <c r="A291" s="35"/>
      <c r="B291" s="140"/>
      <c r="C291" s="141" t="s">
        <v>334</v>
      </c>
      <c r="D291" s="141" t="s">
        <v>137</v>
      </c>
      <c r="E291" s="142" t="s">
        <v>335</v>
      </c>
      <c r="F291" s="143" t="s">
        <v>336</v>
      </c>
      <c r="G291" s="144" t="s">
        <v>185</v>
      </c>
      <c r="H291" s="145">
        <v>483.17700000000002</v>
      </c>
      <c r="I291" s="146"/>
      <c r="J291" s="147">
        <f>ROUND(I291*H291,2)</f>
        <v>0</v>
      </c>
      <c r="K291" s="143" t="s">
        <v>141</v>
      </c>
      <c r="L291" s="36"/>
      <c r="M291" s="148" t="s">
        <v>3</v>
      </c>
      <c r="N291" s="149" t="s">
        <v>40</v>
      </c>
      <c r="O291" s="56"/>
      <c r="P291" s="150">
        <f>O291*H291</f>
        <v>0</v>
      </c>
      <c r="Q291" s="150">
        <v>0</v>
      </c>
      <c r="R291" s="150">
        <f>Q291*H291</f>
        <v>0</v>
      </c>
      <c r="S291" s="150">
        <v>0</v>
      </c>
      <c r="T291" s="151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52" t="s">
        <v>142</v>
      </c>
      <c r="AT291" s="152" t="s">
        <v>137</v>
      </c>
      <c r="AU291" s="152" t="s">
        <v>79</v>
      </c>
      <c r="AY291" s="20" t="s">
        <v>135</v>
      </c>
      <c r="BE291" s="153">
        <f>IF(N291="základní",J291,0)</f>
        <v>0</v>
      </c>
      <c r="BF291" s="153">
        <f>IF(N291="snížená",J291,0)</f>
        <v>0</v>
      </c>
      <c r="BG291" s="153">
        <f>IF(N291="zákl. přenesená",J291,0)</f>
        <v>0</v>
      </c>
      <c r="BH291" s="153">
        <f>IF(N291="sníž. přenesená",J291,0)</f>
        <v>0</v>
      </c>
      <c r="BI291" s="153">
        <f>IF(N291="nulová",J291,0)</f>
        <v>0</v>
      </c>
      <c r="BJ291" s="20" t="s">
        <v>77</v>
      </c>
      <c r="BK291" s="153">
        <f>ROUND(I291*H291,2)</f>
        <v>0</v>
      </c>
      <c r="BL291" s="20" t="s">
        <v>142</v>
      </c>
      <c r="BM291" s="152" t="s">
        <v>337</v>
      </c>
    </row>
    <row r="292" spans="1:65" s="2" customFormat="1" ht="11.25">
      <c r="A292" s="35"/>
      <c r="B292" s="36"/>
      <c r="C292" s="35"/>
      <c r="D292" s="154" t="s">
        <v>144</v>
      </c>
      <c r="E292" s="35"/>
      <c r="F292" s="155" t="s">
        <v>338</v>
      </c>
      <c r="G292" s="35"/>
      <c r="H292" s="35"/>
      <c r="I292" s="156"/>
      <c r="J292" s="35"/>
      <c r="K292" s="35"/>
      <c r="L292" s="36"/>
      <c r="M292" s="157"/>
      <c r="N292" s="158"/>
      <c r="O292" s="56"/>
      <c r="P292" s="56"/>
      <c r="Q292" s="56"/>
      <c r="R292" s="56"/>
      <c r="S292" s="56"/>
      <c r="T292" s="57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T292" s="20" t="s">
        <v>144</v>
      </c>
      <c r="AU292" s="20" t="s">
        <v>79</v>
      </c>
    </row>
    <row r="293" spans="1:65" s="13" customFormat="1" ht="11.25">
      <c r="B293" s="159"/>
      <c r="D293" s="160" t="s">
        <v>146</v>
      </c>
      <c r="E293" s="161" t="s">
        <v>3</v>
      </c>
      <c r="F293" s="162" t="s">
        <v>188</v>
      </c>
      <c r="H293" s="161" t="s">
        <v>3</v>
      </c>
      <c r="I293" s="163"/>
      <c r="L293" s="159"/>
      <c r="M293" s="164"/>
      <c r="N293" s="165"/>
      <c r="O293" s="165"/>
      <c r="P293" s="165"/>
      <c r="Q293" s="165"/>
      <c r="R293" s="165"/>
      <c r="S293" s="165"/>
      <c r="T293" s="166"/>
      <c r="AT293" s="161" t="s">
        <v>146</v>
      </c>
      <c r="AU293" s="161" t="s">
        <v>79</v>
      </c>
      <c r="AV293" s="13" t="s">
        <v>77</v>
      </c>
      <c r="AW293" s="13" t="s">
        <v>31</v>
      </c>
      <c r="AX293" s="13" t="s">
        <v>69</v>
      </c>
      <c r="AY293" s="161" t="s">
        <v>135</v>
      </c>
    </row>
    <row r="294" spans="1:65" s="13" customFormat="1" ht="11.25">
      <c r="B294" s="159"/>
      <c r="D294" s="160" t="s">
        <v>146</v>
      </c>
      <c r="E294" s="161" t="s">
        <v>3</v>
      </c>
      <c r="F294" s="162" t="s">
        <v>315</v>
      </c>
      <c r="H294" s="161" t="s">
        <v>3</v>
      </c>
      <c r="I294" s="163"/>
      <c r="L294" s="159"/>
      <c r="M294" s="164"/>
      <c r="N294" s="165"/>
      <c r="O294" s="165"/>
      <c r="P294" s="165"/>
      <c r="Q294" s="165"/>
      <c r="R294" s="165"/>
      <c r="S294" s="165"/>
      <c r="T294" s="166"/>
      <c r="AT294" s="161" t="s">
        <v>146</v>
      </c>
      <c r="AU294" s="161" t="s">
        <v>79</v>
      </c>
      <c r="AV294" s="13" t="s">
        <v>77</v>
      </c>
      <c r="AW294" s="13" t="s">
        <v>31</v>
      </c>
      <c r="AX294" s="13" t="s">
        <v>69</v>
      </c>
      <c r="AY294" s="161" t="s">
        <v>135</v>
      </c>
    </row>
    <row r="295" spans="1:65" s="14" customFormat="1" ht="11.25">
      <c r="B295" s="167"/>
      <c r="D295" s="160" t="s">
        <v>146</v>
      </c>
      <c r="E295" s="168" t="s">
        <v>3</v>
      </c>
      <c r="F295" s="169" t="s">
        <v>339</v>
      </c>
      <c r="H295" s="170">
        <v>135.44999999999999</v>
      </c>
      <c r="I295" s="171"/>
      <c r="L295" s="167"/>
      <c r="M295" s="172"/>
      <c r="N295" s="173"/>
      <c r="O295" s="173"/>
      <c r="P295" s="173"/>
      <c r="Q295" s="173"/>
      <c r="R295" s="173"/>
      <c r="S295" s="173"/>
      <c r="T295" s="174"/>
      <c r="AT295" s="168" t="s">
        <v>146</v>
      </c>
      <c r="AU295" s="168" t="s">
        <v>79</v>
      </c>
      <c r="AV295" s="14" t="s">
        <v>79</v>
      </c>
      <c r="AW295" s="14" t="s">
        <v>31</v>
      </c>
      <c r="AX295" s="14" t="s">
        <v>69</v>
      </c>
      <c r="AY295" s="168" t="s">
        <v>135</v>
      </c>
    </row>
    <row r="296" spans="1:65" s="13" customFormat="1" ht="11.25">
      <c r="B296" s="159"/>
      <c r="D296" s="160" t="s">
        <v>146</v>
      </c>
      <c r="E296" s="161" t="s">
        <v>3</v>
      </c>
      <c r="F296" s="162" t="s">
        <v>317</v>
      </c>
      <c r="H296" s="161" t="s">
        <v>3</v>
      </c>
      <c r="I296" s="163"/>
      <c r="L296" s="159"/>
      <c r="M296" s="164"/>
      <c r="N296" s="165"/>
      <c r="O296" s="165"/>
      <c r="P296" s="165"/>
      <c r="Q296" s="165"/>
      <c r="R296" s="165"/>
      <c r="S296" s="165"/>
      <c r="T296" s="166"/>
      <c r="AT296" s="161" t="s">
        <v>146</v>
      </c>
      <c r="AU296" s="161" t="s">
        <v>79</v>
      </c>
      <c r="AV296" s="13" t="s">
        <v>77</v>
      </c>
      <c r="AW296" s="13" t="s">
        <v>31</v>
      </c>
      <c r="AX296" s="13" t="s">
        <v>69</v>
      </c>
      <c r="AY296" s="161" t="s">
        <v>135</v>
      </c>
    </row>
    <row r="297" spans="1:65" s="14" customFormat="1" ht="11.25">
      <c r="B297" s="167"/>
      <c r="D297" s="160" t="s">
        <v>146</v>
      </c>
      <c r="E297" s="168" t="s">
        <v>3</v>
      </c>
      <c r="F297" s="169" t="s">
        <v>340</v>
      </c>
      <c r="H297" s="170">
        <v>325.72699999999998</v>
      </c>
      <c r="I297" s="171"/>
      <c r="L297" s="167"/>
      <c r="M297" s="172"/>
      <c r="N297" s="173"/>
      <c r="O297" s="173"/>
      <c r="P297" s="173"/>
      <c r="Q297" s="173"/>
      <c r="R297" s="173"/>
      <c r="S297" s="173"/>
      <c r="T297" s="174"/>
      <c r="AT297" s="168" t="s">
        <v>146</v>
      </c>
      <c r="AU297" s="168" t="s">
        <v>79</v>
      </c>
      <c r="AV297" s="14" t="s">
        <v>79</v>
      </c>
      <c r="AW297" s="14" t="s">
        <v>31</v>
      </c>
      <c r="AX297" s="14" t="s">
        <v>69</v>
      </c>
      <c r="AY297" s="168" t="s">
        <v>135</v>
      </c>
    </row>
    <row r="298" spans="1:65" s="13" customFormat="1" ht="11.25">
      <c r="B298" s="159"/>
      <c r="D298" s="160" t="s">
        <v>146</v>
      </c>
      <c r="E298" s="161" t="s">
        <v>3</v>
      </c>
      <c r="F298" s="162" t="s">
        <v>319</v>
      </c>
      <c r="H298" s="161" t="s">
        <v>3</v>
      </c>
      <c r="I298" s="163"/>
      <c r="L298" s="159"/>
      <c r="M298" s="164"/>
      <c r="N298" s="165"/>
      <c r="O298" s="165"/>
      <c r="P298" s="165"/>
      <c r="Q298" s="165"/>
      <c r="R298" s="165"/>
      <c r="S298" s="165"/>
      <c r="T298" s="166"/>
      <c r="AT298" s="161" t="s">
        <v>146</v>
      </c>
      <c r="AU298" s="161" t="s">
        <v>79</v>
      </c>
      <c r="AV298" s="13" t="s">
        <v>77</v>
      </c>
      <c r="AW298" s="13" t="s">
        <v>31</v>
      </c>
      <c r="AX298" s="13" t="s">
        <v>69</v>
      </c>
      <c r="AY298" s="161" t="s">
        <v>135</v>
      </c>
    </row>
    <row r="299" spans="1:65" s="14" customFormat="1" ht="11.25">
      <c r="B299" s="167"/>
      <c r="D299" s="160" t="s">
        <v>146</v>
      </c>
      <c r="E299" s="168" t="s">
        <v>3</v>
      </c>
      <c r="F299" s="169" t="s">
        <v>341</v>
      </c>
      <c r="H299" s="170">
        <v>22</v>
      </c>
      <c r="I299" s="171"/>
      <c r="L299" s="167"/>
      <c r="M299" s="172"/>
      <c r="N299" s="173"/>
      <c r="O299" s="173"/>
      <c r="P299" s="173"/>
      <c r="Q299" s="173"/>
      <c r="R299" s="173"/>
      <c r="S299" s="173"/>
      <c r="T299" s="174"/>
      <c r="AT299" s="168" t="s">
        <v>146</v>
      </c>
      <c r="AU299" s="168" t="s">
        <v>79</v>
      </c>
      <c r="AV299" s="14" t="s">
        <v>79</v>
      </c>
      <c r="AW299" s="14" t="s">
        <v>31</v>
      </c>
      <c r="AX299" s="14" t="s">
        <v>69</v>
      </c>
      <c r="AY299" s="168" t="s">
        <v>135</v>
      </c>
    </row>
    <row r="300" spans="1:65" s="15" customFormat="1" ht="11.25">
      <c r="B300" s="175"/>
      <c r="D300" s="160" t="s">
        <v>146</v>
      </c>
      <c r="E300" s="176" t="s">
        <v>3</v>
      </c>
      <c r="F300" s="177" t="s">
        <v>149</v>
      </c>
      <c r="H300" s="178">
        <v>483.17699999999996</v>
      </c>
      <c r="I300" s="179"/>
      <c r="L300" s="175"/>
      <c r="M300" s="180"/>
      <c r="N300" s="181"/>
      <c r="O300" s="181"/>
      <c r="P300" s="181"/>
      <c r="Q300" s="181"/>
      <c r="R300" s="181"/>
      <c r="S300" s="181"/>
      <c r="T300" s="182"/>
      <c r="AT300" s="176" t="s">
        <v>146</v>
      </c>
      <c r="AU300" s="176" t="s">
        <v>79</v>
      </c>
      <c r="AV300" s="15" t="s">
        <v>142</v>
      </c>
      <c r="AW300" s="15" t="s">
        <v>31</v>
      </c>
      <c r="AX300" s="15" t="s">
        <v>77</v>
      </c>
      <c r="AY300" s="176" t="s">
        <v>135</v>
      </c>
    </row>
    <row r="301" spans="1:65" s="2" customFormat="1" ht="24.2" customHeight="1">
      <c r="A301" s="35"/>
      <c r="B301" s="140"/>
      <c r="C301" s="141" t="s">
        <v>342</v>
      </c>
      <c r="D301" s="141" t="s">
        <v>137</v>
      </c>
      <c r="E301" s="142" t="s">
        <v>343</v>
      </c>
      <c r="F301" s="143" t="s">
        <v>344</v>
      </c>
      <c r="G301" s="144" t="s">
        <v>185</v>
      </c>
      <c r="H301" s="145">
        <v>1853.9290000000001</v>
      </c>
      <c r="I301" s="146"/>
      <c r="J301" s="147">
        <f>ROUND(I301*H301,2)</f>
        <v>0</v>
      </c>
      <c r="K301" s="143" t="s">
        <v>141</v>
      </c>
      <c r="L301" s="36"/>
      <c r="M301" s="148" t="s">
        <v>3</v>
      </c>
      <c r="N301" s="149" t="s">
        <v>40</v>
      </c>
      <c r="O301" s="56"/>
      <c r="P301" s="150">
        <f>O301*H301</f>
        <v>0</v>
      </c>
      <c r="Q301" s="150">
        <v>0</v>
      </c>
      <c r="R301" s="150">
        <f>Q301*H301</f>
        <v>0</v>
      </c>
      <c r="S301" s="150">
        <v>0</v>
      </c>
      <c r="T301" s="151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52" t="s">
        <v>142</v>
      </c>
      <c r="AT301" s="152" t="s">
        <v>137</v>
      </c>
      <c r="AU301" s="152" t="s">
        <v>79</v>
      </c>
      <c r="AY301" s="20" t="s">
        <v>135</v>
      </c>
      <c r="BE301" s="153">
        <f>IF(N301="základní",J301,0)</f>
        <v>0</v>
      </c>
      <c r="BF301" s="153">
        <f>IF(N301="snížená",J301,0)</f>
        <v>0</v>
      </c>
      <c r="BG301" s="153">
        <f>IF(N301="zákl. přenesená",J301,0)</f>
        <v>0</v>
      </c>
      <c r="BH301" s="153">
        <f>IF(N301="sníž. přenesená",J301,0)</f>
        <v>0</v>
      </c>
      <c r="BI301" s="153">
        <f>IF(N301="nulová",J301,0)</f>
        <v>0</v>
      </c>
      <c r="BJ301" s="20" t="s">
        <v>77</v>
      </c>
      <c r="BK301" s="153">
        <f>ROUND(I301*H301,2)</f>
        <v>0</v>
      </c>
      <c r="BL301" s="20" t="s">
        <v>142</v>
      </c>
      <c r="BM301" s="152" t="s">
        <v>345</v>
      </c>
    </row>
    <row r="302" spans="1:65" s="2" customFormat="1" ht="11.25">
      <c r="A302" s="35"/>
      <c r="B302" s="36"/>
      <c r="C302" s="35"/>
      <c r="D302" s="154" t="s">
        <v>144</v>
      </c>
      <c r="E302" s="35"/>
      <c r="F302" s="155" t="s">
        <v>346</v>
      </c>
      <c r="G302" s="35"/>
      <c r="H302" s="35"/>
      <c r="I302" s="156"/>
      <c r="J302" s="35"/>
      <c r="K302" s="35"/>
      <c r="L302" s="36"/>
      <c r="M302" s="157"/>
      <c r="N302" s="158"/>
      <c r="O302" s="56"/>
      <c r="P302" s="56"/>
      <c r="Q302" s="56"/>
      <c r="R302" s="56"/>
      <c r="S302" s="56"/>
      <c r="T302" s="57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T302" s="20" t="s">
        <v>144</v>
      </c>
      <c r="AU302" s="20" t="s">
        <v>79</v>
      </c>
    </row>
    <row r="303" spans="1:65" s="13" customFormat="1" ht="11.25">
      <c r="B303" s="159"/>
      <c r="D303" s="160" t="s">
        <v>146</v>
      </c>
      <c r="E303" s="161" t="s">
        <v>3</v>
      </c>
      <c r="F303" s="162" t="s">
        <v>188</v>
      </c>
      <c r="H303" s="161" t="s">
        <v>3</v>
      </c>
      <c r="I303" s="163"/>
      <c r="L303" s="159"/>
      <c r="M303" s="164"/>
      <c r="N303" s="165"/>
      <c r="O303" s="165"/>
      <c r="P303" s="165"/>
      <c r="Q303" s="165"/>
      <c r="R303" s="165"/>
      <c r="S303" s="165"/>
      <c r="T303" s="166"/>
      <c r="AT303" s="161" t="s">
        <v>146</v>
      </c>
      <c r="AU303" s="161" t="s">
        <v>79</v>
      </c>
      <c r="AV303" s="13" t="s">
        <v>77</v>
      </c>
      <c r="AW303" s="13" t="s">
        <v>31</v>
      </c>
      <c r="AX303" s="13" t="s">
        <v>69</v>
      </c>
      <c r="AY303" s="161" t="s">
        <v>135</v>
      </c>
    </row>
    <row r="304" spans="1:65" s="13" customFormat="1" ht="11.25">
      <c r="B304" s="159"/>
      <c r="D304" s="160" t="s">
        <v>146</v>
      </c>
      <c r="E304" s="161" t="s">
        <v>3</v>
      </c>
      <c r="F304" s="162" t="s">
        <v>315</v>
      </c>
      <c r="H304" s="161" t="s">
        <v>3</v>
      </c>
      <c r="I304" s="163"/>
      <c r="L304" s="159"/>
      <c r="M304" s="164"/>
      <c r="N304" s="165"/>
      <c r="O304" s="165"/>
      <c r="P304" s="165"/>
      <c r="Q304" s="165"/>
      <c r="R304" s="165"/>
      <c r="S304" s="165"/>
      <c r="T304" s="166"/>
      <c r="AT304" s="161" t="s">
        <v>146</v>
      </c>
      <c r="AU304" s="161" t="s">
        <v>79</v>
      </c>
      <c r="AV304" s="13" t="s">
        <v>77</v>
      </c>
      <c r="AW304" s="13" t="s">
        <v>31</v>
      </c>
      <c r="AX304" s="13" t="s">
        <v>69</v>
      </c>
      <c r="AY304" s="161" t="s">
        <v>135</v>
      </c>
    </row>
    <row r="305" spans="1:65" s="14" customFormat="1" ht="11.25">
      <c r="B305" s="167"/>
      <c r="D305" s="160" t="s">
        <v>146</v>
      </c>
      <c r="E305" s="168" t="s">
        <v>3</v>
      </c>
      <c r="F305" s="169" t="s">
        <v>347</v>
      </c>
      <c r="H305" s="170">
        <v>508.2</v>
      </c>
      <c r="I305" s="171"/>
      <c r="L305" s="167"/>
      <c r="M305" s="172"/>
      <c r="N305" s="173"/>
      <c r="O305" s="173"/>
      <c r="P305" s="173"/>
      <c r="Q305" s="173"/>
      <c r="R305" s="173"/>
      <c r="S305" s="173"/>
      <c r="T305" s="174"/>
      <c r="AT305" s="168" t="s">
        <v>146</v>
      </c>
      <c r="AU305" s="168" t="s">
        <v>79</v>
      </c>
      <c r="AV305" s="14" t="s">
        <v>79</v>
      </c>
      <c r="AW305" s="14" t="s">
        <v>31</v>
      </c>
      <c r="AX305" s="14" t="s">
        <v>69</v>
      </c>
      <c r="AY305" s="168" t="s">
        <v>135</v>
      </c>
    </row>
    <row r="306" spans="1:65" s="13" customFormat="1" ht="11.25">
      <c r="B306" s="159"/>
      <c r="D306" s="160" t="s">
        <v>146</v>
      </c>
      <c r="E306" s="161" t="s">
        <v>3</v>
      </c>
      <c r="F306" s="162" t="s">
        <v>317</v>
      </c>
      <c r="H306" s="161" t="s">
        <v>3</v>
      </c>
      <c r="I306" s="163"/>
      <c r="L306" s="159"/>
      <c r="M306" s="164"/>
      <c r="N306" s="165"/>
      <c r="O306" s="165"/>
      <c r="P306" s="165"/>
      <c r="Q306" s="165"/>
      <c r="R306" s="165"/>
      <c r="S306" s="165"/>
      <c r="T306" s="166"/>
      <c r="AT306" s="161" t="s">
        <v>146</v>
      </c>
      <c r="AU306" s="161" t="s">
        <v>79</v>
      </c>
      <c r="AV306" s="13" t="s">
        <v>77</v>
      </c>
      <c r="AW306" s="13" t="s">
        <v>31</v>
      </c>
      <c r="AX306" s="13" t="s">
        <v>69</v>
      </c>
      <c r="AY306" s="161" t="s">
        <v>135</v>
      </c>
    </row>
    <row r="307" spans="1:65" s="14" customFormat="1" ht="11.25">
      <c r="B307" s="167"/>
      <c r="D307" s="160" t="s">
        <v>146</v>
      </c>
      <c r="E307" s="168" t="s">
        <v>3</v>
      </c>
      <c r="F307" s="169" t="s">
        <v>348</v>
      </c>
      <c r="H307" s="170">
        <v>842.54899999999998</v>
      </c>
      <c r="I307" s="171"/>
      <c r="L307" s="167"/>
      <c r="M307" s="172"/>
      <c r="N307" s="173"/>
      <c r="O307" s="173"/>
      <c r="P307" s="173"/>
      <c r="Q307" s="173"/>
      <c r="R307" s="173"/>
      <c r="S307" s="173"/>
      <c r="T307" s="174"/>
      <c r="AT307" s="168" t="s">
        <v>146</v>
      </c>
      <c r="AU307" s="168" t="s">
        <v>79</v>
      </c>
      <c r="AV307" s="14" t="s">
        <v>79</v>
      </c>
      <c r="AW307" s="14" t="s">
        <v>31</v>
      </c>
      <c r="AX307" s="14" t="s">
        <v>69</v>
      </c>
      <c r="AY307" s="168" t="s">
        <v>135</v>
      </c>
    </row>
    <row r="308" spans="1:65" s="13" customFormat="1" ht="11.25">
      <c r="B308" s="159"/>
      <c r="D308" s="160" t="s">
        <v>146</v>
      </c>
      <c r="E308" s="161" t="s">
        <v>3</v>
      </c>
      <c r="F308" s="162" t="s">
        <v>319</v>
      </c>
      <c r="H308" s="161" t="s">
        <v>3</v>
      </c>
      <c r="I308" s="163"/>
      <c r="L308" s="159"/>
      <c r="M308" s="164"/>
      <c r="N308" s="165"/>
      <c r="O308" s="165"/>
      <c r="P308" s="165"/>
      <c r="Q308" s="165"/>
      <c r="R308" s="165"/>
      <c r="S308" s="165"/>
      <c r="T308" s="166"/>
      <c r="AT308" s="161" t="s">
        <v>146</v>
      </c>
      <c r="AU308" s="161" t="s">
        <v>79</v>
      </c>
      <c r="AV308" s="13" t="s">
        <v>77</v>
      </c>
      <c r="AW308" s="13" t="s">
        <v>31</v>
      </c>
      <c r="AX308" s="13" t="s">
        <v>69</v>
      </c>
      <c r="AY308" s="161" t="s">
        <v>135</v>
      </c>
    </row>
    <row r="309" spans="1:65" s="14" customFormat="1" ht="11.25">
      <c r="B309" s="167"/>
      <c r="D309" s="160" t="s">
        <v>146</v>
      </c>
      <c r="E309" s="168" t="s">
        <v>3</v>
      </c>
      <c r="F309" s="169" t="s">
        <v>349</v>
      </c>
      <c r="H309" s="170">
        <v>503.18</v>
      </c>
      <c r="I309" s="171"/>
      <c r="L309" s="167"/>
      <c r="M309" s="172"/>
      <c r="N309" s="173"/>
      <c r="O309" s="173"/>
      <c r="P309" s="173"/>
      <c r="Q309" s="173"/>
      <c r="R309" s="173"/>
      <c r="S309" s="173"/>
      <c r="T309" s="174"/>
      <c r="AT309" s="168" t="s">
        <v>146</v>
      </c>
      <c r="AU309" s="168" t="s">
        <v>79</v>
      </c>
      <c r="AV309" s="14" t="s">
        <v>79</v>
      </c>
      <c r="AW309" s="14" t="s">
        <v>31</v>
      </c>
      <c r="AX309" s="14" t="s">
        <v>69</v>
      </c>
      <c r="AY309" s="168" t="s">
        <v>135</v>
      </c>
    </row>
    <row r="310" spans="1:65" s="15" customFormat="1" ht="11.25">
      <c r="B310" s="175"/>
      <c r="D310" s="160" t="s">
        <v>146</v>
      </c>
      <c r="E310" s="176" t="s">
        <v>3</v>
      </c>
      <c r="F310" s="177" t="s">
        <v>149</v>
      </c>
      <c r="H310" s="178">
        <v>1853.9290000000001</v>
      </c>
      <c r="I310" s="179"/>
      <c r="L310" s="175"/>
      <c r="M310" s="180"/>
      <c r="N310" s="181"/>
      <c r="O310" s="181"/>
      <c r="P310" s="181"/>
      <c r="Q310" s="181"/>
      <c r="R310" s="181"/>
      <c r="S310" s="181"/>
      <c r="T310" s="182"/>
      <c r="AT310" s="176" t="s">
        <v>146</v>
      </c>
      <c r="AU310" s="176" t="s">
        <v>79</v>
      </c>
      <c r="AV310" s="15" t="s">
        <v>142</v>
      </c>
      <c r="AW310" s="15" t="s">
        <v>31</v>
      </c>
      <c r="AX310" s="15" t="s">
        <v>77</v>
      </c>
      <c r="AY310" s="176" t="s">
        <v>135</v>
      </c>
    </row>
    <row r="311" spans="1:65" s="2" customFormat="1" ht="24.2" customHeight="1">
      <c r="A311" s="35"/>
      <c r="B311" s="140"/>
      <c r="C311" s="141" t="s">
        <v>204</v>
      </c>
      <c r="D311" s="141" t="s">
        <v>137</v>
      </c>
      <c r="E311" s="142" t="s">
        <v>350</v>
      </c>
      <c r="F311" s="143" t="s">
        <v>351</v>
      </c>
      <c r="G311" s="144" t="s">
        <v>140</v>
      </c>
      <c r="H311" s="145">
        <v>2203.04</v>
      </c>
      <c r="I311" s="146"/>
      <c r="J311" s="147">
        <f>ROUND(I311*H311,2)</f>
        <v>0</v>
      </c>
      <c r="K311" s="143" t="s">
        <v>141</v>
      </c>
      <c r="L311" s="36"/>
      <c r="M311" s="148" t="s">
        <v>3</v>
      </c>
      <c r="N311" s="149" t="s">
        <v>40</v>
      </c>
      <c r="O311" s="56"/>
      <c r="P311" s="150">
        <f>O311*H311</f>
        <v>0</v>
      </c>
      <c r="Q311" s="150">
        <v>0</v>
      </c>
      <c r="R311" s="150">
        <f>Q311*H311</f>
        <v>0</v>
      </c>
      <c r="S311" s="150">
        <v>0</v>
      </c>
      <c r="T311" s="151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152" t="s">
        <v>142</v>
      </c>
      <c r="AT311" s="152" t="s">
        <v>137</v>
      </c>
      <c r="AU311" s="152" t="s">
        <v>79</v>
      </c>
      <c r="AY311" s="20" t="s">
        <v>135</v>
      </c>
      <c r="BE311" s="153">
        <f>IF(N311="základní",J311,0)</f>
        <v>0</v>
      </c>
      <c r="BF311" s="153">
        <f>IF(N311="snížená",J311,0)</f>
        <v>0</v>
      </c>
      <c r="BG311" s="153">
        <f>IF(N311="zákl. přenesená",J311,0)</f>
        <v>0</v>
      </c>
      <c r="BH311" s="153">
        <f>IF(N311="sníž. přenesená",J311,0)</f>
        <v>0</v>
      </c>
      <c r="BI311" s="153">
        <f>IF(N311="nulová",J311,0)</f>
        <v>0</v>
      </c>
      <c r="BJ311" s="20" t="s">
        <v>77</v>
      </c>
      <c r="BK311" s="153">
        <f>ROUND(I311*H311,2)</f>
        <v>0</v>
      </c>
      <c r="BL311" s="20" t="s">
        <v>142</v>
      </c>
      <c r="BM311" s="152" t="s">
        <v>352</v>
      </c>
    </row>
    <row r="312" spans="1:65" s="2" customFormat="1" ht="11.25">
      <c r="A312" s="35"/>
      <c r="B312" s="36"/>
      <c r="C312" s="35"/>
      <c r="D312" s="154" t="s">
        <v>144</v>
      </c>
      <c r="E312" s="35"/>
      <c r="F312" s="155" t="s">
        <v>353</v>
      </c>
      <c r="G312" s="35"/>
      <c r="H312" s="35"/>
      <c r="I312" s="156"/>
      <c r="J312" s="35"/>
      <c r="K312" s="35"/>
      <c r="L312" s="36"/>
      <c r="M312" s="157"/>
      <c r="N312" s="158"/>
      <c r="O312" s="56"/>
      <c r="P312" s="56"/>
      <c r="Q312" s="56"/>
      <c r="R312" s="56"/>
      <c r="S312" s="56"/>
      <c r="T312" s="57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T312" s="20" t="s">
        <v>144</v>
      </c>
      <c r="AU312" s="20" t="s">
        <v>79</v>
      </c>
    </row>
    <row r="313" spans="1:65" s="13" customFormat="1" ht="11.25">
      <c r="B313" s="159"/>
      <c r="D313" s="160" t="s">
        <v>146</v>
      </c>
      <c r="E313" s="161" t="s">
        <v>3</v>
      </c>
      <c r="F313" s="162" t="s">
        <v>225</v>
      </c>
      <c r="H313" s="161" t="s">
        <v>3</v>
      </c>
      <c r="I313" s="163"/>
      <c r="L313" s="159"/>
      <c r="M313" s="164"/>
      <c r="N313" s="165"/>
      <c r="O313" s="165"/>
      <c r="P313" s="165"/>
      <c r="Q313" s="165"/>
      <c r="R313" s="165"/>
      <c r="S313" s="165"/>
      <c r="T313" s="166"/>
      <c r="AT313" s="161" t="s">
        <v>146</v>
      </c>
      <c r="AU313" s="161" t="s">
        <v>79</v>
      </c>
      <c r="AV313" s="13" t="s">
        <v>77</v>
      </c>
      <c r="AW313" s="13" t="s">
        <v>31</v>
      </c>
      <c r="AX313" s="13" t="s">
        <v>69</v>
      </c>
      <c r="AY313" s="161" t="s">
        <v>135</v>
      </c>
    </row>
    <row r="314" spans="1:65" s="13" customFormat="1" ht="11.25">
      <c r="B314" s="159"/>
      <c r="D314" s="160" t="s">
        <v>146</v>
      </c>
      <c r="E314" s="161" t="s">
        <v>3</v>
      </c>
      <c r="F314" s="162" t="s">
        <v>354</v>
      </c>
      <c r="H314" s="161" t="s">
        <v>3</v>
      </c>
      <c r="I314" s="163"/>
      <c r="L314" s="159"/>
      <c r="M314" s="164"/>
      <c r="N314" s="165"/>
      <c r="O314" s="165"/>
      <c r="P314" s="165"/>
      <c r="Q314" s="165"/>
      <c r="R314" s="165"/>
      <c r="S314" s="165"/>
      <c r="T314" s="166"/>
      <c r="AT314" s="161" t="s">
        <v>146</v>
      </c>
      <c r="AU314" s="161" t="s">
        <v>79</v>
      </c>
      <c r="AV314" s="13" t="s">
        <v>77</v>
      </c>
      <c r="AW314" s="13" t="s">
        <v>31</v>
      </c>
      <c r="AX314" s="13" t="s">
        <v>69</v>
      </c>
      <c r="AY314" s="161" t="s">
        <v>135</v>
      </c>
    </row>
    <row r="315" spans="1:65" s="14" customFormat="1" ht="11.25">
      <c r="B315" s="167"/>
      <c r="D315" s="160" t="s">
        <v>146</v>
      </c>
      <c r="E315" s="168" t="s">
        <v>3</v>
      </c>
      <c r="F315" s="169" t="s">
        <v>355</v>
      </c>
      <c r="H315" s="170">
        <v>332.6</v>
      </c>
      <c r="I315" s="171"/>
      <c r="L315" s="167"/>
      <c r="M315" s="172"/>
      <c r="N315" s="173"/>
      <c r="O315" s="173"/>
      <c r="P315" s="173"/>
      <c r="Q315" s="173"/>
      <c r="R315" s="173"/>
      <c r="S315" s="173"/>
      <c r="T315" s="174"/>
      <c r="AT315" s="168" t="s">
        <v>146</v>
      </c>
      <c r="AU315" s="168" t="s">
        <v>79</v>
      </c>
      <c r="AV315" s="14" t="s">
        <v>79</v>
      </c>
      <c r="AW315" s="14" t="s">
        <v>31</v>
      </c>
      <c r="AX315" s="14" t="s">
        <v>69</v>
      </c>
      <c r="AY315" s="168" t="s">
        <v>135</v>
      </c>
    </row>
    <row r="316" spans="1:65" s="13" customFormat="1" ht="11.25">
      <c r="B316" s="159"/>
      <c r="D316" s="160" t="s">
        <v>146</v>
      </c>
      <c r="E316" s="161" t="s">
        <v>3</v>
      </c>
      <c r="F316" s="162" t="s">
        <v>356</v>
      </c>
      <c r="H316" s="161" t="s">
        <v>3</v>
      </c>
      <c r="I316" s="163"/>
      <c r="L316" s="159"/>
      <c r="M316" s="164"/>
      <c r="N316" s="165"/>
      <c r="O316" s="165"/>
      <c r="P316" s="165"/>
      <c r="Q316" s="165"/>
      <c r="R316" s="165"/>
      <c r="S316" s="165"/>
      <c r="T316" s="166"/>
      <c r="AT316" s="161" t="s">
        <v>146</v>
      </c>
      <c r="AU316" s="161" t="s">
        <v>79</v>
      </c>
      <c r="AV316" s="13" t="s">
        <v>77</v>
      </c>
      <c r="AW316" s="13" t="s">
        <v>31</v>
      </c>
      <c r="AX316" s="13" t="s">
        <v>69</v>
      </c>
      <c r="AY316" s="161" t="s">
        <v>135</v>
      </c>
    </row>
    <row r="317" spans="1:65" s="14" customFormat="1" ht="11.25">
      <c r="B317" s="167"/>
      <c r="D317" s="160" t="s">
        <v>146</v>
      </c>
      <c r="E317" s="168" t="s">
        <v>3</v>
      </c>
      <c r="F317" s="169" t="s">
        <v>357</v>
      </c>
      <c r="H317" s="170">
        <v>176.4</v>
      </c>
      <c r="I317" s="171"/>
      <c r="L317" s="167"/>
      <c r="M317" s="172"/>
      <c r="N317" s="173"/>
      <c r="O317" s="173"/>
      <c r="P317" s="173"/>
      <c r="Q317" s="173"/>
      <c r="R317" s="173"/>
      <c r="S317" s="173"/>
      <c r="T317" s="174"/>
      <c r="AT317" s="168" t="s">
        <v>146</v>
      </c>
      <c r="AU317" s="168" t="s">
        <v>79</v>
      </c>
      <c r="AV317" s="14" t="s">
        <v>79</v>
      </c>
      <c r="AW317" s="14" t="s">
        <v>31</v>
      </c>
      <c r="AX317" s="14" t="s">
        <v>69</v>
      </c>
      <c r="AY317" s="168" t="s">
        <v>135</v>
      </c>
    </row>
    <row r="318" spans="1:65" s="13" customFormat="1" ht="11.25">
      <c r="B318" s="159"/>
      <c r="D318" s="160" t="s">
        <v>146</v>
      </c>
      <c r="E318" s="161" t="s">
        <v>3</v>
      </c>
      <c r="F318" s="162" t="s">
        <v>358</v>
      </c>
      <c r="H318" s="161" t="s">
        <v>3</v>
      </c>
      <c r="I318" s="163"/>
      <c r="L318" s="159"/>
      <c r="M318" s="164"/>
      <c r="N318" s="165"/>
      <c r="O318" s="165"/>
      <c r="P318" s="165"/>
      <c r="Q318" s="165"/>
      <c r="R318" s="165"/>
      <c r="S318" s="165"/>
      <c r="T318" s="166"/>
      <c r="AT318" s="161" t="s">
        <v>146</v>
      </c>
      <c r="AU318" s="161" t="s">
        <v>79</v>
      </c>
      <c r="AV318" s="13" t="s">
        <v>77</v>
      </c>
      <c r="AW318" s="13" t="s">
        <v>31</v>
      </c>
      <c r="AX318" s="13" t="s">
        <v>69</v>
      </c>
      <c r="AY318" s="161" t="s">
        <v>135</v>
      </c>
    </row>
    <row r="319" spans="1:65" s="14" customFormat="1" ht="11.25">
      <c r="B319" s="167"/>
      <c r="D319" s="160" t="s">
        <v>146</v>
      </c>
      <c r="E319" s="168" t="s">
        <v>3</v>
      </c>
      <c r="F319" s="169" t="s">
        <v>359</v>
      </c>
      <c r="H319" s="170">
        <v>1162.8</v>
      </c>
      <c r="I319" s="171"/>
      <c r="L319" s="167"/>
      <c r="M319" s="172"/>
      <c r="N319" s="173"/>
      <c r="O319" s="173"/>
      <c r="P319" s="173"/>
      <c r="Q319" s="173"/>
      <c r="R319" s="173"/>
      <c r="S319" s="173"/>
      <c r="T319" s="174"/>
      <c r="AT319" s="168" t="s">
        <v>146</v>
      </c>
      <c r="AU319" s="168" t="s">
        <v>79</v>
      </c>
      <c r="AV319" s="14" t="s">
        <v>79</v>
      </c>
      <c r="AW319" s="14" t="s">
        <v>31</v>
      </c>
      <c r="AX319" s="14" t="s">
        <v>69</v>
      </c>
      <c r="AY319" s="168" t="s">
        <v>135</v>
      </c>
    </row>
    <row r="320" spans="1:65" s="13" customFormat="1" ht="11.25">
      <c r="B320" s="159"/>
      <c r="D320" s="160" t="s">
        <v>146</v>
      </c>
      <c r="E320" s="161" t="s">
        <v>3</v>
      </c>
      <c r="F320" s="162" t="s">
        <v>360</v>
      </c>
      <c r="H320" s="161" t="s">
        <v>3</v>
      </c>
      <c r="I320" s="163"/>
      <c r="L320" s="159"/>
      <c r="M320" s="164"/>
      <c r="N320" s="165"/>
      <c r="O320" s="165"/>
      <c r="P320" s="165"/>
      <c r="Q320" s="165"/>
      <c r="R320" s="165"/>
      <c r="S320" s="165"/>
      <c r="T320" s="166"/>
      <c r="AT320" s="161" t="s">
        <v>146</v>
      </c>
      <c r="AU320" s="161" t="s">
        <v>79</v>
      </c>
      <c r="AV320" s="13" t="s">
        <v>77</v>
      </c>
      <c r="AW320" s="13" t="s">
        <v>31</v>
      </c>
      <c r="AX320" s="13" t="s">
        <v>69</v>
      </c>
      <c r="AY320" s="161" t="s">
        <v>135</v>
      </c>
    </row>
    <row r="321" spans="1:65" s="14" customFormat="1" ht="11.25">
      <c r="B321" s="167"/>
      <c r="D321" s="160" t="s">
        <v>146</v>
      </c>
      <c r="E321" s="168" t="s">
        <v>3</v>
      </c>
      <c r="F321" s="169" t="s">
        <v>361</v>
      </c>
      <c r="H321" s="170">
        <v>296.60000000000002</v>
      </c>
      <c r="I321" s="171"/>
      <c r="L321" s="167"/>
      <c r="M321" s="172"/>
      <c r="N321" s="173"/>
      <c r="O321" s="173"/>
      <c r="P321" s="173"/>
      <c r="Q321" s="173"/>
      <c r="R321" s="173"/>
      <c r="S321" s="173"/>
      <c r="T321" s="174"/>
      <c r="AT321" s="168" t="s">
        <v>146</v>
      </c>
      <c r="AU321" s="168" t="s">
        <v>79</v>
      </c>
      <c r="AV321" s="14" t="s">
        <v>79</v>
      </c>
      <c r="AW321" s="14" t="s">
        <v>31</v>
      </c>
      <c r="AX321" s="14" t="s">
        <v>69</v>
      </c>
      <c r="AY321" s="168" t="s">
        <v>135</v>
      </c>
    </row>
    <row r="322" spans="1:65" s="13" customFormat="1" ht="11.25">
      <c r="B322" s="159"/>
      <c r="D322" s="160" t="s">
        <v>146</v>
      </c>
      <c r="E322" s="161" t="s">
        <v>3</v>
      </c>
      <c r="F322" s="162" t="s">
        <v>279</v>
      </c>
      <c r="H322" s="161" t="s">
        <v>3</v>
      </c>
      <c r="I322" s="163"/>
      <c r="L322" s="159"/>
      <c r="M322" s="164"/>
      <c r="N322" s="165"/>
      <c r="O322" s="165"/>
      <c r="P322" s="165"/>
      <c r="Q322" s="165"/>
      <c r="R322" s="165"/>
      <c r="S322" s="165"/>
      <c r="T322" s="166"/>
      <c r="AT322" s="161" t="s">
        <v>146</v>
      </c>
      <c r="AU322" s="161" t="s">
        <v>79</v>
      </c>
      <c r="AV322" s="13" t="s">
        <v>77</v>
      </c>
      <c r="AW322" s="13" t="s">
        <v>31</v>
      </c>
      <c r="AX322" s="13" t="s">
        <v>69</v>
      </c>
      <c r="AY322" s="161" t="s">
        <v>135</v>
      </c>
    </row>
    <row r="323" spans="1:65" s="14" customFormat="1" ht="11.25">
      <c r="B323" s="167"/>
      <c r="D323" s="160" t="s">
        <v>146</v>
      </c>
      <c r="E323" s="168" t="s">
        <v>3</v>
      </c>
      <c r="F323" s="169" t="s">
        <v>362</v>
      </c>
      <c r="H323" s="170">
        <v>116.6</v>
      </c>
      <c r="I323" s="171"/>
      <c r="L323" s="167"/>
      <c r="M323" s="172"/>
      <c r="N323" s="173"/>
      <c r="O323" s="173"/>
      <c r="P323" s="173"/>
      <c r="Q323" s="173"/>
      <c r="R323" s="173"/>
      <c r="S323" s="173"/>
      <c r="T323" s="174"/>
      <c r="AT323" s="168" t="s">
        <v>146</v>
      </c>
      <c r="AU323" s="168" t="s">
        <v>79</v>
      </c>
      <c r="AV323" s="14" t="s">
        <v>79</v>
      </c>
      <c r="AW323" s="14" t="s">
        <v>31</v>
      </c>
      <c r="AX323" s="14" t="s">
        <v>69</v>
      </c>
      <c r="AY323" s="168" t="s">
        <v>135</v>
      </c>
    </row>
    <row r="324" spans="1:65" s="13" customFormat="1" ht="11.25">
      <c r="B324" s="159"/>
      <c r="D324" s="160" t="s">
        <v>146</v>
      </c>
      <c r="E324" s="161" t="s">
        <v>3</v>
      </c>
      <c r="F324" s="162" t="s">
        <v>363</v>
      </c>
      <c r="H324" s="161" t="s">
        <v>3</v>
      </c>
      <c r="I324" s="163"/>
      <c r="L324" s="159"/>
      <c r="M324" s="164"/>
      <c r="N324" s="165"/>
      <c r="O324" s="165"/>
      <c r="P324" s="165"/>
      <c r="Q324" s="165"/>
      <c r="R324" s="165"/>
      <c r="S324" s="165"/>
      <c r="T324" s="166"/>
      <c r="AT324" s="161" t="s">
        <v>146</v>
      </c>
      <c r="AU324" s="161" t="s">
        <v>79</v>
      </c>
      <c r="AV324" s="13" t="s">
        <v>77</v>
      </c>
      <c r="AW324" s="13" t="s">
        <v>31</v>
      </c>
      <c r="AX324" s="13" t="s">
        <v>69</v>
      </c>
      <c r="AY324" s="161" t="s">
        <v>135</v>
      </c>
    </row>
    <row r="325" spans="1:65" s="14" customFormat="1" ht="11.25">
      <c r="B325" s="167"/>
      <c r="D325" s="160" t="s">
        <v>146</v>
      </c>
      <c r="E325" s="168" t="s">
        <v>3</v>
      </c>
      <c r="F325" s="169" t="s">
        <v>148</v>
      </c>
      <c r="H325" s="170">
        <v>18</v>
      </c>
      <c r="I325" s="171"/>
      <c r="L325" s="167"/>
      <c r="M325" s="172"/>
      <c r="N325" s="173"/>
      <c r="O325" s="173"/>
      <c r="P325" s="173"/>
      <c r="Q325" s="173"/>
      <c r="R325" s="173"/>
      <c r="S325" s="173"/>
      <c r="T325" s="174"/>
      <c r="AT325" s="168" t="s">
        <v>146</v>
      </c>
      <c r="AU325" s="168" t="s">
        <v>79</v>
      </c>
      <c r="AV325" s="14" t="s">
        <v>79</v>
      </c>
      <c r="AW325" s="14" t="s">
        <v>31</v>
      </c>
      <c r="AX325" s="14" t="s">
        <v>69</v>
      </c>
      <c r="AY325" s="168" t="s">
        <v>135</v>
      </c>
    </row>
    <row r="326" spans="1:65" s="13" customFormat="1" ht="11.25">
      <c r="B326" s="159"/>
      <c r="D326" s="160" t="s">
        <v>146</v>
      </c>
      <c r="E326" s="161" t="s">
        <v>3</v>
      </c>
      <c r="F326" s="162" t="s">
        <v>364</v>
      </c>
      <c r="H326" s="161" t="s">
        <v>3</v>
      </c>
      <c r="I326" s="163"/>
      <c r="L326" s="159"/>
      <c r="M326" s="164"/>
      <c r="N326" s="165"/>
      <c r="O326" s="165"/>
      <c r="P326" s="165"/>
      <c r="Q326" s="165"/>
      <c r="R326" s="165"/>
      <c r="S326" s="165"/>
      <c r="T326" s="166"/>
      <c r="AT326" s="161" t="s">
        <v>146</v>
      </c>
      <c r="AU326" s="161" t="s">
        <v>79</v>
      </c>
      <c r="AV326" s="13" t="s">
        <v>77</v>
      </c>
      <c r="AW326" s="13" t="s">
        <v>31</v>
      </c>
      <c r="AX326" s="13" t="s">
        <v>69</v>
      </c>
      <c r="AY326" s="161" t="s">
        <v>135</v>
      </c>
    </row>
    <row r="327" spans="1:65" s="14" customFormat="1" ht="11.25">
      <c r="B327" s="167"/>
      <c r="D327" s="160" t="s">
        <v>146</v>
      </c>
      <c r="E327" s="168" t="s">
        <v>3</v>
      </c>
      <c r="F327" s="169" t="s">
        <v>365</v>
      </c>
      <c r="H327" s="170">
        <v>88</v>
      </c>
      <c r="I327" s="171"/>
      <c r="L327" s="167"/>
      <c r="M327" s="172"/>
      <c r="N327" s="173"/>
      <c r="O327" s="173"/>
      <c r="P327" s="173"/>
      <c r="Q327" s="173"/>
      <c r="R327" s="173"/>
      <c r="S327" s="173"/>
      <c r="T327" s="174"/>
      <c r="AT327" s="168" t="s">
        <v>146</v>
      </c>
      <c r="AU327" s="168" t="s">
        <v>79</v>
      </c>
      <c r="AV327" s="14" t="s">
        <v>79</v>
      </c>
      <c r="AW327" s="14" t="s">
        <v>31</v>
      </c>
      <c r="AX327" s="14" t="s">
        <v>69</v>
      </c>
      <c r="AY327" s="168" t="s">
        <v>135</v>
      </c>
    </row>
    <row r="328" spans="1:65" s="13" customFormat="1" ht="11.25">
      <c r="B328" s="159"/>
      <c r="D328" s="160" t="s">
        <v>146</v>
      </c>
      <c r="E328" s="161" t="s">
        <v>3</v>
      </c>
      <c r="F328" s="162" t="s">
        <v>252</v>
      </c>
      <c r="H328" s="161" t="s">
        <v>3</v>
      </c>
      <c r="I328" s="163"/>
      <c r="L328" s="159"/>
      <c r="M328" s="164"/>
      <c r="N328" s="165"/>
      <c r="O328" s="165"/>
      <c r="P328" s="165"/>
      <c r="Q328" s="165"/>
      <c r="R328" s="165"/>
      <c r="S328" s="165"/>
      <c r="T328" s="166"/>
      <c r="AT328" s="161" t="s">
        <v>146</v>
      </c>
      <c r="AU328" s="161" t="s">
        <v>79</v>
      </c>
      <c r="AV328" s="13" t="s">
        <v>77</v>
      </c>
      <c r="AW328" s="13" t="s">
        <v>31</v>
      </c>
      <c r="AX328" s="13" t="s">
        <v>69</v>
      </c>
      <c r="AY328" s="161" t="s">
        <v>135</v>
      </c>
    </row>
    <row r="329" spans="1:65" s="13" customFormat="1" ht="11.25">
      <c r="B329" s="159"/>
      <c r="D329" s="160" t="s">
        <v>146</v>
      </c>
      <c r="E329" s="161" t="s">
        <v>3</v>
      </c>
      <c r="F329" s="162" t="s">
        <v>254</v>
      </c>
      <c r="H329" s="161" t="s">
        <v>3</v>
      </c>
      <c r="I329" s="163"/>
      <c r="L329" s="159"/>
      <c r="M329" s="164"/>
      <c r="N329" s="165"/>
      <c r="O329" s="165"/>
      <c r="P329" s="165"/>
      <c r="Q329" s="165"/>
      <c r="R329" s="165"/>
      <c r="S329" s="165"/>
      <c r="T329" s="166"/>
      <c r="AT329" s="161" t="s">
        <v>146</v>
      </c>
      <c r="AU329" s="161" t="s">
        <v>79</v>
      </c>
      <c r="AV329" s="13" t="s">
        <v>77</v>
      </c>
      <c r="AW329" s="13" t="s">
        <v>31</v>
      </c>
      <c r="AX329" s="13" t="s">
        <v>69</v>
      </c>
      <c r="AY329" s="161" t="s">
        <v>135</v>
      </c>
    </row>
    <row r="330" spans="1:65" s="14" customFormat="1" ht="11.25">
      <c r="B330" s="167"/>
      <c r="D330" s="160" t="s">
        <v>146</v>
      </c>
      <c r="E330" s="168" t="s">
        <v>3</v>
      </c>
      <c r="F330" s="169" t="s">
        <v>366</v>
      </c>
      <c r="H330" s="170">
        <v>6.4</v>
      </c>
      <c r="I330" s="171"/>
      <c r="L330" s="167"/>
      <c r="M330" s="172"/>
      <c r="N330" s="173"/>
      <c r="O330" s="173"/>
      <c r="P330" s="173"/>
      <c r="Q330" s="173"/>
      <c r="R330" s="173"/>
      <c r="S330" s="173"/>
      <c r="T330" s="174"/>
      <c r="AT330" s="168" t="s">
        <v>146</v>
      </c>
      <c r="AU330" s="168" t="s">
        <v>79</v>
      </c>
      <c r="AV330" s="14" t="s">
        <v>79</v>
      </c>
      <c r="AW330" s="14" t="s">
        <v>31</v>
      </c>
      <c r="AX330" s="14" t="s">
        <v>69</v>
      </c>
      <c r="AY330" s="168" t="s">
        <v>135</v>
      </c>
    </row>
    <row r="331" spans="1:65" s="13" customFormat="1" ht="11.25">
      <c r="B331" s="159"/>
      <c r="D331" s="160" t="s">
        <v>146</v>
      </c>
      <c r="E331" s="161" t="s">
        <v>3</v>
      </c>
      <c r="F331" s="162" t="s">
        <v>256</v>
      </c>
      <c r="H331" s="161" t="s">
        <v>3</v>
      </c>
      <c r="I331" s="163"/>
      <c r="L331" s="159"/>
      <c r="M331" s="164"/>
      <c r="N331" s="165"/>
      <c r="O331" s="165"/>
      <c r="P331" s="165"/>
      <c r="Q331" s="165"/>
      <c r="R331" s="165"/>
      <c r="S331" s="165"/>
      <c r="T331" s="166"/>
      <c r="AT331" s="161" t="s">
        <v>146</v>
      </c>
      <c r="AU331" s="161" t="s">
        <v>79</v>
      </c>
      <c r="AV331" s="13" t="s">
        <v>77</v>
      </c>
      <c r="AW331" s="13" t="s">
        <v>31</v>
      </c>
      <c r="AX331" s="13" t="s">
        <v>69</v>
      </c>
      <c r="AY331" s="161" t="s">
        <v>135</v>
      </c>
    </row>
    <row r="332" spans="1:65" s="14" customFormat="1" ht="11.25">
      <c r="B332" s="167"/>
      <c r="D332" s="160" t="s">
        <v>146</v>
      </c>
      <c r="E332" s="168" t="s">
        <v>3</v>
      </c>
      <c r="F332" s="169" t="s">
        <v>367</v>
      </c>
      <c r="H332" s="170">
        <v>3.09</v>
      </c>
      <c r="I332" s="171"/>
      <c r="L332" s="167"/>
      <c r="M332" s="172"/>
      <c r="N332" s="173"/>
      <c r="O332" s="173"/>
      <c r="P332" s="173"/>
      <c r="Q332" s="173"/>
      <c r="R332" s="173"/>
      <c r="S332" s="173"/>
      <c r="T332" s="174"/>
      <c r="AT332" s="168" t="s">
        <v>146</v>
      </c>
      <c r="AU332" s="168" t="s">
        <v>79</v>
      </c>
      <c r="AV332" s="14" t="s">
        <v>79</v>
      </c>
      <c r="AW332" s="14" t="s">
        <v>31</v>
      </c>
      <c r="AX332" s="14" t="s">
        <v>69</v>
      </c>
      <c r="AY332" s="168" t="s">
        <v>135</v>
      </c>
    </row>
    <row r="333" spans="1:65" s="13" customFormat="1" ht="11.25">
      <c r="B333" s="159"/>
      <c r="D333" s="160" t="s">
        <v>146</v>
      </c>
      <c r="E333" s="161" t="s">
        <v>3</v>
      </c>
      <c r="F333" s="162" t="s">
        <v>258</v>
      </c>
      <c r="H333" s="161" t="s">
        <v>3</v>
      </c>
      <c r="I333" s="163"/>
      <c r="L333" s="159"/>
      <c r="M333" s="164"/>
      <c r="N333" s="165"/>
      <c r="O333" s="165"/>
      <c r="P333" s="165"/>
      <c r="Q333" s="165"/>
      <c r="R333" s="165"/>
      <c r="S333" s="165"/>
      <c r="T333" s="166"/>
      <c r="AT333" s="161" t="s">
        <v>146</v>
      </c>
      <c r="AU333" s="161" t="s">
        <v>79</v>
      </c>
      <c r="AV333" s="13" t="s">
        <v>77</v>
      </c>
      <c r="AW333" s="13" t="s">
        <v>31</v>
      </c>
      <c r="AX333" s="13" t="s">
        <v>69</v>
      </c>
      <c r="AY333" s="161" t="s">
        <v>135</v>
      </c>
    </row>
    <row r="334" spans="1:65" s="14" customFormat="1" ht="11.25">
      <c r="B334" s="167"/>
      <c r="D334" s="160" t="s">
        <v>146</v>
      </c>
      <c r="E334" s="168" t="s">
        <v>3</v>
      </c>
      <c r="F334" s="169" t="s">
        <v>368</v>
      </c>
      <c r="H334" s="170">
        <v>2.5499999999999998</v>
      </c>
      <c r="I334" s="171"/>
      <c r="L334" s="167"/>
      <c r="M334" s="172"/>
      <c r="N334" s="173"/>
      <c r="O334" s="173"/>
      <c r="P334" s="173"/>
      <c r="Q334" s="173"/>
      <c r="R334" s="173"/>
      <c r="S334" s="173"/>
      <c r="T334" s="174"/>
      <c r="AT334" s="168" t="s">
        <v>146</v>
      </c>
      <c r="AU334" s="168" t="s">
        <v>79</v>
      </c>
      <c r="AV334" s="14" t="s">
        <v>79</v>
      </c>
      <c r="AW334" s="14" t="s">
        <v>31</v>
      </c>
      <c r="AX334" s="14" t="s">
        <v>69</v>
      </c>
      <c r="AY334" s="168" t="s">
        <v>135</v>
      </c>
    </row>
    <row r="335" spans="1:65" s="15" customFormat="1" ht="11.25">
      <c r="B335" s="175"/>
      <c r="D335" s="160" t="s">
        <v>146</v>
      </c>
      <c r="E335" s="176" t="s">
        <v>3</v>
      </c>
      <c r="F335" s="177" t="s">
        <v>149</v>
      </c>
      <c r="H335" s="178">
        <v>2203.0400000000004</v>
      </c>
      <c r="I335" s="179"/>
      <c r="L335" s="175"/>
      <c r="M335" s="180"/>
      <c r="N335" s="181"/>
      <c r="O335" s="181"/>
      <c r="P335" s="181"/>
      <c r="Q335" s="181"/>
      <c r="R335" s="181"/>
      <c r="S335" s="181"/>
      <c r="T335" s="182"/>
      <c r="AT335" s="176" t="s">
        <v>146</v>
      </c>
      <c r="AU335" s="176" t="s">
        <v>79</v>
      </c>
      <c r="AV335" s="15" t="s">
        <v>142</v>
      </c>
      <c r="AW335" s="15" t="s">
        <v>31</v>
      </c>
      <c r="AX335" s="15" t="s">
        <v>77</v>
      </c>
      <c r="AY335" s="176" t="s">
        <v>135</v>
      </c>
    </row>
    <row r="336" spans="1:65" s="2" customFormat="1" ht="24.2" customHeight="1">
      <c r="A336" s="35"/>
      <c r="B336" s="140"/>
      <c r="C336" s="141" t="s">
        <v>369</v>
      </c>
      <c r="D336" s="141" t="s">
        <v>137</v>
      </c>
      <c r="E336" s="142" t="s">
        <v>370</v>
      </c>
      <c r="F336" s="143" t="s">
        <v>371</v>
      </c>
      <c r="G336" s="144" t="s">
        <v>372</v>
      </c>
      <c r="H336" s="145">
        <v>3751.77</v>
      </c>
      <c r="I336" s="146"/>
      <c r="J336" s="147">
        <f>ROUND(I336*H336,2)</f>
        <v>0</v>
      </c>
      <c r="K336" s="143" t="s">
        <v>141</v>
      </c>
      <c r="L336" s="36"/>
      <c r="M336" s="148" t="s">
        <v>3</v>
      </c>
      <c r="N336" s="149" t="s">
        <v>40</v>
      </c>
      <c r="O336" s="56"/>
      <c r="P336" s="150">
        <f>O336*H336</f>
        <v>0</v>
      </c>
      <c r="Q336" s="150">
        <v>0</v>
      </c>
      <c r="R336" s="150">
        <f>Q336*H336</f>
        <v>0</v>
      </c>
      <c r="S336" s="150">
        <v>0</v>
      </c>
      <c r="T336" s="151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152" t="s">
        <v>142</v>
      </c>
      <c r="AT336" s="152" t="s">
        <v>137</v>
      </c>
      <c r="AU336" s="152" t="s">
        <v>79</v>
      </c>
      <c r="AY336" s="20" t="s">
        <v>135</v>
      </c>
      <c r="BE336" s="153">
        <f>IF(N336="základní",J336,0)</f>
        <v>0</v>
      </c>
      <c r="BF336" s="153">
        <f>IF(N336="snížená",J336,0)</f>
        <v>0</v>
      </c>
      <c r="BG336" s="153">
        <f>IF(N336="zákl. přenesená",J336,0)</f>
        <v>0</v>
      </c>
      <c r="BH336" s="153">
        <f>IF(N336="sníž. přenesená",J336,0)</f>
        <v>0</v>
      </c>
      <c r="BI336" s="153">
        <f>IF(N336="nulová",J336,0)</f>
        <v>0</v>
      </c>
      <c r="BJ336" s="20" t="s">
        <v>77</v>
      </c>
      <c r="BK336" s="153">
        <f>ROUND(I336*H336,2)</f>
        <v>0</v>
      </c>
      <c r="BL336" s="20" t="s">
        <v>142</v>
      </c>
      <c r="BM336" s="152" t="s">
        <v>373</v>
      </c>
    </row>
    <row r="337" spans="1:65" s="2" customFormat="1" ht="11.25">
      <c r="A337" s="35"/>
      <c r="B337" s="36"/>
      <c r="C337" s="35"/>
      <c r="D337" s="154" t="s">
        <v>144</v>
      </c>
      <c r="E337" s="35"/>
      <c r="F337" s="155" t="s">
        <v>374</v>
      </c>
      <c r="G337" s="35"/>
      <c r="H337" s="35"/>
      <c r="I337" s="156"/>
      <c r="J337" s="35"/>
      <c r="K337" s="35"/>
      <c r="L337" s="36"/>
      <c r="M337" s="157"/>
      <c r="N337" s="158"/>
      <c r="O337" s="56"/>
      <c r="P337" s="56"/>
      <c r="Q337" s="56"/>
      <c r="R337" s="56"/>
      <c r="S337" s="56"/>
      <c r="T337" s="57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T337" s="20" t="s">
        <v>144</v>
      </c>
      <c r="AU337" s="20" t="s">
        <v>79</v>
      </c>
    </row>
    <row r="338" spans="1:65" s="13" customFormat="1" ht="11.25">
      <c r="B338" s="159"/>
      <c r="D338" s="160" t="s">
        <v>146</v>
      </c>
      <c r="E338" s="161" t="s">
        <v>3</v>
      </c>
      <c r="F338" s="162" t="s">
        <v>188</v>
      </c>
      <c r="H338" s="161" t="s">
        <v>3</v>
      </c>
      <c r="I338" s="163"/>
      <c r="L338" s="159"/>
      <c r="M338" s="164"/>
      <c r="N338" s="165"/>
      <c r="O338" s="165"/>
      <c r="P338" s="165"/>
      <c r="Q338" s="165"/>
      <c r="R338" s="165"/>
      <c r="S338" s="165"/>
      <c r="T338" s="166"/>
      <c r="AT338" s="161" t="s">
        <v>146</v>
      </c>
      <c r="AU338" s="161" t="s">
        <v>79</v>
      </c>
      <c r="AV338" s="13" t="s">
        <v>77</v>
      </c>
      <c r="AW338" s="13" t="s">
        <v>31</v>
      </c>
      <c r="AX338" s="13" t="s">
        <v>69</v>
      </c>
      <c r="AY338" s="161" t="s">
        <v>135</v>
      </c>
    </row>
    <row r="339" spans="1:65" s="13" customFormat="1" ht="11.25">
      <c r="B339" s="159"/>
      <c r="D339" s="160" t="s">
        <v>146</v>
      </c>
      <c r="E339" s="161" t="s">
        <v>3</v>
      </c>
      <c r="F339" s="162" t="s">
        <v>315</v>
      </c>
      <c r="H339" s="161" t="s">
        <v>3</v>
      </c>
      <c r="I339" s="163"/>
      <c r="L339" s="159"/>
      <c r="M339" s="164"/>
      <c r="N339" s="165"/>
      <c r="O339" s="165"/>
      <c r="P339" s="165"/>
      <c r="Q339" s="165"/>
      <c r="R339" s="165"/>
      <c r="S339" s="165"/>
      <c r="T339" s="166"/>
      <c r="AT339" s="161" t="s">
        <v>146</v>
      </c>
      <c r="AU339" s="161" t="s">
        <v>79</v>
      </c>
      <c r="AV339" s="13" t="s">
        <v>77</v>
      </c>
      <c r="AW339" s="13" t="s">
        <v>31</v>
      </c>
      <c r="AX339" s="13" t="s">
        <v>69</v>
      </c>
      <c r="AY339" s="161" t="s">
        <v>135</v>
      </c>
    </row>
    <row r="340" spans="1:65" s="13" customFormat="1" ht="11.25">
      <c r="B340" s="159"/>
      <c r="D340" s="160" t="s">
        <v>146</v>
      </c>
      <c r="E340" s="161" t="s">
        <v>3</v>
      </c>
      <c r="F340" s="162" t="s">
        <v>375</v>
      </c>
      <c r="H340" s="161" t="s">
        <v>3</v>
      </c>
      <c r="I340" s="163"/>
      <c r="L340" s="159"/>
      <c r="M340" s="164"/>
      <c r="N340" s="165"/>
      <c r="O340" s="165"/>
      <c r="P340" s="165"/>
      <c r="Q340" s="165"/>
      <c r="R340" s="165"/>
      <c r="S340" s="165"/>
      <c r="T340" s="166"/>
      <c r="AT340" s="161" t="s">
        <v>146</v>
      </c>
      <c r="AU340" s="161" t="s">
        <v>79</v>
      </c>
      <c r="AV340" s="13" t="s">
        <v>77</v>
      </c>
      <c r="AW340" s="13" t="s">
        <v>31</v>
      </c>
      <c r="AX340" s="13" t="s">
        <v>69</v>
      </c>
      <c r="AY340" s="161" t="s">
        <v>135</v>
      </c>
    </row>
    <row r="341" spans="1:65" s="14" customFormat="1" ht="11.25">
      <c r="B341" s="167"/>
      <c r="D341" s="160" t="s">
        <v>146</v>
      </c>
      <c r="E341" s="168" t="s">
        <v>3</v>
      </c>
      <c r="F341" s="169" t="s">
        <v>376</v>
      </c>
      <c r="H341" s="170">
        <v>868.14</v>
      </c>
      <c r="I341" s="171"/>
      <c r="L341" s="167"/>
      <c r="M341" s="172"/>
      <c r="N341" s="173"/>
      <c r="O341" s="173"/>
      <c r="P341" s="173"/>
      <c r="Q341" s="173"/>
      <c r="R341" s="173"/>
      <c r="S341" s="173"/>
      <c r="T341" s="174"/>
      <c r="AT341" s="168" t="s">
        <v>146</v>
      </c>
      <c r="AU341" s="168" t="s">
        <v>79</v>
      </c>
      <c r="AV341" s="14" t="s">
        <v>79</v>
      </c>
      <c r="AW341" s="14" t="s">
        <v>31</v>
      </c>
      <c r="AX341" s="14" t="s">
        <v>69</v>
      </c>
      <c r="AY341" s="168" t="s">
        <v>135</v>
      </c>
    </row>
    <row r="342" spans="1:65" s="13" customFormat="1" ht="11.25">
      <c r="B342" s="159"/>
      <c r="D342" s="160" t="s">
        <v>146</v>
      </c>
      <c r="E342" s="161" t="s">
        <v>3</v>
      </c>
      <c r="F342" s="162" t="s">
        <v>317</v>
      </c>
      <c r="H342" s="161" t="s">
        <v>3</v>
      </c>
      <c r="I342" s="163"/>
      <c r="L342" s="159"/>
      <c r="M342" s="164"/>
      <c r="N342" s="165"/>
      <c r="O342" s="165"/>
      <c r="P342" s="165"/>
      <c r="Q342" s="165"/>
      <c r="R342" s="165"/>
      <c r="S342" s="165"/>
      <c r="T342" s="166"/>
      <c r="AT342" s="161" t="s">
        <v>146</v>
      </c>
      <c r="AU342" s="161" t="s">
        <v>79</v>
      </c>
      <c r="AV342" s="13" t="s">
        <v>77</v>
      </c>
      <c r="AW342" s="13" t="s">
        <v>31</v>
      </c>
      <c r="AX342" s="13" t="s">
        <v>69</v>
      </c>
      <c r="AY342" s="161" t="s">
        <v>135</v>
      </c>
    </row>
    <row r="343" spans="1:65" s="14" customFormat="1" ht="11.25">
      <c r="B343" s="167"/>
      <c r="D343" s="160" t="s">
        <v>146</v>
      </c>
      <c r="E343" s="168" t="s">
        <v>3</v>
      </c>
      <c r="F343" s="169" t="s">
        <v>377</v>
      </c>
      <c r="H343" s="170">
        <v>2883.63</v>
      </c>
      <c r="I343" s="171"/>
      <c r="L343" s="167"/>
      <c r="M343" s="172"/>
      <c r="N343" s="173"/>
      <c r="O343" s="173"/>
      <c r="P343" s="173"/>
      <c r="Q343" s="173"/>
      <c r="R343" s="173"/>
      <c r="S343" s="173"/>
      <c r="T343" s="174"/>
      <c r="AT343" s="168" t="s">
        <v>146</v>
      </c>
      <c r="AU343" s="168" t="s">
        <v>79</v>
      </c>
      <c r="AV343" s="14" t="s">
        <v>79</v>
      </c>
      <c r="AW343" s="14" t="s">
        <v>31</v>
      </c>
      <c r="AX343" s="14" t="s">
        <v>69</v>
      </c>
      <c r="AY343" s="168" t="s">
        <v>135</v>
      </c>
    </row>
    <row r="344" spans="1:65" s="15" customFormat="1" ht="11.25">
      <c r="B344" s="175"/>
      <c r="D344" s="160" t="s">
        <v>146</v>
      </c>
      <c r="E344" s="176" t="s">
        <v>3</v>
      </c>
      <c r="F344" s="177" t="s">
        <v>149</v>
      </c>
      <c r="H344" s="178">
        <v>3751.77</v>
      </c>
      <c r="I344" s="179"/>
      <c r="L344" s="175"/>
      <c r="M344" s="180"/>
      <c r="N344" s="181"/>
      <c r="O344" s="181"/>
      <c r="P344" s="181"/>
      <c r="Q344" s="181"/>
      <c r="R344" s="181"/>
      <c r="S344" s="181"/>
      <c r="T344" s="182"/>
      <c r="AT344" s="176" t="s">
        <v>146</v>
      </c>
      <c r="AU344" s="176" t="s">
        <v>79</v>
      </c>
      <c r="AV344" s="15" t="s">
        <v>142</v>
      </c>
      <c r="AW344" s="15" t="s">
        <v>31</v>
      </c>
      <c r="AX344" s="15" t="s">
        <v>77</v>
      </c>
      <c r="AY344" s="176" t="s">
        <v>135</v>
      </c>
    </row>
    <row r="345" spans="1:65" s="2" customFormat="1" ht="33" customHeight="1">
      <c r="A345" s="35"/>
      <c r="B345" s="140"/>
      <c r="C345" s="141" t="s">
        <v>378</v>
      </c>
      <c r="D345" s="141" t="s">
        <v>137</v>
      </c>
      <c r="E345" s="142" t="s">
        <v>379</v>
      </c>
      <c r="F345" s="143" t="s">
        <v>380</v>
      </c>
      <c r="G345" s="144" t="s">
        <v>140</v>
      </c>
      <c r="H345" s="145">
        <v>4832</v>
      </c>
      <c r="I345" s="146"/>
      <c r="J345" s="147">
        <f>ROUND(I345*H345,2)</f>
        <v>0</v>
      </c>
      <c r="K345" s="143" t="s">
        <v>141</v>
      </c>
      <c r="L345" s="36"/>
      <c r="M345" s="148" t="s">
        <v>3</v>
      </c>
      <c r="N345" s="149" t="s">
        <v>40</v>
      </c>
      <c r="O345" s="56"/>
      <c r="P345" s="150">
        <f>O345*H345</f>
        <v>0</v>
      </c>
      <c r="Q345" s="150">
        <v>0</v>
      </c>
      <c r="R345" s="150">
        <f>Q345*H345</f>
        <v>0</v>
      </c>
      <c r="S345" s="150">
        <v>0</v>
      </c>
      <c r="T345" s="151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152" t="s">
        <v>142</v>
      </c>
      <c r="AT345" s="152" t="s">
        <v>137</v>
      </c>
      <c r="AU345" s="152" t="s">
        <v>79</v>
      </c>
      <c r="AY345" s="20" t="s">
        <v>135</v>
      </c>
      <c r="BE345" s="153">
        <f>IF(N345="základní",J345,0)</f>
        <v>0</v>
      </c>
      <c r="BF345" s="153">
        <f>IF(N345="snížená",J345,0)</f>
        <v>0</v>
      </c>
      <c r="BG345" s="153">
        <f>IF(N345="zákl. přenesená",J345,0)</f>
        <v>0</v>
      </c>
      <c r="BH345" s="153">
        <f>IF(N345="sníž. přenesená",J345,0)</f>
        <v>0</v>
      </c>
      <c r="BI345" s="153">
        <f>IF(N345="nulová",J345,0)</f>
        <v>0</v>
      </c>
      <c r="BJ345" s="20" t="s">
        <v>77</v>
      </c>
      <c r="BK345" s="153">
        <f>ROUND(I345*H345,2)</f>
        <v>0</v>
      </c>
      <c r="BL345" s="20" t="s">
        <v>142</v>
      </c>
      <c r="BM345" s="152" t="s">
        <v>381</v>
      </c>
    </row>
    <row r="346" spans="1:65" s="2" customFormat="1" ht="11.25">
      <c r="A346" s="35"/>
      <c r="B346" s="36"/>
      <c r="C346" s="35"/>
      <c r="D346" s="154" t="s">
        <v>144</v>
      </c>
      <c r="E346" s="35"/>
      <c r="F346" s="155" t="s">
        <v>382</v>
      </c>
      <c r="G346" s="35"/>
      <c r="H346" s="35"/>
      <c r="I346" s="156"/>
      <c r="J346" s="35"/>
      <c r="K346" s="35"/>
      <c r="L346" s="36"/>
      <c r="M346" s="157"/>
      <c r="N346" s="158"/>
      <c r="O346" s="56"/>
      <c r="P346" s="56"/>
      <c r="Q346" s="56"/>
      <c r="R346" s="56"/>
      <c r="S346" s="56"/>
      <c r="T346" s="57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T346" s="20" t="s">
        <v>144</v>
      </c>
      <c r="AU346" s="20" t="s">
        <v>79</v>
      </c>
    </row>
    <row r="347" spans="1:65" s="13" customFormat="1" ht="11.25">
      <c r="B347" s="159"/>
      <c r="D347" s="160" t="s">
        <v>146</v>
      </c>
      <c r="E347" s="161" t="s">
        <v>3</v>
      </c>
      <c r="F347" s="162" t="s">
        <v>188</v>
      </c>
      <c r="H347" s="161" t="s">
        <v>3</v>
      </c>
      <c r="I347" s="163"/>
      <c r="L347" s="159"/>
      <c r="M347" s="164"/>
      <c r="N347" s="165"/>
      <c r="O347" s="165"/>
      <c r="P347" s="165"/>
      <c r="Q347" s="165"/>
      <c r="R347" s="165"/>
      <c r="S347" s="165"/>
      <c r="T347" s="166"/>
      <c r="AT347" s="161" t="s">
        <v>146</v>
      </c>
      <c r="AU347" s="161" t="s">
        <v>79</v>
      </c>
      <c r="AV347" s="13" t="s">
        <v>77</v>
      </c>
      <c r="AW347" s="13" t="s">
        <v>31</v>
      </c>
      <c r="AX347" s="13" t="s">
        <v>69</v>
      </c>
      <c r="AY347" s="161" t="s">
        <v>135</v>
      </c>
    </row>
    <row r="348" spans="1:65" s="13" customFormat="1" ht="11.25">
      <c r="B348" s="159"/>
      <c r="D348" s="160" t="s">
        <v>146</v>
      </c>
      <c r="E348" s="161" t="s">
        <v>3</v>
      </c>
      <c r="F348" s="162" t="s">
        <v>383</v>
      </c>
      <c r="H348" s="161" t="s">
        <v>3</v>
      </c>
      <c r="I348" s="163"/>
      <c r="L348" s="159"/>
      <c r="M348" s="164"/>
      <c r="N348" s="165"/>
      <c r="O348" s="165"/>
      <c r="P348" s="165"/>
      <c r="Q348" s="165"/>
      <c r="R348" s="165"/>
      <c r="S348" s="165"/>
      <c r="T348" s="166"/>
      <c r="AT348" s="161" t="s">
        <v>146</v>
      </c>
      <c r="AU348" s="161" t="s">
        <v>79</v>
      </c>
      <c r="AV348" s="13" t="s">
        <v>77</v>
      </c>
      <c r="AW348" s="13" t="s">
        <v>31</v>
      </c>
      <c r="AX348" s="13" t="s">
        <v>69</v>
      </c>
      <c r="AY348" s="161" t="s">
        <v>135</v>
      </c>
    </row>
    <row r="349" spans="1:65" s="14" customFormat="1" ht="11.25">
      <c r="B349" s="167"/>
      <c r="D349" s="160" t="s">
        <v>146</v>
      </c>
      <c r="E349" s="168" t="s">
        <v>3</v>
      </c>
      <c r="F349" s="169" t="s">
        <v>384</v>
      </c>
      <c r="H349" s="170">
        <v>4832</v>
      </c>
      <c r="I349" s="171"/>
      <c r="L349" s="167"/>
      <c r="M349" s="172"/>
      <c r="N349" s="173"/>
      <c r="O349" s="173"/>
      <c r="P349" s="173"/>
      <c r="Q349" s="173"/>
      <c r="R349" s="173"/>
      <c r="S349" s="173"/>
      <c r="T349" s="174"/>
      <c r="AT349" s="168" t="s">
        <v>146</v>
      </c>
      <c r="AU349" s="168" t="s">
        <v>79</v>
      </c>
      <c r="AV349" s="14" t="s">
        <v>79</v>
      </c>
      <c r="AW349" s="14" t="s">
        <v>31</v>
      </c>
      <c r="AX349" s="14" t="s">
        <v>69</v>
      </c>
      <c r="AY349" s="168" t="s">
        <v>135</v>
      </c>
    </row>
    <row r="350" spans="1:65" s="15" customFormat="1" ht="11.25">
      <c r="B350" s="175"/>
      <c r="D350" s="160" t="s">
        <v>146</v>
      </c>
      <c r="E350" s="176" t="s">
        <v>3</v>
      </c>
      <c r="F350" s="177" t="s">
        <v>149</v>
      </c>
      <c r="H350" s="178">
        <v>4832</v>
      </c>
      <c r="I350" s="179"/>
      <c r="L350" s="175"/>
      <c r="M350" s="180"/>
      <c r="N350" s="181"/>
      <c r="O350" s="181"/>
      <c r="P350" s="181"/>
      <c r="Q350" s="181"/>
      <c r="R350" s="181"/>
      <c r="S350" s="181"/>
      <c r="T350" s="182"/>
      <c r="AT350" s="176" t="s">
        <v>146</v>
      </c>
      <c r="AU350" s="176" t="s">
        <v>79</v>
      </c>
      <c r="AV350" s="15" t="s">
        <v>142</v>
      </c>
      <c r="AW350" s="15" t="s">
        <v>31</v>
      </c>
      <c r="AX350" s="15" t="s">
        <v>77</v>
      </c>
      <c r="AY350" s="176" t="s">
        <v>135</v>
      </c>
    </row>
    <row r="351" spans="1:65" s="2" customFormat="1" ht="33" customHeight="1">
      <c r="A351" s="35"/>
      <c r="B351" s="140"/>
      <c r="C351" s="141" t="s">
        <v>385</v>
      </c>
      <c r="D351" s="141" t="s">
        <v>137</v>
      </c>
      <c r="E351" s="142" t="s">
        <v>386</v>
      </c>
      <c r="F351" s="143" t="s">
        <v>387</v>
      </c>
      <c r="G351" s="144" t="s">
        <v>140</v>
      </c>
      <c r="H351" s="145">
        <v>1208</v>
      </c>
      <c r="I351" s="146"/>
      <c r="J351" s="147">
        <f>ROUND(I351*H351,2)</f>
        <v>0</v>
      </c>
      <c r="K351" s="143" t="s">
        <v>141</v>
      </c>
      <c r="L351" s="36"/>
      <c r="M351" s="148" t="s">
        <v>3</v>
      </c>
      <c r="N351" s="149" t="s">
        <v>40</v>
      </c>
      <c r="O351" s="56"/>
      <c r="P351" s="150">
        <f>O351*H351</f>
        <v>0</v>
      </c>
      <c r="Q351" s="150">
        <v>0</v>
      </c>
      <c r="R351" s="150">
        <f>Q351*H351</f>
        <v>0</v>
      </c>
      <c r="S351" s="150">
        <v>0</v>
      </c>
      <c r="T351" s="151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52" t="s">
        <v>142</v>
      </c>
      <c r="AT351" s="152" t="s">
        <v>137</v>
      </c>
      <c r="AU351" s="152" t="s">
        <v>79</v>
      </c>
      <c r="AY351" s="20" t="s">
        <v>135</v>
      </c>
      <c r="BE351" s="153">
        <f>IF(N351="základní",J351,0)</f>
        <v>0</v>
      </c>
      <c r="BF351" s="153">
        <f>IF(N351="snížená",J351,0)</f>
        <v>0</v>
      </c>
      <c r="BG351" s="153">
        <f>IF(N351="zákl. přenesená",J351,0)</f>
        <v>0</v>
      </c>
      <c r="BH351" s="153">
        <f>IF(N351="sníž. přenesená",J351,0)</f>
        <v>0</v>
      </c>
      <c r="BI351" s="153">
        <f>IF(N351="nulová",J351,0)</f>
        <v>0</v>
      </c>
      <c r="BJ351" s="20" t="s">
        <v>77</v>
      </c>
      <c r="BK351" s="153">
        <f>ROUND(I351*H351,2)</f>
        <v>0</v>
      </c>
      <c r="BL351" s="20" t="s">
        <v>142</v>
      </c>
      <c r="BM351" s="152" t="s">
        <v>388</v>
      </c>
    </row>
    <row r="352" spans="1:65" s="2" customFormat="1" ht="11.25">
      <c r="A352" s="35"/>
      <c r="B352" s="36"/>
      <c r="C352" s="35"/>
      <c r="D352" s="154" t="s">
        <v>144</v>
      </c>
      <c r="E352" s="35"/>
      <c r="F352" s="155" t="s">
        <v>389</v>
      </c>
      <c r="G352" s="35"/>
      <c r="H352" s="35"/>
      <c r="I352" s="156"/>
      <c r="J352" s="35"/>
      <c r="K352" s="35"/>
      <c r="L352" s="36"/>
      <c r="M352" s="157"/>
      <c r="N352" s="158"/>
      <c r="O352" s="56"/>
      <c r="P352" s="56"/>
      <c r="Q352" s="56"/>
      <c r="R352" s="56"/>
      <c r="S352" s="56"/>
      <c r="T352" s="57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T352" s="20" t="s">
        <v>144</v>
      </c>
      <c r="AU352" s="20" t="s">
        <v>79</v>
      </c>
    </row>
    <row r="353" spans="1:65" s="13" customFormat="1" ht="11.25">
      <c r="B353" s="159"/>
      <c r="D353" s="160" t="s">
        <v>146</v>
      </c>
      <c r="E353" s="161" t="s">
        <v>3</v>
      </c>
      <c r="F353" s="162" t="s">
        <v>188</v>
      </c>
      <c r="H353" s="161" t="s">
        <v>3</v>
      </c>
      <c r="I353" s="163"/>
      <c r="L353" s="159"/>
      <c r="M353" s="164"/>
      <c r="N353" s="165"/>
      <c r="O353" s="165"/>
      <c r="P353" s="165"/>
      <c r="Q353" s="165"/>
      <c r="R353" s="165"/>
      <c r="S353" s="165"/>
      <c r="T353" s="166"/>
      <c r="AT353" s="161" t="s">
        <v>146</v>
      </c>
      <c r="AU353" s="161" t="s">
        <v>79</v>
      </c>
      <c r="AV353" s="13" t="s">
        <v>77</v>
      </c>
      <c r="AW353" s="13" t="s">
        <v>31</v>
      </c>
      <c r="AX353" s="13" t="s">
        <v>69</v>
      </c>
      <c r="AY353" s="161" t="s">
        <v>135</v>
      </c>
    </row>
    <row r="354" spans="1:65" s="13" customFormat="1" ht="11.25">
      <c r="B354" s="159"/>
      <c r="D354" s="160" t="s">
        <v>146</v>
      </c>
      <c r="E354" s="161" t="s">
        <v>3</v>
      </c>
      <c r="F354" s="162" t="s">
        <v>390</v>
      </c>
      <c r="H354" s="161" t="s">
        <v>3</v>
      </c>
      <c r="I354" s="163"/>
      <c r="L354" s="159"/>
      <c r="M354" s="164"/>
      <c r="N354" s="165"/>
      <c r="O354" s="165"/>
      <c r="P354" s="165"/>
      <c r="Q354" s="165"/>
      <c r="R354" s="165"/>
      <c r="S354" s="165"/>
      <c r="T354" s="166"/>
      <c r="AT354" s="161" t="s">
        <v>146</v>
      </c>
      <c r="AU354" s="161" t="s">
        <v>79</v>
      </c>
      <c r="AV354" s="13" t="s">
        <v>77</v>
      </c>
      <c r="AW354" s="13" t="s">
        <v>31</v>
      </c>
      <c r="AX354" s="13" t="s">
        <v>69</v>
      </c>
      <c r="AY354" s="161" t="s">
        <v>135</v>
      </c>
    </row>
    <row r="355" spans="1:65" s="14" customFormat="1" ht="11.25">
      <c r="B355" s="167"/>
      <c r="D355" s="160" t="s">
        <v>146</v>
      </c>
      <c r="E355" s="168" t="s">
        <v>3</v>
      </c>
      <c r="F355" s="169" t="s">
        <v>391</v>
      </c>
      <c r="H355" s="170">
        <v>1208</v>
      </c>
      <c r="I355" s="171"/>
      <c r="L355" s="167"/>
      <c r="M355" s="172"/>
      <c r="N355" s="173"/>
      <c r="O355" s="173"/>
      <c r="P355" s="173"/>
      <c r="Q355" s="173"/>
      <c r="R355" s="173"/>
      <c r="S355" s="173"/>
      <c r="T355" s="174"/>
      <c r="AT355" s="168" t="s">
        <v>146</v>
      </c>
      <c r="AU355" s="168" t="s">
        <v>79</v>
      </c>
      <c r="AV355" s="14" t="s">
        <v>79</v>
      </c>
      <c r="AW355" s="14" t="s">
        <v>31</v>
      </c>
      <c r="AX355" s="14" t="s">
        <v>69</v>
      </c>
      <c r="AY355" s="168" t="s">
        <v>135</v>
      </c>
    </row>
    <row r="356" spans="1:65" s="15" customFormat="1" ht="11.25">
      <c r="B356" s="175"/>
      <c r="D356" s="160" t="s">
        <v>146</v>
      </c>
      <c r="E356" s="176" t="s">
        <v>3</v>
      </c>
      <c r="F356" s="177" t="s">
        <v>149</v>
      </c>
      <c r="H356" s="178">
        <v>1208</v>
      </c>
      <c r="I356" s="179"/>
      <c r="L356" s="175"/>
      <c r="M356" s="180"/>
      <c r="N356" s="181"/>
      <c r="O356" s="181"/>
      <c r="P356" s="181"/>
      <c r="Q356" s="181"/>
      <c r="R356" s="181"/>
      <c r="S356" s="181"/>
      <c r="T356" s="182"/>
      <c r="AT356" s="176" t="s">
        <v>146</v>
      </c>
      <c r="AU356" s="176" t="s">
        <v>79</v>
      </c>
      <c r="AV356" s="15" t="s">
        <v>142</v>
      </c>
      <c r="AW356" s="15" t="s">
        <v>31</v>
      </c>
      <c r="AX356" s="15" t="s">
        <v>77</v>
      </c>
      <c r="AY356" s="176" t="s">
        <v>135</v>
      </c>
    </row>
    <row r="357" spans="1:65" s="2" customFormat="1" ht="24.2" customHeight="1">
      <c r="A357" s="35"/>
      <c r="B357" s="140"/>
      <c r="C357" s="141" t="s">
        <v>392</v>
      </c>
      <c r="D357" s="141" t="s">
        <v>137</v>
      </c>
      <c r="E357" s="142" t="s">
        <v>393</v>
      </c>
      <c r="F357" s="143" t="s">
        <v>394</v>
      </c>
      <c r="G357" s="144" t="s">
        <v>372</v>
      </c>
      <c r="H357" s="145">
        <v>578.76</v>
      </c>
      <c r="I357" s="146"/>
      <c r="J357" s="147">
        <f>ROUND(I357*H357,2)</f>
        <v>0</v>
      </c>
      <c r="K357" s="143" t="s">
        <v>141</v>
      </c>
      <c r="L357" s="36"/>
      <c r="M357" s="148" t="s">
        <v>3</v>
      </c>
      <c r="N357" s="149" t="s">
        <v>40</v>
      </c>
      <c r="O357" s="56"/>
      <c r="P357" s="150">
        <f>O357*H357</f>
        <v>0</v>
      </c>
      <c r="Q357" s="150">
        <v>0</v>
      </c>
      <c r="R357" s="150">
        <f>Q357*H357</f>
        <v>0</v>
      </c>
      <c r="S357" s="150">
        <v>0</v>
      </c>
      <c r="T357" s="151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152" t="s">
        <v>142</v>
      </c>
      <c r="AT357" s="152" t="s">
        <v>137</v>
      </c>
      <c r="AU357" s="152" t="s">
        <v>79</v>
      </c>
      <c r="AY357" s="20" t="s">
        <v>135</v>
      </c>
      <c r="BE357" s="153">
        <f>IF(N357="základní",J357,0)</f>
        <v>0</v>
      </c>
      <c r="BF357" s="153">
        <f>IF(N357="snížená",J357,0)</f>
        <v>0</v>
      </c>
      <c r="BG357" s="153">
        <f>IF(N357="zákl. přenesená",J357,0)</f>
        <v>0</v>
      </c>
      <c r="BH357" s="153">
        <f>IF(N357="sníž. přenesená",J357,0)</f>
        <v>0</v>
      </c>
      <c r="BI357" s="153">
        <f>IF(N357="nulová",J357,0)</f>
        <v>0</v>
      </c>
      <c r="BJ357" s="20" t="s">
        <v>77</v>
      </c>
      <c r="BK357" s="153">
        <f>ROUND(I357*H357,2)</f>
        <v>0</v>
      </c>
      <c r="BL357" s="20" t="s">
        <v>142</v>
      </c>
      <c r="BM357" s="152" t="s">
        <v>395</v>
      </c>
    </row>
    <row r="358" spans="1:65" s="2" customFormat="1" ht="11.25">
      <c r="A358" s="35"/>
      <c r="B358" s="36"/>
      <c r="C358" s="35"/>
      <c r="D358" s="154" t="s">
        <v>144</v>
      </c>
      <c r="E358" s="35"/>
      <c r="F358" s="155" t="s">
        <v>396</v>
      </c>
      <c r="G358" s="35"/>
      <c r="H358" s="35"/>
      <c r="I358" s="156"/>
      <c r="J358" s="35"/>
      <c r="K358" s="35"/>
      <c r="L358" s="36"/>
      <c r="M358" s="157"/>
      <c r="N358" s="158"/>
      <c r="O358" s="56"/>
      <c r="P358" s="56"/>
      <c r="Q358" s="56"/>
      <c r="R358" s="56"/>
      <c r="S358" s="56"/>
      <c r="T358" s="57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T358" s="20" t="s">
        <v>144</v>
      </c>
      <c r="AU358" s="20" t="s">
        <v>79</v>
      </c>
    </row>
    <row r="359" spans="1:65" s="13" customFormat="1" ht="11.25">
      <c r="B359" s="159"/>
      <c r="D359" s="160" t="s">
        <v>146</v>
      </c>
      <c r="E359" s="161" t="s">
        <v>3</v>
      </c>
      <c r="F359" s="162" t="s">
        <v>188</v>
      </c>
      <c r="H359" s="161" t="s">
        <v>3</v>
      </c>
      <c r="I359" s="163"/>
      <c r="L359" s="159"/>
      <c r="M359" s="164"/>
      <c r="N359" s="165"/>
      <c r="O359" s="165"/>
      <c r="P359" s="165"/>
      <c r="Q359" s="165"/>
      <c r="R359" s="165"/>
      <c r="S359" s="165"/>
      <c r="T359" s="166"/>
      <c r="AT359" s="161" t="s">
        <v>146</v>
      </c>
      <c r="AU359" s="161" t="s">
        <v>79</v>
      </c>
      <c r="AV359" s="13" t="s">
        <v>77</v>
      </c>
      <c r="AW359" s="13" t="s">
        <v>31</v>
      </c>
      <c r="AX359" s="13" t="s">
        <v>69</v>
      </c>
      <c r="AY359" s="161" t="s">
        <v>135</v>
      </c>
    </row>
    <row r="360" spans="1:65" s="13" customFormat="1" ht="11.25">
      <c r="B360" s="159"/>
      <c r="D360" s="160" t="s">
        <v>146</v>
      </c>
      <c r="E360" s="161" t="s">
        <v>3</v>
      </c>
      <c r="F360" s="162" t="s">
        <v>315</v>
      </c>
      <c r="H360" s="161" t="s">
        <v>3</v>
      </c>
      <c r="I360" s="163"/>
      <c r="L360" s="159"/>
      <c r="M360" s="164"/>
      <c r="N360" s="165"/>
      <c r="O360" s="165"/>
      <c r="P360" s="165"/>
      <c r="Q360" s="165"/>
      <c r="R360" s="165"/>
      <c r="S360" s="165"/>
      <c r="T360" s="166"/>
      <c r="AT360" s="161" t="s">
        <v>146</v>
      </c>
      <c r="AU360" s="161" t="s">
        <v>79</v>
      </c>
      <c r="AV360" s="13" t="s">
        <v>77</v>
      </c>
      <c r="AW360" s="13" t="s">
        <v>31</v>
      </c>
      <c r="AX360" s="13" t="s">
        <v>69</v>
      </c>
      <c r="AY360" s="161" t="s">
        <v>135</v>
      </c>
    </row>
    <row r="361" spans="1:65" s="13" customFormat="1" ht="11.25">
      <c r="B361" s="159"/>
      <c r="D361" s="160" t="s">
        <v>146</v>
      </c>
      <c r="E361" s="161" t="s">
        <v>3</v>
      </c>
      <c r="F361" s="162" t="s">
        <v>375</v>
      </c>
      <c r="H361" s="161" t="s">
        <v>3</v>
      </c>
      <c r="I361" s="163"/>
      <c r="L361" s="159"/>
      <c r="M361" s="164"/>
      <c r="N361" s="165"/>
      <c r="O361" s="165"/>
      <c r="P361" s="165"/>
      <c r="Q361" s="165"/>
      <c r="R361" s="165"/>
      <c r="S361" s="165"/>
      <c r="T361" s="166"/>
      <c r="AT361" s="161" t="s">
        <v>146</v>
      </c>
      <c r="AU361" s="161" t="s">
        <v>79</v>
      </c>
      <c r="AV361" s="13" t="s">
        <v>77</v>
      </c>
      <c r="AW361" s="13" t="s">
        <v>31</v>
      </c>
      <c r="AX361" s="13" t="s">
        <v>69</v>
      </c>
      <c r="AY361" s="161" t="s">
        <v>135</v>
      </c>
    </row>
    <row r="362" spans="1:65" s="14" customFormat="1" ht="11.25">
      <c r="B362" s="167"/>
      <c r="D362" s="160" t="s">
        <v>146</v>
      </c>
      <c r="E362" s="168" t="s">
        <v>3</v>
      </c>
      <c r="F362" s="169" t="s">
        <v>397</v>
      </c>
      <c r="H362" s="170">
        <v>578.76</v>
      </c>
      <c r="I362" s="171"/>
      <c r="L362" s="167"/>
      <c r="M362" s="172"/>
      <c r="N362" s="173"/>
      <c r="O362" s="173"/>
      <c r="P362" s="173"/>
      <c r="Q362" s="173"/>
      <c r="R362" s="173"/>
      <c r="S362" s="173"/>
      <c r="T362" s="174"/>
      <c r="AT362" s="168" t="s">
        <v>146</v>
      </c>
      <c r="AU362" s="168" t="s">
        <v>79</v>
      </c>
      <c r="AV362" s="14" t="s">
        <v>79</v>
      </c>
      <c r="AW362" s="14" t="s">
        <v>31</v>
      </c>
      <c r="AX362" s="14" t="s">
        <v>69</v>
      </c>
      <c r="AY362" s="168" t="s">
        <v>135</v>
      </c>
    </row>
    <row r="363" spans="1:65" s="15" customFormat="1" ht="11.25">
      <c r="B363" s="175"/>
      <c r="D363" s="160" t="s">
        <v>146</v>
      </c>
      <c r="E363" s="176" t="s">
        <v>3</v>
      </c>
      <c r="F363" s="177" t="s">
        <v>149</v>
      </c>
      <c r="H363" s="178">
        <v>578.76</v>
      </c>
      <c r="I363" s="179"/>
      <c r="L363" s="175"/>
      <c r="M363" s="180"/>
      <c r="N363" s="181"/>
      <c r="O363" s="181"/>
      <c r="P363" s="181"/>
      <c r="Q363" s="181"/>
      <c r="R363" s="181"/>
      <c r="S363" s="181"/>
      <c r="T363" s="182"/>
      <c r="AT363" s="176" t="s">
        <v>146</v>
      </c>
      <c r="AU363" s="176" t="s">
        <v>79</v>
      </c>
      <c r="AV363" s="15" t="s">
        <v>142</v>
      </c>
      <c r="AW363" s="15" t="s">
        <v>31</v>
      </c>
      <c r="AX363" s="15" t="s">
        <v>77</v>
      </c>
      <c r="AY363" s="176" t="s">
        <v>135</v>
      </c>
    </row>
    <row r="364" spans="1:65" s="2" customFormat="1" ht="37.9" customHeight="1">
      <c r="A364" s="35"/>
      <c r="B364" s="140"/>
      <c r="C364" s="141" t="s">
        <v>398</v>
      </c>
      <c r="D364" s="141" t="s">
        <v>137</v>
      </c>
      <c r="E364" s="142" t="s">
        <v>399</v>
      </c>
      <c r="F364" s="143" t="s">
        <v>400</v>
      </c>
      <c r="G364" s="144" t="s">
        <v>185</v>
      </c>
      <c r="H364" s="145">
        <v>59</v>
      </c>
      <c r="I364" s="146"/>
      <c r="J364" s="147">
        <f>ROUND(I364*H364,2)</f>
        <v>0</v>
      </c>
      <c r="K364" s="143" t="s">
        <v>141</v>
      </c>
      <c r="L364" s="36"/>
      <c r="M364" s="148" t="s">
        <v>3</v>
      </c>
      <c r="N364" s="149" t="s">
        <v>40</v>
      </c>
      <c r="O364" s="56"/>
      <c r="P364" s="150">
        <f>O364*H364</f>
        <v>0</v>
      </c>
      <c r="Q364" s="150">
        <v>0</v>
      </c>
      <c r="R364" s="150">
        <f>Q364*H364</f>
        <v>0</v>
      </c>
      <c r="S364" s="150">
        <v>0</v>
      </c>
      <c r="T364" s="151">
        <f>S364*H364</f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152" t="s">
        <v>142</v>
      </c>
      <c r="AT364" s="152" t="s">
        <v>137</v>
      </c>
      <c r="AU364" s="152" t="s">
        <v>79</v>
      </c>
      <c r="AY364" s="20" t="s">
        <v>135</v>
      </c>
      <c r="BE364" s="153">
        <f>IF(N364="základní",J364,0)</f>
        <v>0</v>
      </c>
      <c r="BF364" s="153">
        <f>IF(N364="snížená",J364,0)</f>
        <v>0</v>
      </c>
      <c r="BG364" s="153">
        <f>IF(N364="zákl. přenesená",J364,0)</f>
        <v>0</v>
      </c>
      <c r="BH364" s="153">
        <f>IF(N364="sníž. přenesená",J364,0)</f>
        <v>0</v>
      </c>
      <c r="BI364" s="153">
        <f>IF(N364="nulová",J364,0)</f>
        <v>0</v>
      </c>
      <c r="BJ364" s="20" t="s">
        <v>77</v>
      </c>
      <c r="BK364" s="153">
        <f>ROUND(I364*H364,2)</f>
        <v>0</v>
      </c>
      <c r="BL364" s="20" t="s">
        <v>142</v>
      </c>
      <c r="BM364" s="152" t="s">
        <v>401</v>
      </c>
    </row>
    <row r="365" spans="1:65" s="2" customFormat="1" ht="11.25">
      <c r="A365" s="35"/>
      <c r="B365" s="36"/>
      <c r="C365" s="35"/>
      <c r="D365" s="154" t="s">
        <v>144</v>
      </c>
      <c r="E365" s="35"/>
      <c r="F365" s="155" t="s">
        <v>402</v>
      </c>
      <c r="G365" s="35"/>
      <c r="H365" s="35"/>
      <c r="I365" s="156"/>
      <c r="J365" s="35"/>
      <c r="K365" s="35"/>
      <c r="L365" s="36"/>
      <c r="M365" s="157"/>
      <c r="N365" s="158"/>
      <c r="O365" s="56"/>
      <c r="P365" s="56"/>
      <c r="Q365" s="56"/>
      <c r="R365" s="56"/>
      <c r="S365" s="56"/>
      <c r="T365" s="57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T365" s="20" t="s">
        <v>144</v>
      </c>
      <c r="AU365" s="20" t="s">
        <v>79</v>
      </c>
    </row>
    <row r="366" spans="1:65" s="13" customFormat="1" ht="11.25">
      <c r="B366" s="159"/>
      <c r="D366" s="160" t="s">
        <v>146</v>
      </c>
      <c r="E366" s="161" t="s">
        <v>3</v>
      </c>
      <c r="F366" s="162" t="s">
        <v>188</v>
      </c>
      <c r="H366" s="161" t="s">
        <v>3</v>
      </c>
      <c r="I366" s="163"/>
      <c r="L366" s="159"/>
      <c r="M366" s="164"/>
      <c r="N366" s="165"/>
      <c r="O366" s="165"/>
      <c r="P366" s="165"/>
      <c r="Q366" s="165"/>
      <c r="R366" s="165"/>
      <c r="S366" s="165"/>
      <c r="T366" s="166"/>
      <c r="AT366" s="161" t="s">
        <v>146</v>
      </c>
      <c r="AU366" s="161" t="s">
        <v>79</v>
      </c>
      <c r="AV366" s="13" t="s">
        <v>77</v>
      </c>
      <c r="AW366" s="13" t="s">
        <v>31</v>
      </c>
      <c r="AX366" s="13" t="s">
        <v>69</v>
      </c>
      <c r="AY366" s="161" t="s">
        <v>135</v>
      </c>
    </row>
    <row r="367" spans="1:65" s="14" customFormat="1" ht="11.25">
      <c r="B367" s="167"/>
      <c r="D367" s="160" t="s">
        <v>146</v>
      </c>
      <c r="E367" s="168" t="s">
        <v>3</v>
      </c>
      <c r="F367" s="169" t="s">
        <v>403</v>
      </c>
      <c r="H367" s="170">
        <v>59</v>
      </c>
      <c r="I367" s="171"/>
      <c r="L367" s="167"/>
      <c r="M367" s="172"/>
      <c r="N367" s="173"/>
      <c r="O367" s="173"/>
      <c r="P367" s="173"/>
      <c r="Q367" s="173"/>
      <c r="R367" s="173"/>
      <c r="S367" s="173"/>
      <c r="T367" s="174"/>
      <c r="AT367" s="168" t="s">
        <v>146</v>
      </c>
      <c r="AU367" s="168" t="s">
        <v>79</v>
      </c>
      <c r="AV367" s="14" t="s">
        <v>79</v>
      </c>
      <c r="AW367" s="14" t="s">
        <v>31</v>
      </c>
      <c r="AX367" s="14" t="s">
        <v>69</v>
      </c>
      <c r="AY367" s="168" t="s">
        <v>135</v>
      </c>
    </row>
    <row r="368" spans="1:65" s="15" customFormat="1" ht="11.25">
      <c r="B368" s="175"/>
      <c r="D368" s="160" t="s">
        <v>146</v>
      </c>
      <c r="E368" s="176" t="s">
        <v>3</v>
      </c>
      <c r="F368" s="177" t="s">
        <v>149</v>
      </c>
      <c r="H368" s="178">
        <v>59</v>
      </c>
      <c r="I368" s="179"/>
      <c r="L368" s="175"/>
      <c r="M368" s="180"/>
      <c r="N368" s="181"/>
      <c r="O368" s="181"/>
      <c r="P368" s="181"/>
      <c r="Q368" s="181"/>
      <c r="R368" s="181"/>
      <c r="S368" s="181"/>
      <c r="T368" s="182"/>
      <c r="AT368" s="176" t="s">
        <v>146</v>
      </c>
      <c r="AU368" s="176" t="s">
        <v>79</v>
      </c>
      <c r="AV368" s="15" t="s">
        <v>142</v>
      </c>
      <c r="AW368" s="15" t="s">
        <v>31</v>
      </c>
      <c r="AX368" s="15" t="s">
        <v>77</v>
      </c>
      <c r="AY368" s="176" t="s">
        <v>135</v>
      </c>
    </row>
    <row r="369" spans="1:65" s="2" customFormat="1" ht="16.5" customHeight="1">
      <c r="A369" s="35"/>
      <c r="B369" s="140"/>
      <c r="C369" s="183" t="s">
        <v>404</v>
      </c>
      <c r="D369" s="183" t="s">
        <v>405</v>
      </c>
      <c r="E369" s="184" t="s">
        <v>406</v>
      </c>
      <c r="F369" s="185" t="s">
        <v>407</v>
      </c>
      <c r="G369" s="186" t="s">
        <v>372</v>
      </c>
      <c r="H369" s="187">
        <v>118</v>
      </c>
      <c r="I369" s="188"/>
      <c r="J369" s="189">
        <f>ROUND(I369*H369,2)</f>
        <v>0</v>
      </c>
      <c r="K369" s="185" t="s">
        <v>141</v>
      </c>
      <c r="L369" s="190"/>
      <c r="M369" s="191" t="s">
        <v>3</v>
      </c>
      <c r="N369" s="192" t="s">
        <v>40</v>
      </c>
      <c r="O369" s="56"/>
      <c r="P369" s="150">
        <f>O369*H369</f>
        <v>0</v>
      </c>
      <c r="Q369" s="150">
        <v>1</v>
      </c>
      <c r="R369" s="150">
        <f>Q369*H369</f>
        <v>118</v>
      </c>
      <c r="S369" s="150">
        <v>0</v>
      </c>
      <c r="T369" s="151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152" t="s">
        <v>192</v>
      </c>
      <c r="AT369" s="152" t="s">
        <v>405</v>
      </c>
      <c r="AU369" s="152" t="s">
        <v>79</v>
      </c>
      <c r="AY369" s="20" t="s">
        <v>135</v>
      </c>
      <c r="BE369" s="153">
        <f>IF(N369="základní",J369,0)</f>
        <v>0</v>
      </c>
      <c r="BF369" s="153">
        <f>IF(N369="snížená",J369,0)</f>
        <v>0</v>
      </c>
      <c r="BG369" s="153">
        <f>IF(N369="zákl. přenesená",J369,0)</f>
        <v>0</v>
      </c>
      <c r="BH369" s="153">
        <f>IF(N369="sníž. přenesená",J369,0)</f>
        <v>0</v>
      </c>
      <c r="BI369" s="153">
        <f>IF(N369="nulová",J369,0)</f>
        <v>0</v>
      </c>
      <c r="BJ369" s="20" t="s">
        <v>77</v>
      </c>
      <c r="BK369" s="153">
        <f>ROUND(I369*H369,2)</f>
        <v>0</v>
      </c>
      <c r="BL369" s="20" t="s">
        <v>142</v>
      </c>
      <c r="BM369" s="152" t="s">
        <v>408</v>
      </c>
    </row>
    <row r="370" spans="1:65" s="14" customFormat="1" ht="11.25">
      <c r="B370" s="167"/>
      <c r="D370" s="160" t="s">
        <v>146</v>
      </c>
      <c r="F370" s="169" t="s">
        <v>409</v>
      </c>
      <c r="H370" s="170">
        <v>118</v>
      </c>
      <c r="I370" s="171"/>
      <c r="L370" s="167"/>
      <c r="M370" s="172"/>
      <c r="N370" s="173"/>
      <c r="O370" s="173"/>
      <c r="P370" s="173"/>
      <c r="Q370" s="173"/>
      <c r="R370" s="173"/>
      <c r="S370" s="173"/>
      <c r="T370" s="174"/>
      <c r="AT370" s="168" t="s">
        <v>146</v>
      </c>
      <c r="AU370" s="168" t="s">
        <v>79</v>
      </c>
      <c r="AV370" s="14" t="s">
        <v>79</v>
      </c>
      <c r="AW370" s="14" t="s">
        <v>4</v>
      </c>
      <c r="AX370" s="14" t="s">
        <v>77</v>
      </c>
      <c r="AY370" s="168" t="s">
        <v>135</v>
      </c>
    </row>
    <row r="371" spans="1:65" s="2" customFormat="1" ht="37.9" customHeight="1">
      <c r="A371" s="35"/>
      <c r="B371" s="140"/>
      <c r="C371" s="141" t="s">
        <v>410</v>
      </c>
      <c r="D371" s="141" t="s">
        <v>137</v>
      </c>
      <c r="E371" s="142" t="s">
        <v>399</v>
      </c>
      <c r="F371" s="143" t="s">
        <v>400</v>
      </c>
      <c r="G371" s="144" t="s">
        <v>185</v>
      </c>
      <c r="H371" s="145">
        <v>35.130000000000003</v>
      </c>
      <c r="I371" s="146"/>
      <c r="J371" s="147">
        <f>ROUND(I371*H371,2)</f>
        <v>0</v>
      </c>
      <c r="K371" s="143" t="s">
        <v>141</v>
      </c>
      <c r="L371" s="36"/>
      <c r="M371" s="148" t="s">
        <v>3</v>
      </c>
      <c r="N371" s="149" t="s">
        <v>40</v>
      </c>
      <c r="O371" s="56"/>
      <c r="P371" s="150">
        <f>O371*H371</f>
        <v>0</v>
      </c>
      <c r="Q371" s="150">
        <v>0</v>
      </c>
      <c r="R371" s="150">
        <f>Q371*H371</f>
        <v>0</v>
      </c>
      <c r="S371" s="150">
        <v>0</v>
      </c>
      <c r="T371" s="151">
        <f>S371*H371</f>
        <v>0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152" t="s">
        <v>142</v>
      </c>
      <c r="AT371" s="152" t="s">
        <v>137</v>
      </c>
      <c r="AU371" s="152" t="s">
        <v>79</v>
      </c>
      <c r="AY371" s="20" t="s">
        <v>135</v>
      </c>
      <c r="BE371" s="153">
        <f>IF(N371="základní",J371,0)</f>
        <v>0</v>
      </c>
      <c r="BF371" s="153">
        <f>IF(N371="snížená",J371,0)</f>
        <v>0</v>
      </c>
      <c r="BG371" s="153">
        <f>IF(N371="zákl. přenesená",J371,0)</f>
        <v>0</v>
      </c>
      <c r="BH371" s="153">
        <f>IF(N371="sníž. přenesená",J371,0)</f>
        <v>0</v>
      </c>
      <c r="BI371" s="153">
        <f>IF(N371="nulová",J371,0)</f>
        <v>0</v>
      </c>
      <c r="BJ371" s="20" t="s">
        <v>77</v>
      </c>
      <c r="BK371" s="153">
        <f>ROUND(I371*H371,2)</f>
        <v>0</v>
      </c>
      <c r="BL371" s="20" t="s">
        <v>142</v>
      </c>
      <c r="BM371" s="152" t="s">
        <v>411</v>
      </c>
    </row>
    <row r="372" spans="1:65" s="2" customFormat="1" ht="11.25">
      <c r="A372" s="35"/>
      <c r="B372" s="36"/>
      <c r="C372" s="35"/>
      <c r="D372" s="154" t="s">
        <v>144</v>
      </c>
      <c r="E372" s="35"/>
      <c r="F372" s="155" t="s">
        <v>402</v>
      </c>
      <c r="G372" s="35"/>
      <c r="H372" s="35"/>
      <c r="I372" s="156"/>
      <c r="J372" s="35"/>
      <c r="K372" s="35"/>
      <c r="L372" s="36"/>
      <c r="M372" s="157"/>
      <c r="N372" s="158"/>
      <c r="O372" s="56"/>
      <c r="P372" s="56"/>
      <c r="Q372" s="56"/>
      <c r="R372" s="56"/>
      <c r="S372" s="56"/>
      <c r="T372" s="57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T372" s="20" t="s">
        <v>144</v>
      </c>
      <c r="AU372" s="20" t="s">
        <v>79</v>
      </c>
    </row>
    <row r="373" spans="1:65" s="13" customFormat="1" ht="11.25">
      <c r="B373" s="159"/>
      <c r="D373" s="160" t="s">
        <v>146</v>
      </c>
      <c r="E373" s="161" t="s">
        <v>3</v>
      </c>
      <c r="F373" s="162" t="s">
        <v>188</v>
      </c>
      <c r="H373" s="161" t="s">
        <v>3</v>
      </c>
      <c r="I373" s="163"/>
      <c r="L373" s="159"/>
      <c r="M373" s="164"/>
      <c r="N373" s="165"/>
      <c r="O373" s="165"/>
      <c r="P373" s="165"/>
      <c r="Q373" s="165"/>
      <c r="R373" s="165"/>
      <c r="S373" s="165"/>
      <c r="T373" s="166"/>
      <c r="AT373" s="161" t="s">
        <v>146</v>
      </c>
      <c r="AU373" s="161" t="s">
        <v>79</v>
      </c>
      <c r="AV373" s="13" t="s">
        <v>77</v>
      </c>
      <c r="AW373" s="13" t="s">
        <v>31</v>
      </c>
      <c r="AX373" s="13" t="s">
        <v>69</v>
      </c>
      <c r="AY373" s="161" t="s">
        <v>135</v>
      </c>
    </row>
    <row r="374" spans="1:65" s="13" customFormat="1" ht="11.25">
      <c r="B374" s="159"/>
      <c r="D374" s="160" t="s">
        <v>146</v>
      </c>
      <c r="E374" s="161" t="s">
        <v>3</v>
      </c>
      <c r="F374" s="162" t="s">
        <v>412</v>
      </c>
      <c r="H374" s="161" t="s">
        <v>3</v>
      </c>
      <c r="I374" s="163"/>
      <c r="L374" s="159"/>
      <c r="M374" s="164"/>
      <c r="N374" s="165"/>
      <c r="O374" s="165"/>
      <c r="P374" s="165"/>
      <c r="Q374" s="165"/>
      <c r="R374" s="165"/>
      <c r="S374" s="165"/>
      <c r="T374" s="166"/>
      <c r="AT374" s="161" t="s">
        <v>146</v>
      </c>
      <c r="AU374" s="161" t="s">
        <v>79</v>
      </c>
      <c r="AV374" s="13" t="s">
        <v>77</v>
      </c>
      <c r="AW374" s="13" t="s">
        <v>31</v>
      </c>
      <c r="AX374" s="13" t="s">
        <v>69</v>
      </c>
      <c r="AY374" s="161" t="s">
        <v>135</v>
      </c>
    </row>
    <row r="375" spans="1:65" s="14" customFormat="1" ht="11.25">
      <c r="B375" s="167"/>
      <c r="D375" s="160" t="s">
        <v>146</v>
      </c>
      <c r="E375" s="168" t="s">
        <v>3</v>
      </c>
      <c r="F375" s="169" t="s">
        <v>413</v>
      </c>
      <c r="H375" s="170">
        <v>35.130000000000003</v>
      </c>
      <c r="I375" s="171"/>
      <c r="L375" s="167"/>
      <c r="M375" s="172"/>
      <c r="N375" s="173"/>
      <c r="O375" s="173"/>
      <c r="P375" s="173"/>
      <c r="Q375" s="173"/>
      <c r="R375" s="173"/>
      <c r="S375" s="173"/>
      <c r="T375" s="174"/>
      <c r="AT375" s="168" t="s">
        <v>146</v>
      </c>
      <c r="AU375" s="168" t="s">
        <v>79</v>
      </c>
      <c r="AV375" s="14" t="s">
        <v>79</v>
      </c>
      <c r="AW375" s="14" t="s">
        <v>31</v>
      </c>
      <c r="AX375" s="14" t="s">
        <v>69</v>
      </c>
      <c r="AY375" s="168" t="s">
        <v>135</v>
      </c>
    </row>
    <row r="376" spans="1:65" s="15" customFormat="1" ht="11.25">
      <c r="B376" s="175"/>
      <c r="D376" s="160" t="s">
        <v>146</v>
      </c>
      <c r="E376" s="176" t="s">
        <v>3</v>
      </c>
      <c r="F376" s="177" t="s">
        <v>149</v>
      </c>
      <c r="H376" s="178">
        <v>35.130000000000003</v>
      </c>
      <c r="I376" s="179"/>
      <c r="L376" s="175"/>
      <c r="M376" s="180"/>
      <c r="N376" s="181"/>
      <c r="O376" s="181"/>
      <c r="P376" s="181"/>
      <c r="Q376" s="181"/>
      <c r="R376" s="181"/>
      <c r="S376" s="181"/>
      <c r="T376" s="182"/>
      <c r="AT376" s="176" t="s">
        <v>146</v>
      </c>
      <c r="AU376" s="176" t="s">
        <v>79</v>
      </c>
      <c r="AV376" s="15" t="s">
        <v>142</v>
      </c>
      <c r="AW376" s="15" t="s">
        <v>31</v>
      </c>
      <c r="AX376" s="15" t="s">
        <v>77</v>
      </c>
      <c r="AY376" s="176" t="s">
        <v>135</v>
      </c>
    </row>
    <row r="377" spans="1:65" s="2" customFormat="1" ht="16.5" customHeight="1">
      <c r="A377" s="35"/>
      <c r="B377" s="140"/>
      <c r="C377" s="183" t="s">
        <v>414</v>
      </c>
      <c r="D377" s="183" t="s">
        <v>405</v>
      </c>
      <c r="E377" s="184" t="s">
        <v>415</v>
      </c>
      <c r="F377" s="185" t="s">
        <v>416</v>
      </c>
      <c r="G377" s="186" t="s">
        <v>372</v>
      </c>
      <c r="H377" s="187">
        <v>70.260000000000005</v>
      </c>
      <c r="I377" s="188"/>
      <c r="J377" s="189">
        <f>ROUND(I377*H377,2)</f>
        <v>0</v>
      </c>
      <c r="K377" s="185" t="s">
        <v>141</v>
      </c>
      <c r="L377" s="190"/>
      <c r="M377" s="191" t="s">
        <v>3</v>
      </c>
      <c r="N377" s="192" t="s">
        <v>40</v>
      </c>
      <c r="O377" s="56"/>
      <c r="P377" s="150">
        <f>O377*H377</f>
        <v>0</v>
      </c>
      <c r="Q377" s="150">
        <v>1</v>
      </c>
      <c r="R377" s="150">
        <f>Q377*H377</f>
        <v>70.260000000000005</v>
      </c>
      <c r="S377" s="150">
        <v>0</v>
      </c>
      <c r="T377" s="151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152" t="s">
        <v>192</v>
      </c>
      <c r="AT377" s="152" t="s">
        <v>405</v>
      </c>
      <c r="AU377" s="152" t="s">
        <v>79</v>
      </c>
      <c r="AY377" s="20" t="s">
        <v>135</v>
      </c>
      <c r="BE377" s="153">
        <f>IF(N377="základní",J377,0)</f>
        <v>0</v>
      </c>
      <c r="BF377" s="153">
        <f>IF(N377="snížená",J377,0)</f>
        <v>0</v>
      </c>
      <c r="BG377" s="153">
        <f>IF(N377="zákl. přenesená",J377,0)</f>
        <v>0</v>
      </c>
      <c r="BH377" s="153">
        <f>IF(N377="sníž. přenesená",J377,0)</f>
        <v>0</v>
      </c>
      <c r="BI377" s="153">
        <f>IF(N377="nulová",J377,0)</f>
        <v>0</v>
      </c>
      <c r="BJ377" s="20" t="s">
        <v>77</v>
      </c>
      <c r="BK377" s="153">
        <f>ROUND(I377*H377,2)</f>
        <v>0</v>
      </c>
      <c r="BL377" s="20" t="s">
        <v>142</v>
      </c>
      <c r="BM377" s="152" t="s">
        <v>417</v>
      </c>
    </row>
    <row r="378" spans="1:65" s="14" customFormat="1" ht="11.25">
      <c r="B378" s="167"/>
      <c r="D378" s="160" t="s">
        <v>146</v>
      </c>
      <c r="F378" s="169" t="s">
        <v>418</v>
      </c>
      <c r="H378" s="170">
        <v>70.260000000000005</v>
      </c>
      <c r="I378" s="171"/>
      <c r="L378" s="167"/>
      <c r="M378" s="172"/>
      <c r="N378" s="173"/>
      <c r="O378" s="173"/>
      <c r="P378" s="173"/>
      <c r="Q378" s="173"/>
      <c r="R378" s="173"/>
      <c r="S378" s="173"/>
      <c r="T378" s="174"/>
      <c r="AT378" s="168" t="s">
        <v>146</v>
      </c>
      <c r="AU378" s="168" t="s">
        <v>79</v>
      </c>
      <c r="AV378" s="14" t="s">
        <v>79</v>
      </c>
      <c r="AW378" s="14" t="s">
        <v>4</v>
      </c>
      <c r="AX378" s="14" t="s">
        <v>77</v>
      </c>
      <c r="AY378" s="168" t="s">
        <v>135</v>
      </c>
    </row>
    <row r="379" spans="1:65" s="2" customFormat="1" ht="37.9" customHeight="1">
      <c r="A379" s="35"/>
      <c r="B379" s="140"/>
      <c r="C379" s="141" t="s">
        <v>419</v>
      </c>
      <c r="D379" s="141" t="s">
        <v>137</v>
      </c>
      <c r="E379" s="142" t="s">
        <v>420</v>
      </c>
      <c r="F379" s="143" t="s">
        <v>421</v>
      </c>
      <c r="G379" s="144" t="s">
        <v>185</v>
      </c>
      <c r="H379" s="145">
        <v>94.13</v>
      </c>
      <c r="I379" s="146"/>
      <c r="J379" s="147">
        <f>ROUND(I379*H379,2)</f>
        <v>0</v>
      </c>
      <c r="K379" s="143" t="s">
        <v>141</v>
      </c>
      <c r="L379" s="36"/>
      <c r="M379" s="148" t="s">
        <v>3</v>
      </c>
      <c r="N379" s="149" t="s">
        <v>40</v>
      </c>
      <c r="O379" s="56"/>
      <c r="P379" s="150">
        <f>O379*H379</f>
        <v>0</v>
      </c>
      <c r="Q379" s="150">
        <v>0</v>
      </c>
      <c r="R379" s="150">
        <f>Q379*H379</f>
        <v>0</v>
      </c>
      <c r="S379" s="150">
        <v>0</v>
      </c>
      <c r="T379" s="151">
        <f>S379*H379</f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152" t="s">
        <v>142</v>
      </c>
      <c r="AT379" s="152" t="s">
        <v>137</v>
      </c>
      <c r="AU379" s="152" t="s">
        <v>79</v>
      </c>
      <c r="AY379" s="20" t="s">
        <v>135</v>
      </c>
      <c r="BE379" s="153">
        <f>IF(N379="základní",J379,0)</f>
        <v>0</v>
      </c>
      <c r="BF379" s="153">
        <f>IF(N379="snížená",J379,0)</f>
        <v>0</v>
      </c>
      <c r="BG379" s="153">
        <f>IF(N379="zákl. přenesená",J379,0)</f>
        <v>0</v>
      </c>
      <c r="BH379" s="153">
        <f>IF(N379="sníž. přenesená",J379,0)</f>
        <v>0</v>
      </c>
      <c r="BI379" s="153">
        <f>IF(N379="nulová",J379,0)</f>
        <v>0</v>
      </c>
      <c r="BJ379" s="20" t="s">
        <v>77</v>
      </c>
      <c r="BK379" s="153">
        <f>ROUND(I379*H379,2)</f>
        <v>0</v>
      </c>
      <c r="BL379" s="20" t="s">
        <v>142</v>
      </c>
      <c r="BM379" s="152" t="s">
        <v>422</v>
      </c>
    </row>
    <row r="380" spans="1:65" s="2" customFormat="1" ht="11.25">
      <c r="A380" s="35"/>
      <c r="B380" s="36"/>
      <c r="C380" s="35"/>
      <c r="D380" s="154" t="s">
        <v>144</v>
      </c>
      <c r="E380" s="35"/>
      <c r="F380" s="155" t="s">
        <v>423</v>
      </c>
      <c r="G380" s="35"/>
      <c r="H380" s="35"/>
      <c r="I380" s="156"/>
      <c r="J380" s="35"/>
      <c r="K380" s="35"/>
      <c r="L380" s="36"/>
      <c r="M380" s="157"/>
      <c r="N380" s="158"/>
      <c r="O380" s="56"/>
      <c r="P380" s="56"/>
      <c r="Q380" s="56"/>
      <c r="R380" s="56"/>
      <c r="S380" s="56"/>
      <c r="T380" s="57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T380" s="20" t="s">
        <v>144</v>
      </c>
      <c r="AU380" s="20" t="s">
        <v>79</v>
      </c>
    </row>
    <row r="381" spans="1:65" s="14" customFormat="1" ht="11.25">
      <c r="B381" s="167"/>
      <c r="D381" s="160" t="s">
        <v>146</v>
      </c>
      <c r="E381" s="168" t="s">
        <v>3</v>
      </c>
      <c r="F381" s="169" t="s">
        <v>304</v>
      </c>
      <c r="H381" s="170">
        <v>94.13</v>
      </c>
      <c r="I381" s="171"/>
      <c r="L381" s="167"/>
      <c r="M381" s="172"/>
      <c r="N381" s="173"/>
      <c r="O381" s="173"/>
      <c r="P381" s="173"/>
      <c r="Q381" s="173"/>
      <c r="R381" s="173"/>
      <c r="S381" s="173"/>
      <c r="T381" s="174"/>
      <c r="AT381" s="168" t="s">
        <v>146</v>
      </c>
      <c r="AU381" s="168" t="s">
        <v>79</v>
      </c>
      <c r="AV381" s="14" t="s">
        <v>79</v>
      </c>
      <c r="AW381" s="14" t="s">
        <v>31</v>
      </c>
      <c r="AX381" s="14" t="s">
        <v>69</v>
      </c>
      <c r="AY381" s="168" t="s">
        <v>135</v>
      </c>
    </row>
    <row r="382" spans="1:65" s="15" customFormat="1" ht="11.25">
      <c r="B382" s="175"/>
      <c r="D382" s="160" t="s">
        <v>146</v>
      </c>
      <c r="E382" s="176" t="s">
        <v>3</v>
      </c>
      <c r="F382" s="177" t="s">
        <v>149</v>
      </c>
      <c r="H382" s="178">
        <v>94.13</v>
      </c>
      <c r="I382" s="179"/>
      <c r="L382" s="175"/>
      <c r="M382" s="180"/>
      <c r="N382" s="181"/>
      <c r="O382" s="181"/>
      <c r="P382" s="181"/>
      <c r="Q382" s="181"/>
      <c r="R382" s="181"/>
      <c r="S382" s="181"/>
      <c r="T382" s="182"/>
      <c r="AT382" s="176" t="s">
        <v>146</v>
      </c>
      <c r="AU382" s="176" t="s">
        <v>79</v>
      </c>
      <c r="AV382" s="15" t="s">
        <v>142</v>
      </c>
      <c r="AW382" s="15" t="s">
        <v>31</v>
      </c>
      <c r="AX382" s="15" t="s">
        <v>77</v>
      </c>
      <c r="AY382" s="176" t="s">
        <v>135</v>
      </c>
    </row>
    <row r="383" spans="1:65" s="2" customFormat="1" ht="37.9" customHeight="1">
      <c r="A383" s="35"/>
      <c r="B383" s="140"/>
      <c r="C383" s="141" t="s">
        <v>424</v>
      </c>
      <c r="D383" s="141" t="s">
        <v>137</v>
      </c>
      <c r="E383" s="142" t="s">
        <v>425</v>
      </c>
      <c r="F383" s="143" t="s">
        <v>426</v>
      </c>
      <c r="G383" s="144" t="s">
        <v>185</v>
      </c>
      <c r="H383" s="145">
        <v>22</v>
      </c>
      <c r="I383" s="146"/>
      <c r="J383" s="147">
        <f>ROUND(I383*H383,2)</f>
        <v>0</v>
      </c>
      <c r="K383" s="143" t="s">
        <v>141</v>
      </c>
      <c r="L383" s="36"/>
      <c r="M383" s="148" t="s">
        <v>3</v>
      </c>
      <c r="N383" s="149" t="s">
        <v>40</v>
      </c>
      <c r="O383" s="56"/>
      <c r="P383" s="150">
        <f>O383*H383</f>
        <v>0</v>
      </c>
      <c r="Q383" s="150">
        <v>0</v>
      </c>
      <c r="R383" s="150">
        <f>Q383*H383</f>
        <v>0</v>
      </c>
      <c r="S383" s="150">
        <v>0</v>
      </c>
      <c r="T383" s="151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152" t="s">
        <v>142</v>
      </c>
      <c r="AT383" s="152" t="s">
        <v>137</v>
      </c>
      <c r="AU383" s="152" t="s">
        <v>79</v>
      </c>
      <c r="AY383" s="20" t="s">
        <v>135</v>
      </c>
      <c r="BE383" s="153">
        <f>IF(N383="základní",J383,0)</f>
        <v>0</v>
      </c>
      <c r="BF383" s="153">
        <f>IF(N383="snížená",J383,0)</f>
        <v>0</v>
      </c>
      <c r="BG383" s="153">
        <f>IF(N383="zákl. přenesená",J383,0)</f>
        <v>0</v>
      </c>
      <c r="BH383" s="153">
        <f>IF(N383="sníž. přenesená",J383,0)</f>
        <v>0</v>
      </c>
      <c r="BI383" s="153">
        <f>IF(N383="nulová",J383,0)</f>
        <v>0</v>
      </c>
      <c r="BJ383" s="20" t="s">
        <v>77</v>
      </c>
      <c r="BK383" s="153">
        <f>ROUND(I383*H383,2)</f>
        <v>0</v>
      </c>
      <c r="BL383" s="20" t="s">
        <v>142</v>
      </c>
      <c r="BM383" s="152" t="s">
        <v>427</v>
      </c>
    </row>
    <row r="384" spans="1:65" s="2" customFormat="1" ht="11.25">
      <c r="A384" s="35"/>
      <c r="B384" s="36"/>
      <c r="C384" s="35"/>
      <c r="D384" s="154" t="s">
        <v>144</v>
      </c>
      <c r="E384" s="35"/>
      <c r="F384" s="155" t="s">
        <v>428</v>
      </c>
      <c r="G384" s="35"/>
      <c r="H384" s="35"/>
      <c r="I384" s="156"/>
      <c r="J384" s="35"/>
      <c r="K384" s="35"/>
      <c r="L384" s="36"/>
      <c r="M384" s="157"/>
      <c r="N384" s="158"/>
      <c r="O384" s="56"/>
      <c r="P384" s="56"/>
      <c r="Q384" s="56"/>
      <c r="R384" s="56"/>
      <c r="S384" s="56"/>
      <c r="T384" s="57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T384" s="20" t="s">
        <v>144</v>
      </c>
      <c r="AU384" s="20" t="s">
        <v>79</v>
      </c>
    </row>
    <row r="385" spans="1:65" s="13" customFormat="1" ht="11.25">
      <c r="B385" s="159"/>
      <c r="D385" s="160" t="s">
        <v>146</v>
      </c>
      <c r="E385" s="161" t="s">
        <v>3</v>
      </c>
      <c r="F385" s="162" t="s">
        <v>188</v>
      </c>
      <c r="H385" s="161" t="s">
        <v>3</v>
      </c>
      <c r="I385" s="163"/>
      <c r="L385" s="159"/>
      <c r="M385" s="164"/>
      <c r="N385" s="165"/>
      <c r="O385" s="165"/>
      <c r="P385" s="165"/>
      <c r="Q385" s="165"/>
      <c r="R385" s="165"/>
      <c r="S385" s="165"/>
      <c r="T385" s="166"/>
      <c r="AT385" s="161" t="s">
        <v>146</v>
      </c>
      <c r="AU385" s="161" t="s">
        <v>79</v>
      </c>
      <c r="AV385" s="13" t="s">
        <v>77</v>
      </c>
      <c r="AW385" s="13" t="s">
        <v>31</v>
      </c>
      <c r="AX385" s="13" t="s">
        <v>69</v>
      </c>
      <c r="AY385" s="161" t="s">
        <v>135</v>
      </c>
    </row>
    <row r="386" spans="1:65" s="14" customFormat="1" ht="11.25">
      <c r="B386" s="167"/>
      <c r="D386" s="160" t="s">
        <v>146</v>
      </c>
      <c r="E386" s="168" t="s">
        <v>3</v>
      </c>
      <c r="F386" s="169" t="s">
        <v>429</v>
      </c>
      <c r="H386" s="170">
        <v>22</v>
      </c>
      <c r="I386" s="171"/>
      <c r="L386" s="167"/>
      <c r="M386" s="172"/>
      <c r="N386" s="173"/>
      <c r="O386" s="173"/>
      <c r="P386" s="173"/>
      <c r="Q386" s="173"/>
      <c r="R386" s="173"/>
      <c r="S386" s="173"/>
      <c r="T386" s="174"/>
      <c r="AT386" s="168" t="s">
        <v>146</v>
      </c>
      <c r="AU386" s="168" t="s">
        <v>79</v>
      </c>
      <c r="AV386" s="14" t="s">
        <v>79</v>
      </c>
      <c r="AW386" s="14" t="s">
        <v>31</v>
      </c>
      <c r="AX386" s="14" t="s">
        <v>69</v>
      </c>
      <c r="AY386" s="168" t="s">
        <v>135</v>
      </c>
    </row>
    <row r="387" spans="1:65" s="15" customFormat="1" ht="11.25">
      <c r="B387" s="175"/>
      <c r="D387" s="160" t="s">
        <v>146</v>
      </c>
      <c r="E387" s="176" t="s">
        <v>3</v>
      </c>
      <c r="F387" s="177" t="s">
        <v>149</v>
      </c>
      <c r="H387" s="178">
        <v>22</v>
      </c>
      <c r="I387" s="179"/>
      <c r="L387" s="175"/>
      <c r="M387" s="180"/>
      <c r="N387" s="181"/>
      <c r="O387" s="181"/>
      <c r="P387" s="181"/>
      <c r="Q387" s="181"/>
      <c r="R387" s="181"/>
      <c r="S387" s="181"/>
      <c r="T387" s="182"/>
      <c r="AT387" s="176" t="s">
        <v>146</v>
      </c>
      <c r="AU387" s="176" t="s">
        <v>79</v>
      </c>
      <c r="AV387" s="15" t="s">
        <v>142</v>
      </c>
      <c r="AW387" s="15" t="s">
        <v>31</v>
      </c>
      <c r="AX387" s="15" t="s">
        <v>77</v>
      </c>
      <c r="AY387" s="176" t="s">
        <v>135</v>
      </c>
    </row>
    <row r="388" spans="1:65" s="2" customFormat="1" ht="16.5" customHeight="1">
      <c r="A388" s="35"/>
      <c r="B388" s="140"/>
      <c r="C388" s="183" t="s">
        <v>430</v>
      </c>
      <c r="D388" s="183" t="s">
        <v>405</v>
      </c>
      <c r="E388" s="184" t="s">
        <v>406</v>
      </c>
      <c r="F388" s="185" t="s">
        <v>407</v>
      </c>
      <c r="G388" s="186" t="s">
        <v>372</v>
      </c>
      <c r="H388" s="187">
        <v>44</v>
      </c>
      <c r="I388" s="188"/>
      <c r="J388" s="189">
        <f>ROUND(I388*H388,2)</f>
        <v>0</v>
      </c>
      <c r="K388" s="185" t="s">
        <v>141</v>
      </c>
      <c r="L388" s="190"/>
      <c r="M388" s="191" t="s">
        <v>3</v>
      </c>
      <c r="N388" s="192" t="s">
        <v>40</v>
      </c>
      <c r="O388" s="56"/>
      <c r="P388" s="150">
        <f>O388*H388</f>
        <v>0</v>
      </c>
      <c r="Q388" s="150">
        <v>1</v>
      </c>
      <c r="R388" s="150">
        <f>Q388*H388</f>
        <v>44</v>
      </c>
      <c r="S388" s="150">
        <v>0</v>
      </c>
      <c r="T388" s="151">
        <f>S388*H388</f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152" t="s">
        <v>192</v>
      </c>
      <c r="AT388" s="152" t="s">
        <v>405</v>
      </c>
      <c r="AU388" s="152" t="s">
        <v>79</v>
      </c>
      <c r="AY388" s="20" t="s">
        <v>135</v>
      </c>
      <c r="BE388" s="153">
        <f>IF(N388="základní",J388,0)</f>
        <v>0</v>
      </c>
      <c r="BF388" s="153">
        <f>IF(N388="snížená",J388,0)</f>
        <v>0</v>
      </c>
      <c r="BG388" s="153">
        <f>IF(N388="zákl. přenesená",J388,0)</f>
        <v>0</v>
      </c>
      <c r="BH388" s="153">
        <f>IF(N388="sníž. přenesená",J388,0)</f>
        <v>0</v>
      </c>
      <c r="BI388" s="153">
        <f>IF(N388="nulová",J388,0)</f>
        <v>0</v>
      </c>
      <c r="BJ388" s="20" t="s">
        <v>77</v>
      </c>
      <c r="BK388" s="153">
        <f>ROUND(I388*H388,2)</f>
        <v>0</v>
      </c>
      <c r="BL388" s="20" t="s">
        <v>142</v>
      </c>
      <c r="BM388" s="152" t="s">
        <v>431</v>
      </c>
    </row>
    <row r="389" spans="1:65" s="14" customFormat="1" ht="11.25">
      <c r="B389" s="167"/>
      <c r="D389" s="160" t="s">
        <v>146</v>
      </c>
      <c r="F389" s="169" t="s">
        <v>432</v>
      </c>
      <c r="H389" s="170">
        <v>44</v>
      </c>
      <c r="I389" s="171"/>
      <c r="L389" s="167"/>
      <c r="M389" s="172"/>
      <c r="N389" s="173"/>
      <c r="O389" s="173"/>
      <c r="P389" s="173"/>
      <c r="Q389" s="173"/>
      <c r="R389" s="173"/>
      <c r="S389" s="173"/>
      <c r="T389" s="174"/>
      <c r="AT389" s="168" t="s">
        <v>146</v>
      </c>
      <c r="AU389" s="168" t="s">
        <v>79</v>
      </c>
      <c r="AV389" s="14" t="s">
        <v>79</v>
      </c>
      <c r="AW389" s="14" t="s">
        <v>4</v>
      </c>
      <c r="AX389" s="14" t="s">
        <v>77</v>
      </c>
      <c r="AY389" s="168" t="s">
        <v>135</v>
      </c>
    </row>
    <row r="390" spans="1:65" s="2" customFormat="1" ht="37.9" customHeight="1">
      <c r="A390" s="35"/>
      <c r="B390" s="140"/>
      <c r="C390" s="141" t="s">
        <v>433</v>
      </c>
      <c r="D390" s="141" t="s">
        <v>137</v>
      </c>
      <c r="E390" s="142" t="s">
        <v>425</v>
      </c>
      <c r="F390" s="143" t="s">
        <v>426</v>
      </c>
      <c r="G390" s="144" t="s">
        <v>185</v>
      </c>
      <c r="H390" s="145">
        <v>503.18</v>
      </c>
      <c r="I390" s="146"/>
      <c r="J390" s="147">
        <f>ROUND(I390*H390,2)</f>
        <v>0</v>
      </c>
      <c r="K390" s="143" t="s">
        <v>141</v>
      </c>
      <c r="L390" s="36"/>
      <c r="M390" s="148" t="s">
        <v>3</v>
      </c>
      <c r="N390" s="149" t="s">
        <v>40</v>
      </c>
      <c r="O390" s="56"/>
      <c r="P390" s="150">
        <f>O390*H390</f>
        <v>0</v>
      </c>
      <c r="Q390" s="150">
        <v>0</v>
      </c>
      <c r="R390" s="150">
        <f>Q390*H390</f>
        <v>0</v>
      </c>
      <c r="S390" s="150">
        <v>0</v>
      </c>
      <c r="T390" s="151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152" t="s">
        <v>142</v>
      </c>
      <c r="AT390" s="152" t="s">
        <v>137</v>
      </c>
      <c r="AU390" s="152" t="s">
        <v>79</v>
      </c>
      <c r="AY390" s="20" t="s">
        <v>135</v>
      </c>
      <c r="BE390" s="153">
        <f>IF(N390="základní",J390,0)</f>
        <v>0</v>
      </c>
      <c r="BF390" s="153">
        <f>IF(N390="snížená",J390,0)</f>
        <v>0</v>
      </c>
      <c r="BG390" s="153">
        <f>IF(N390="zákl. přenesená",J390,0)</f>
        <v>0</v>
      </c>
      <c r="BH390" s="153">
        <f>IF(N390="sníž. přenesená",J390,0)</f>
        <v>0</v>
      </c>
      <c r="BI390" s="153">
        <f>IF(N390="nulová",J390,0)</f>
        <v>0</v>
      </c>
      <c r="BJ390" s="20" t="s">
        <v>77</v>
      </c>
      <c r="BK390" s="153">
        <f>ROUND(I390*H390,2)</f>
        <v>0</v>
      </c>
      <c r="BL390" s="20" t="s">
        <v>142</v>
      </c>
      <c r="BM390" s="152" t="s">
        <v>434</v>
      </c>
    </row>
    <row r="391" spans="1:65" s="2" customFormat="1" ht="11.25">
      <c r="A391" s="35"/>
      <c r="B391" s="36"/>
      <c r="C391" s="35"/>
      <c r="D391" s="154" t="s">
        <v>144</v>
      </c>
      <c r="E391" s="35"/>
      <c r="F391" s="155" t="s">
        <v>428</v>
      </c>
      <c r="G391" s="35"/>
      <c r="H391" s="35"/>
      <c r="I391" s="156"/>
      <c r="J391" s="35"/>
      <c r="K391" s="35"/>
      <c r="L391" s="36"/>
      <c r="M391" s="157"/>
      <c r="N391" s="158"/>
      <c r="O391" s="56"/>
      <c r="P391" s="56"/>
      <c r="Q391" s="56"/>
      <c r="R391" s="56"/>
      <c r="S391" s="56"/>
      <c r="T391" s="57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T391" s="20" t="s">
        <v>144</v>
      </c>
      <c r="AU391" s="20" t="s">
        <v>79</v>
      </c>
    </row>
    <row r="392" spans="1:65" s="13" customFormat="1" ht="11.25">
      <c r="B392" s="159"/>
      <c r="D392" s="160" t="s">
        <v>146</v>
      </c>
      <c r="E392" s="161" t="s">
        <v>3</v>
      </c>
      <c r="F392" s="162" t="s">
        <v>188</v>
      </c>
      <c r="H392" s="161" t="s">
        <v>3</v>
      </c>
      <c r="I392" s="163"/>
      <c r="L392" s="159"/>
      <c r="M392" s="164"/>
      <c r="N392" s="165"/>
      <c r="O392" s="165"/>
      <c r="P392" s="165"/>
      <c r="Q392" s="165"/>
      <c r="R392" s="165"/>
      <c r="S392" s="165"/>
      <c r="T392" s="166"/>
      <c r="AT392" s="161" t="s">
        <v>146</v>
      </c>
      <c r="AU392" s="161" t="s">
        <v>79</v>
      </c>
      <c r="AV392" s="13" t="s">
        <v>77</v>
      </c>
      <c r="AW392" s="13" t="s">
        <v>31</v>
      </c>
      <c r="AX392" s="13" t="s">
        <v>69</v>
      </c>
      <c r="AY392" s="161" t="s">
        <v>135</v>
      </c>
    </row>
    <row r="393" spans="1:65" s="13" customFormat="1" ht="11.25">
      <c r="B393" s="159"/>
      <c r="D393" s="160" t="s">
        <v>146</v>
      </c>
      <c r="E393" s="161" t="s">
        <v>3</v>
      </c>
      <c r="F393" s="162" t="s">
        <v>412</v>
      </c>
      <c r="H393" s="161" t="s">
        <v>3</v>
      </c>
      <c r="I393" s="163"/>
      <c r="L393" s="159"/>
      <c r="M393" s="164"/>
      <c r="N393" s="165"/>
      <c r="O393" s="165"/>
      <c r="P393" s="165"/>
      <c r="Q393" s="165"/>
      <c r="R393" s="165"/>
      <c r="S393" s="165"/>
      <c r="T393" s="166"/>
      <c r="AT393" s="161" t="s">
        <v>146</v>
      </c>
      <c r="AU393" s="161" t="s">
        <v>79</v>
      </c>
      <c r="AV393" s="13" t="s">
        <v>77</v>
      </c>
      <c r="AW393" s="13" t="s">
        <v>31</v>
      </c>
      <c r="AX393" s="13" t="s">
        <v>69</v>
      </c>
      <c r="AY393" s="161" t="s">
        <v>135</v>
      </c>
    </row>
    <row r="394" spans="1:65" s="14" customFormat="1" ht="11.25">
      <c r="B394" s="167"/>
      <c r="D394" s="160" t="s">
        <v>146</v>
      </c>
      <c r="E394" s="168" t="s">
        <v>3</v>
      </c>
      <c r="F394" s="169" t="s">
        <v>435</v>
      </c>
      <c r="H394" s="170">
        <v>198.81</v>
      </c>
      <c r="I394" s="171"/>
      <c r="L394" s="167"/>
      <c r="M394" s="172"/>
      <c r="N394" s="173"/>
      <c r="O394" s="173"/>
      <c r="P394" s="173"/>
      <c r="Q394" s="173"/>
      <c r="R394" s="173"/>
      <c r="S394" s="173"/>
      <c r="T394" s="174"/>
      <c r="AT394" s="168" t="s">
        <v>146</v>
      </c>
      <c r="AU394" s="168" t="s">
        <v>79</v>
      </c>
      <c r="AV394" s="14" t="s">
        <v>79</v>
      </c>
      <c r="AW394" s="14" t="s">
        <v>31</v>
      </c>
      <c r="AX394" s="14" t="s">
        <v>69</v>
      </c>
      <c r="AY394" s="168" t="s">
        <v>135</v>
      </c>
    </row>
    <row r="395" spans="1:65" s="13" customFormat="1" ht="11.25">
      <c r="B395" s="159"/>
      <c r="D395" s="160" t="s">
        <v>146</v>
      </c>
      <c r="E395" s="161" t="s">
        <v>3</v>
      </c>
      <c r="F395" s="162" t="s">
        <v>436</v>
      </c>
      <c r="H395" s="161" t="s">
        <v>3</v>
      </c>
      <c r="I395" s="163"/>
      <c r="L395" s="159"/>
      <c r="M395" s="164"/>
      <c r="N395" s="165"/>
      <c r="O395" s="165"/>
      <c r="P395" s="165"/>
      <c r="Q395" s="165"/>
      <c r="R395" s="165"/>
      <c r="S395" s="165"/>
      <c r="T395" s="166"/>
      <c r="AT395" s="161" t="s">
        <v>146</v>
      </c>
      <c r="AU395" s="161" t="s">
        <v>79</v>
      </c>
      <c r="AV395" s="13" t="s">
        <v>77</v>
      </c>
      <c r="AW395" s="13" t="s">
        <v>31</v>
      </c>
      <c r="AX395" s="13" t="s">
        <v>69</v>
      </c>
      <c r="AY395" s="161" t="s">
        <v>135</v>
      </c>
    </row>
    <row r="396" spans="1:65" s="14" customFormat="1" ht="11.25">
      <c r="B396" s="167"/>
      <c r="D396" s="160" t="s">
        <v>146</v>
      </c>
      <c r="E396" s="168" t="s">
        <v>3</v>
      </c>
      <c r="F396" s="169" t="s">
        <v>437</v>
      </c>
      <c r="H396" s="170">
        <v>304.37</v>
      </c>
      <c r="I396" s="171"/>
      <c r="L396" s="167"/>
      <c r="M396" s="172"/>
      <c r="N396" s="173"/>
      <c r="O396" s="173"/>
      <c r="P396" s="173"/>
      <c r="Q396" s="173"/>
      <c r="R396" s="173"/>
      <c r="S396" s="173"/>
      <c r="T396" s="174"/>
      <c r="AT396" s="168" t="s">
        <v>146</v>
      </c>
      <c r="AU396" s="168" t="s">
        <v>79</v>
      </c>
      <c r="AV396" s="14" t="s">
        <v>79</v>
      </c>
      <c r="AW396" s="14" t="s">
        <v>31</v>
      </c>
      <c r="AX396" s="14" t="s">
        <v>69</v>
      </c>
      <c r="AY396" s="168" t="s">
        <v>135</v>
      </c>
    </row>
    <row r="397" spans="1:65" s="15" customFormat="1" ht="11.25">
      <c r="B397" s="175"/>
      <c r="D397" s="160" t="s">
        <v>146</v>
      </c>
      <c r="E397" s="176" t="s">
        <v>3</v>
      </c>
      <c r="F397" s="177" t="s">
        <v>149</v>
      </c>
      <c r="H397" s="178">
        <v>503.18</v>
      </c>
      <c r="I397" s="179"/>
      <c r="L397" s="175"/>
      <c r="M397" s="180"/>
      <c r="N397" s="181"/>
      <c r="O397" s="181"/>
      <c r="P397" s="181"/>
      <c r="Q397" s="181"/>
      <c r="R397" s="181"/>
      <c r="S397" s="181"/>
      <c r="T397" s="182"/>
      <c r="AT397" s="176" t="s">
        <v>146</v>
      </c>
      <c r="AU397" s="176" t="s">
        <v>79</v>
      </c>
      <c r="AV397" s="15" t="s">
        <v>142</v>
      </c>
      <c r="AW397" s="15" t="s">
        <v>31</v>
      </c>
      <c r="AX397" s="15" t="s">
        <v>77</v>
      </c>
      <c r="AY397" s="176" t="s">
        <v>135</v>
      </c>
    </row>
    <row r="398" spans="1:65" s="2" customFormat="1" ht="16.5" customHeight="1">
      <c r="A398" s="35"/>
      <c r="B398" s="140"/>
      <c r="C398" s="183" t="s">
        <v>438</v>
      </c>
      <c r="D398" s="183" t="s">
        <v>405</v>
      </c>
      <c r="E398" s="184" t="s">
        <v>415</v>
      </c>
      <c r="F398" s="185" t="s">
        <v>416</v>
      </c>
      <c r="G398" s="186" t="s">
        <v>372</v>
      </c>
      <c r="H398" s="187">
        <v>1006.36</v>
      </c>
      <c r="I398" s="188"/>
      <c r="J398" s="189">
        <f>ROUND(I398*H398,2)</f>
        <v>0</v>
      </c>
      <c r="K398" s="185" t="s">
        <v>141</v>
      </c>
      <c r="L398" s="190"/>
      <c r="M398" s="191" t="s">
        <v>3</v>
      </c>
      <c r="N398" s="192" t="s">
        <v>40</v>
      </c>
      <c r="O398" s="56"/>
      <c r="P398" s="150">
        <f>O398*H398</f>
        <v>0</v>
      </c>
      <c r="Q398" s="150">
        <v>1</v>
      </c>
      <c r="R398" s="150">
        <f>Q398*H398</f>
        <v>1006.36</v>
      </c>
      <c r="S398" s="150">
        <v>0</v>
      </c>
      <c r="T398" s="151">
        <f>S398*H398</f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152" t="s">
        <v>192</v>
      </c>
      <c r="AT398" s="152" t="s">
        <v>405</v>
      </c>
      <c r="AU398" s="152" t="s">
        <v>79</v>
      </c>
      <c r="AY398" s="20" t="s">
        <v>135</v>
      </c>
      <c r="BE398" s="153">
        <f>IF(N398="základní",J398,0)</f>
        <v>0</v>
      </c>
      <c r="BF398" s="153">
        <f>IF(N398="snížená",J398,0)</f>
        <v>0</v>
      </c>
      <c r="BG398" s="153">
        <f>IF(N398="zákl. přenesená",J398,0)</f>
        <v>0</v>
      </c>
      <c r="BH398" s="153">
        <f>IF(N398="sníž. přenesená",J398,0)</f>
        <v>0</v>
      </c>
      <c r="BI398" s="153">
        <f>IF(N398="nulová",J398,0)</f>
        <v>0</v>
      </c>
      <c r="BJ398" s="20" t="s">
        <v>77</v>
      </c>
      <c r="BK398" s="153">
        <f>ROUND(I398*H398,2)</f>
        <v>0</v>
      </c>
      <c r="BL398" s="20" t="s">
        <v>142</v>
      </c>
      <c r="BM398" s="152" t="s">
        <v>439</v>
      </c>
    </row>
    <row r="399" spans="1:65" s="14" customFormat="1" ht="11.25">
      <c r="B399" s="167"/>
      <c r="D399" s="160" t="s">
        <v>146</v>
      </c>
      <c r="F399" s="169" t="s">
        <v>440</v>
      </c>
      <c r="H399" s="170">
        <v>1006.36</v>
      </c>
      <c r="I399" s="171"/>
      <c r="L399" s="167"/>
      <c r="M399" s="172"/>
      <c r="N399" s="173"/>
      <c r="O399" s="173"/>
      <c r="P399" s="173"/>
      <c r="Q399" s="173"/>
      <c r="R399" s="173"/>
      <c r="S399" s="173"/>
      <c r="T399" s="174"/>
      <c r="AT399" s="168" t="s">
        <v>146</v>
      </c>
      <c r="AU399" s="168" t="s">
        <v>79</v>
      </c>
      <c r="AV399" s="14" t="s">
        <v>79</v>
      </c>
      <c r="AW399" s="14" t="s">
        <v>4</v>
      </c>
      <c r="AX399" s="14" t="s">
        <v>77</v>
      </c>
      <c r="AY399" s="168" t="s">
        <v>135</v>
      </c>
    </row>
    <row r="400" spans="1:65" s="12" customFormat="1" ht="22.9" customHeight="1">
      <c r="B400" s="127"/>
      <c r="D400" s="128" t="s">
        <v>68</v>
      </c>
      <c r="E400" s="138" t="s">
        <v>79</v>
      </c>
      <c r="F400" s="138" t="s">
        <v>441</v>
      </c>
      <c r="I400" s="130"/>
      <c r="J400" s="139">
        <f>BK400</f>
        <v>0</v>
      </c>
      <c r="L400" s="127"/>
      <c r="M400" s="132"/>
      <c r="N400" s="133"/>
      <c r="O400" s="133"/>
      <c r="P400" s="134">
        <f>SUM(P401:P460)</f>
        <v>0</v>
      </c>
      <c r="Q400" s="133"/>
      <c r="R400" s="134">
        <f>SUM(R401:R460)</f>
        <v>26.696832860000001</v>
      </c>
      <c r="S400" s="133"/>
      <c r="T400" s="135">
        <f>SUM(T401:T460)</f>
        <v>0</v>
      </c>
      <c r="AR400" s="128" t="s">
        <v>77</v>
      </c>
      <c r="AT400" s="136" t="s">
        <v>68</v>
      </c>
      <c r="AU400" s="136" t="s">
        <v>77</v>
      </c>
      <c r="AY400" s="128" t="s">
        <v>135</v>
      </c>
      <c r="BK400" s="137">
        <f>SUM(BK401:BK460)</f>
        <v>0</v>
      </c>
    </row>
    <row r="401" spans="1:65" s="2" customFormat="1" ht="24.2" customHeight="1">
      <c r="A401" s="35"/>
      <c r="B401" s="140"/>
      <c r="C401" s="141" t="s">
        <v>442</v>
      </c>
      <c r="D401" s="141" t="s">
        <v>137</v>
      </c>
      <c r="E401" s="142" t="s">
        <v>443</v>
      </c>
      <c r="F401" s="143" t="s">
        <v>444</v>
      </c>
      <c r="G401" s="144" t="s">
        <v>185</v>
      </c>
      <c r="H401" s="145">
        <v>9.7129999999999992</v>
      </c>
      <c r="I401" s="146"/>
      <c r="J401" s="147">
        <f>ROUND(I401*H401,2)</f>
        <v>0</v>
      </c>
      <c r="K401" s="143" t="s">
        <v>3</v>
      </c>
      <c r="L401" s="36"/>
      <c r="M401" s="148" t="s">
        <v>3</v>
      </c>
      <c r="N401" s="149" t="s">
        <v>40</v>
      </c>
      <c r="O401" s="56"/>
      <c r="P401" s="150">
        <f>O401*H401</f>
        <v>0</v>
      </c>
      <c r="Q401" s="150">
        <v>1.665</v>
      </c>
      <c r="R401" s="150">
        <f>Q401*H401</f>
        <v>16.172145</v>
      </c>
      <c r="S401" s="150">
        <v>0</v>
      </c>
      <c r="T401" s="151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152" t="s">
        <v>142</v>
      </c>
      <c r="AT401" s="152" t="s">
        <v>137</v>
      </c>
      <c r="AU401" s="152" t="s">
        <v>79</v>
      </c>
      <c r="AY401" s="20" t="s">
        <v>135</v>
      </c>
      <c r="BE401" s="153">
        <f>IF(N401="základní",J401,0)</f>
        <v>0</v>
      </c>
      <c r="BF401" s="153">
        <f>IF(N401="snížená",J401,0)</f>
        <v>0</v>
      </c>
      <c r="BG401" s="153">
        <f>IF(N401="zákl. přenesená",J401,0)</f>
        <v>0</v>
      </c>
      <c r="BH401" s="153">
        <f>IF(N401="sníž. přenesená",J401,0)</f>
        <v>0</v>
      </c>
      <c r="BI401" s="153">
        <f>IF(N401="nulová",J401,0)</f>
        <v>0</v>
      </c>
      <c r="BJ401" s="20" t="s">
        <v>77</v>
      </c>
      <c r="BK401" s="153">
        <f>ROUND(I401*H401,2)</f>
        <v>0</v>
      </c>
      <c r="BL401" s="20" t="s">
        <v>142</v>
      </c>
      <c r="BM401" s="152" t="s">
        <v>445</v>
      </c>
    </row>
    <row r="402" spans="1:65" s="13" customFormat="1" ht="11.25">
      <c r="B402" s="159"/>
      <c r="D402" s="160" t="s">
        <v>146</v>
      </c>
      <c r="E402" s="161" t="s">
        <v>3</v>
      </c>
      <c r="F402" s="162" t="s">
        <v>172</v>
      </c>
      <c r="H402" s="161" t="s">
        <v>3</v>
      </c>
      <c r="I402" s="163"/>
      <c r="L402" s="159"/>
      <c r="M402" s="164"/>
      <c r="N402" s="165"/>
      <c r="O402" s="165"/>
      <c r="P402" s="165"/>
      <c r="Q402" s="165"/>
      <c r="R402" s="165"/>
      <c r="S402" s="165"/>
      <c r="T402" s="166"/>
      <c r="AT402" s="161" t="s">
        <v>146</v>
      </c>
      <c r="AU402" s="161" t="s">
        <v>79</v>
      </c>
      <c r="AV402" s="13" t="s">
        <v>77</v>
      </c>
      <c r="AW402" s="13" t="s">
        <v>31</v>
      </c>
      <c r="AX402" s="13" t="s">
        <v>69</v>
      </c>
      <c r="AY402" s="161" t="s">
        <v>135</v>
      </c>
    </row>
    <row r="403" spans="1:65" s="13" customFormat="1" ht="11.25">
      <c r="B403" s="159"/>
      <c r="D403" s="160" t="s">
        <v>146</v>
      </c>
      <c r="E403" s="161" t="s">
        <v>3</v>
      </c>
      <c r="F403" s="162" t="s">
        <v>446</v>
      </c>
      <c r="H403" s="161" t="s">
        <v>3</v>
      </c>
      <c r="I403" s="163"/>
      <c r="L403" s="159"/>
      <c r="M403" s="164"/>
      <c r="N403" s="165"/>
      <c r="O403" s="165"/>
      <c r="P403" s="165"/>
      <c r="Q403" s="165"/>
      <c r="R403" s="165"/>
      <c r="S403" s="165"/>
      <c r="T403" s="166"/>
      <c r="AT403" s="161" t="s">
        <v>146</v>
      </c>
      <c r="AU403" s="161" t="s">
        <v>79</v>
      </c>
      <c r="AV403" s="13" t="s">
        <v>77</v>
      </c>
      <c r="AW403" s="13" t="s">
        <v>31</v>
      </c>
      <c r="AX403" s="13" t="s">
        <v>69</v>
      </c>
      <c r="AY403" s="161" t="s">
        <v>135</v>
      </c>
    </row>
    <row r="404" spans="1:65" s="14" customFormat="1" ht="11.25">
      <c r="B404" s="167"/>
      <c r="D404" s="160" t="s">
        <v>146</v>
      </c>
      <c r="E404" s="168" t="s">
        <v>3</v>
      </c>
      <c r="F404" s="169" t="s">
        <v>447</v>
      </c>
      <c r="H404" s="170">
        <v>9.7129999999999992</v>
      </c>
      <c r="I404" s="171"/>
      <c r="L404" s="167"/>
      <c r="M404" s="172"/>
      <c r="N404" s="173"/>
      <c r="O404" s="173"/>
      <c r="P404" s="173"/>
      <c r="Q404" s="173"/>
      <c r="R404" s="173"/>
      <c r="S404" s="173"/>
      <c r="T404" s="174"/>
      <c r="AT404" s="168" t="s">
        <v>146</v>
      </c>
      <c r="AU404" s="168" t="s">
        <v>79</v>
      </c>
      <c r="AV404" s="14" t="s">
        <v>79</v>
      </c>
      <c r="AW404" s="14" t="s">
        <v>31</v>
      </c>
      <c r="AX404" s="14" t="s">
        <v>69</v>
      </c>
      <c r="AY404" s="168" t="s">
        <v>135</v>
      </c>
    </row>
    <row r="405" spans="1:65" s="15" customFormat="1" ht="11.25">
      <c r="B405" s="175"/>
      <c r="D405" s="160" t="s">
        <v>146</v>
      </c>
      <c r="E405" s="176" t="s">
        <v>3</v>
      </c>
      <c r="F405" s="177" t="s">
        <v>149</v>
      </c>
      <c r="H405" s="178">
        <v>9.7129999999999992</v>
      </c>
      <c r="I405" s="179"/>
      <c r="L405" s="175"/>
      <c r="M405" s="180"/>
      <c r="N405" s="181"/>
      <c r="O405" s="181"/>
      <c r="P405" s="181"/>
      <c r="Q405" s="181"/>
      <c r="R405" s="181"/>
      <c r="S405" s="181"/>
      <c r="T405" s="182"/>
      <c r="AT405" s="176" t="s">
        <v>146</v>
      </c>
      <c r="AU405" s="176" t="s">
        <v>79</v>
      </c>
      <c r="AV405" s="15" t="s">
        <v>142</v>
      </c>
      <c r="AW405" s="15" t="s">
        <v>31</v>
      </c>
      <c r="AX405" s="15" t="s">
        <v>77</v>
      </c>
      <c r="AY405" s="176" t="s">
        <v>135</v>
      </c>
    </row>
    <row r="406" spans="1:65" s="2" customFormat="1" ht="21.75" customHeight="1">
      <c r="A406" s="35"/>
      <c r="B406" s="140"/>
      <c r="C406" s="141" t="s">
        <v>448</v>
      </c>
      <c r="D406" s="141" t="s">
        <v>137</v>
      </c>
      <c r="E406" s="142" t="s">
        <v>449</v>
      </c>
      <c r="F406" s="143" t="s">
        <v>450</v>
      </c>
      <c r="G406" s="144" t="s">
        <v>185</v>
      </c>
      <c r="H406" s="145">
        <v>1.0980000000000001</v>
      </c>
      <c r="I406" s="146"/>
      <c r="J406" s="147">
        <f>ROUND(I406*H406,2)</f>
        <v>0</v>
      </c>
      <c r="K406" s="143" t="s">
        <v>3</v>
      </c>
      <c r="L406" s="36"/>
      <c r="M406" s="148" t="s">
        <v>3</v>
      </c>
      <c r="N406" s="149" t="s">
        <v>40</v>
      </c>
      <c r="O406" s="56"/>
      <c r="P406" s="150">
        <f>O406*H406</f>
        <v>0</v>
      </c>
      <c r="Q406" s="150">
        <v>1.665</v>
      </c>
      <c r="R406" s="150">
        <f>Q406*H406</f>
        <v>1.8281700000000003</v>
      </c>
      <c r="S406" s="150">
        <v>0</v>
      </c>
      <c r="T406" s="151">
        <f>S406*H406</f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152" t="s">
        <v>142</v>
      </c>
      <c r="AT406" s="152" t="s">
        <v>137</v>
      </c>
      <c r="AU406" s="152" t="s">
        <v>79</v>
      </c>
      <c r="AY406" s="20" t="s">
        <v>135</v>
      </c>
      <c r="BE406" s="153">
        <f>IF(N406="základní",J406,0)</f>
        <v>0</v>
      </c>
      <c r="BF406" s="153">
        <f>IF(N406="snížená",J406,0)</f>
        <v>0</v>
      </c>
      <c r="BG406" s="153">
        <f>IF(N406="zákl. přenesená",J406,0)</f>
        <v>0</v>
      </c>
      <c r="BH406" s="153">
        <f>IF(N406="sníž. přenesená",J406,0)</f>
        <v>0</v>
      </c>
      <c r="BI406" s="153">
        <f>IF(N406="nulová",J406,0)</f>
        <v>0</v>
      </c>
      <c r="BJ406" s="20" t="s">
        <v>77</v>
      </c>
      <c r="BK406" s="153">
        <f>ROUND(I406*H406,2)</f>
        <v>0</v>
      </c>
      <c r="BL406" s="20" t="s">
        <v>142</v>
      </c>
      <c r="BM406" s="152" t="s">
        <v>451</v>
      </c>
    </row>
    <row r="407" spans="1:65" s="13" customFormat="1" ht="11.25">
      <c r="B407" s="159"/>
      <c r="D407" s="160" t="s">
        <v>146</v>
      </c>
      <c r="E407" s="161" t="s">
        <v>3</v>
      </c>
      <c r="F407" s="162" t="s">
        <v>160</v>
      </c>
      <c r="H407" s="161" t="s">
        <v>3</v>
      </c>
      <c r="I407" s="163"/>
      <c r="L407" s="159"/>
      <c r="M407" s="164"/>
      <c r="N407" s="165"/>
      <c r="O407" s="165"/>
      <c r="P407" s="165"/>
      <c r="Q407" s="165"/>
      <c r="R407" s="165"/>
      <c r="S407" s="165"/>
      <c r="T407" s="166"/>
      <c r="AT407" s="161" t="s">
        <v>146</v>
      </c>
      <c r="AU407" s="161" t="s">
        <v>79</v>
      </c>
      <c r="AV407" s="13" t="s">
        <v>77</v>
      </c>
      <c r="AW407" s="13" t="s">
        <v>31</v>
      </c>
      <c r="AX407" s="13" t="s">
        <v>69</v>
      </c>
      <c r="AY407" s="161" t="s">
        <v>135</v>
      </c>
    </row>
    <row r="408" spans="1:65" s="13" customFormat="1" ht="11.25">
      <c r="B408" s="159"/>
      <c r="D408" s="160" t="s">
        <v>146</v>
      </c>
      <c r="E408" s="161" t="s">
        <v>3</v>
      </c>
      <c r="F408" s="162" t="s">
        <v>452</v>
      </c>
      <c r="H408" s="161" t="s">
        <v>3</v>
      </c>
      <c r="I408" s="163"/>
      <c r="L408" s="159"/>
      <c r="M408" s="164"/>
      <c r="N408" s="165"/>
      <c r="O408" s="165"/>
      <c r="P408" s="165"/>
      <c r="Q408" s="165"/>
      <c r="R408" s="165"/>
      <c r="S408" s="165"/>
      <c r="T408" s="166"/>
      <c r="AT408" s="161" t="s">
        <v>146</v>
      </c>
      <c r="AU408" s="161" t="s">
        <v>79</v>
      </c>
      <c r="AV408" s="13" t="s">
        <v>77</v>
      </c>
      <c r="AW408" s="13" t="s">
        <v>31</v>
      </c>
      <c r="AX408" s="13" t="s">
        <v>69</v>
      </c>
      <c r="AY408" s="161" t="s">
        <v>135</v>
      </c>
    </row>
    <row r="409" spans="1:65" s="14" customFormat="1" ht="11.25">
      <c r="B409" s="167"/>
      <c r="D409" s="160" t="s">
        <v>146</v>
      </c>
      <c r="E409" s="168" t="s">
        <v>3</v>
      </c>
      <c r="F409" s="169" t="s">
        <v>453</v>
      </c>
      <c r="H409" s="170">
        <v>1.0980000000000001</v>
      </c>
      <c r="I409" s="171"/>
      <c r="L409" s="167"/>
      <c r="M409" s="172"/>
      <c r="N409" s="173"/>
      <c r="O409" s="173"/>
      <c r="P409" s="173"/>
      <c r="Q409" s="173"/>
      <c r="R409" s="173"/>
      <c r="S409" s="173"/>
      <c r="T409" s="174"/>
      <c r="AT409" s="168" t="s">
        <v>146</v>
      </c>
      <c r="AU409" s="168" t="s">
        <v>79</v>
      </c>
      <c r="AV409" s="14" t="s">
        <v>79</v>
      </c>
      <c r="AW409" s="14" t="s">
        <v>31</v>
      </c>
      <c r="AX409" s="14" t="s">
        <v>69</v>
      </c>
      <c r="AY409" s="168" t="s">
        <v>135</v>
      </c>
    </row>
    <row r="410" spans="1:65" s="15" customFormat="1" ht="11.25">
      <c r="B410" s="175"/>
      <c r="D410" s="160" t="s">
        <v>146</v>
      </c>
      <c r="E410" s="176" t="s">
        <v>3</v>
      </c>
      <c r="F410" s="177" t="s">
        <v>149</v>
      </c>
      <c r="H410" s="178">
        <v>1.0980000000000001</v>
      </c>
      <c r="I410" s="179"/>
      <c r="L410" s="175"/>
      <c r="M410" s="180"/>
      <c r="N410" s="181"/>
      <c r="O410" s="181"/>
      <c r="P410" s="181"/>
      <c r="Q410" s="181"/>
      <c r="R410" s="181"/>
      <c r="S410" s="181"/>
      <c r="T410" s="182"/>
      <c r="AT410" s="176" t="s">
        <v>146</v>
      </c>
      <c r="AU410" s="176" t="s">
        <v>79</v>
      </c>
      <c r="AV410" s="15" t="s">
        <v>142</v>
      </c>
      <c r="AW410" s="15" t="s">
        <v>31</v>
      </c>
      <c r="AX410" s="15" t="s">
        <v>77</v>
      </c>
      <c r="AY410" s="176" t="s">
        <v>135</v>
      </c>
    </row>
    <row r="411" spans="1:65" s="2" customFormat="1" ht="16.5" customHeight="1">
      <c r="A411" s="35"/>
      <c r="B411" s="140"/>
      <c r="C411" s="141" t="s">
        <v>454</v>
      </c>
      <c r="D411" s="141" t="s">
        <v>137</v>
      </c>
      <c r="E411" s="142" t="s">
        <v>455</v>
      </c>
      <c r="F411" s="143" t="s">
        <v>456</v>
      </c>
      <c r="G411" s="144" t="s">
        <v>157</v>
      </c>
      <c r="H411" s="145">
        <v>15</v>
      </c>
      <c r="I411" s="146"/>
      <c r="J411" s="147">
        <f>ROUND(I411*H411,2)</f>
        <v>0</v>
      </c>
      <c r="K411" s="143" t="s">
        <v>141</v>
      </c>
      <c r="L411" s="36"/>
      <c r="M411" s="148" t="s">
        <v>3</v>
      </c>
      <c r="N411" s="149" t="s">
        <v>40</v>
      </c>
      <c r="O411" s="56"/>
      <c r="P411" s="150">
        <f>O411*H411</f>
        <v>0</v>
      </c>
      <c r="Q411" s="150">
        <v>4.8999999999999998E-4</v>
      </c>
      <c r="R411" s="150">
        <f>Q411*H411</f>
        <v>7.3499999999999998E-3</v>
      </c>
      <c r="S411" s="150">
        <v>0</v>
      </c>
      <c r="T411" s="151">
        <f>S411*H411</f>
        <v>0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152" t="s">
        <v>142</v>
      </c>
      <c r="AT411" s="152" t="s">
        <v>137</v>
      </c>
      <c r="AU411" s="152" t="s">
        <v>79</v>
      </c>
      <c r="AY411" s="20" t="s">
        <v>135</v>
      </c>
      <c r="BE411" s="153">
        <f>IF(N411="základní",J411,0)</f>
        <v>0</v>
      </c>
      <c r="BF411" s="153">
        <f>IF(N411="snížená",J411,0)</f>
        <v>0</v>
      </c>
      <c r="BG411" s="153">
        <f>IF(N411="zákl. přenesená",J411,0)</f>
        <v>0</v>
      </c>
      <c r="BH411" s="153">
        <f>IF(N411="sníž. přenesená",J411,0)</f>
        <v>0</v>
      </c>
      <c r="BI411" s="153">
        <f>IF(N411="nulová",J411,0)</f>
        <v>0</v>
      </c>
      <c r="BJ411" s="20" t="s">
        <v>77</v>
      </c>
      <c r="BK411" s="153">
        <f>ROUND(I411*H411,2)</f>
        <v>0</v>
      </c>
      <c r="BL411" s="20" t="s">
        <v>142</v>
      </c>
      <c r="BM411" s="152" t="s">
        <v>457</v>
      </c>
    </row>
    <row r="412" spans="1:65" s="2" customFormat="1" ht="11.25">
      <c r="A412" s="35"/>
      <c r="B412" s="36"/>
      <c r="C412" s="35"/>
      <c r="D412" s="154" t="s">
        <v>144</v>
      </c>
      <c r="E412" s="35"/>
      <c r="F412" s="155" t="s">
        <v>458</v>
      </c>
      <c r="G412" s="35"/>
      <c r="H412" s="35"/>
      <c r="I412" s="156"/>
      <c r="J412" s="35"/>
      <c r="K412" s="35"/>
      <c r="L412" s="36"/>
      <c r="M412" s="157"/>
      <c r="N412" s="158"/>
      <c r="O412" s="56"/>
      <c r="P412" s="56"/>
      <c r="Q412" s="56"/>
      <c r="R412" s="56"/>
      <c r="S412" s="56"/>
      <c r="T412" s="57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T412" s="20" t="s">
        <v>144</v>
      </c>
      <c r="AU412" s="20" t="s">
        <v>79</v>
      </c>
    </row>
    <row r="413" spans="1:65" s="13" customFormat="1" ht="11.25">
      <c r="B413" s="159"/>
      <c r="D413" s="160" t="s">
        <v>146</v>
      </c>
      <c r="E413" s="161" t="s">
        <v>3</v>
      </c>
      <c r="F413" s="162" t="s">
        <v>172</v>
      </c>
      <c r="H413" s="161" t="s">
        <v>3</v>
      </c>
      <c r="I413" s="163"/>
      <c r="L413" s="159"/>
      <c r="M413" s="164"/>
      <c r="N413" s="165"/>
      <c r="O413" s="165"/>
      <c r="P413" s="165"/>
      <c r="Q413" s="165"/>
      <c r="R413" s="165"/>
      <c r="S413" s="165"/>
      <c r="T413" s="166"/>
      <c r="AT413" s="161" t="s">
        <v>146</v>
      </c>
      <c r="AU413" s="161" t="s">
        <v>79</v>
      </c>
      <c r="AV413" s="13" t="s">
        <v>77</v>
      </c>
      <c r="AW413" s="13" t="s">
        <v>31</v>
      </c>
      <c r="AX413" s="13" t="s">
        <v>69</v>
      </c>
      <c r="AY413" s="161" t="s">
        <v>135</v>
      </c>
    </row>
    <row r="414" spans="1:65" s="14" customFormat="1" ht="11.25">
      <c r="B414" s="167"/>
      <c r="D414" s="160" t="s">
        <v>146</v>
      </c>
      <c r="E414" s="168" t="s">
        <v>3</v>
      </c>
      <c r="F414" s="169" t="s">
        <v>281</v>
      </c>
      <c r="H414" s="170">
        <v>15</v>
      </c>
      <c r="I414" s="171"/>
      <c r="L414" s="167"/>
      <c r="M414" s="172"/>
      <c r="N414" s="173"/>
      <c r="O414" s="173"/>
      <c r="P414" s="173"/>
      <c r="Q414" s="173"/>
      <c r="R414" s="173"/>
      <c r="S414" s="173"/>
      <c r="T414" s="174"/>
      <c r="AT414" s="168" t="s">
        <v>146</v>
      </c>
      <c r="AU414" s="168" t="s">
        <v>79</v>
      </c>
      <c r="AV414" s="14" t="s">
        <v>79</v>
      </c>
      <c r="AW414" s="14" t="s">
        <v>31</v>
      </c>
      <c r="AX414" s="14" t="s">
        <v>69</v>
      </c>
      <c r="AY414" s="168" t="s">
        <v>135</v>
      </c>
    </row>
    <row r="415" spans="1:65" s="15" customFormat="1" ht="11.25">
      <c r="B415" s="175"/>
      <c r="D415" s="160" t="s">
        <v>146</v>
      </c>
      <c r="E415" s="176" t="s">
        <v>3</v>
      </c>
      <c r="F415" s="177" t="s">
        <v>149</v>
      </c>
      <c r="H415" s="178">
        <v>15</v>
      </c>
      <c r="I415" s="179"/>
      <c r="L415" s="175"/>
      <c r="M415" s="180"/>
      <c r="N415" s="181"/>
      <c r="O415" s="181"/>
      <c r="P415" s="181"/>
      <c r="Q415" s="181"/>
      <c r="R415" s="181"/>
      <c r="S415" s="181"/>
      <c r="T415" s="182"/>
      <c r="AT415" s="176" t="s">
        <v>146</v>
      </c>
      <c r="AU415" s="176" t="s">
        <v>79</v>
      </c>
      <c r="AV415" s="15" t="s">
        <v>142</v>
      </c>
      <c r="AW415" s="15" t="s">
        <v>31</v>
      </c>
      <c r="AX415" s="15" t="s">
        <v>77</v>
      </c>
      <c r="AY415" s="176" t="s">
        <v>135</v>
      </c>
    </row>
    <row r="416" spans="1:65" s="2" customFormat="1" ht="16.5" customHeight="1">
      <c r="A416" s="35"/>
      <c r="B416" s="140"/>
      <c r="C416" s="141" t="s">
        <v>459</v>
      </c>
      <c r="D416" s="141" t="s">
        <v>137</v>
      </c>
      <c r="E416" s="142" t="s">
        <v>460</v>
      </c>
      <c r="F416" s="143" t="s">
        <v>461</v>
      </c>
      <c r="G416" s="144" t="s">
        <v>372</v>
      </c>
      <c r="H416" s="145">
        <v>0.10299999999999999</v>
      </c>
      <c r="I416" s="146"/>
      <c r="J416" s="147">
        <f>ROUND(I416*H416,2)</f>
        <v>0</v>
      </c>
      <c r="K416" s="143" t="s">
        <v>141</v>
      </c>
      <c r="L416" s="36"/>
      <c r="M416" s="148" t="s">
        <v>3</v>
      </c>
      <c r="N416" s="149" t="s">
        <v>40</v>
      </c>
      <c r="O416" s="56"/>
      <c r="P416" s="150">
        <f>O416*H416</f>
        <v>0</v>
      </c>
      <c r="Q416" s="150">
        <v>1.06277</v>
      </c>
      <c r="R416" s="150">
        <f>Q416*H416</f>
        <v>0.10946531</v>
      </c>
      <c r="S416" s="150">
        <v>0</v>
      </c>
      <c r="T416" s="151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152" t="s">
        <v>142</v>
      </c>
      <c r="AT416" s="152" t="s">
        <v>137</v>
      </c>
      <c r="AU416" s="152" t="s">
        <v>79</v>
      </c>
      <c r="AY416" s="20" t="s">
        <v>135</v>
      </c>
      <c r="BE416" s="153">
        <f>IF(N416="základní",J416,0)</f>
        <v>0</v>
      </c>
      <c r="BF416" s="153">
        <f>IF(N416="snížená",J416,0)</f>
        <v>0</v>
      </c>
      <c r="BG416" s="153">
        <f>IF(N416="zákl. přenesená",J416,0)</f>
        <v>0</v>
      </c>
      <c r="BH416" s="153">
        <f>IF(N416="sníž. přenesená",J416,0)</f>
        <v>0</v>
      </c>
      <c r="BI416" s="153">
        <f>IF(N416="nulová",J416,0)</f>
        <v>0</v>
      </c>
      <c r="BJ416" s="20" t="s">
        <v>77</v>
      </c>
      <c r="BK416" s="153">
        <f>ROUND(I416*H416,2)</f>
        <v>0</v>
      </c>
      <c r="BL416" s="20" t="s">
        <v>142</v>
      </c>
      <c r="BM416" s="152" t="s">
        <v>462</v>
      </c>
    </row>
    <row r="417" spans="1:65" s="2" customFormat="1" ht="11.25">
      <c r="A417" s="35"/>
      <c r="B417" s="36"/>
      <c r="C417" s="35"/>
      <c r="D417" s="154" t="s">
        <v>144</v>
      </c>
      <c r="E417" s="35"/>
      <c r="F417" s="155" t="s">
        <v>463</v>
      </c>
      <c r="G417" s="35"/>
      <c r="H417" s="35"/>
      <c r="I417" s="156"/>
      <c r="J417" s="35"/>
      <c r="K417" s="35"/>
      <c r="L417" s="36"/>
      <c r="M417" s="157"/>
      <c r="N417" s="158"/>
      <c r="O417" s="56"/>
      <c r="P417" s="56"/>
      <c r="Q417" s="56"/>
      <c r="R417" s="56"/>
      <c r="S417" s="56"/>
      <c r="T417" s="57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T417" s="20" t="s">
        <v>144</v>
      </c>
      <c r="AU417" s="20" t="s">
        <v>79</v>
      </c>
    </row>
    <row r="418" spans="1:65" s="13" customFormat="1" ht="11.25">
      <c r="B418" s="159"/>
      <c r="D418" s="160" t="s">
        <v>146</v>
      </c>
      <c r="E418" s="161" t="s">
        <v>3</v>
      </c>
      <c r="F418" s="162" t="s">
        <v>252</v>
      </c>
      <c r="H418" s="161" t="s">
        <v>3</v>
      </c>
      <c r="I418" s="163"/>
      <c r="L418" s="159"/>
      <c r="M418" s="164"/>
      <c r="N418" s="165"/>
      <c r="O418" s="165"/>
      <c r="P418" s="165"/>
      <c r="Q418" s="165"/>
      <c r="R418" s="165"/>
      <c r="S418" s="165"/>
      <c r="T418" s="166"/>
      <c r="AT418" s="161" t="s">
        <v>146</v>
      </c>
      <c r="AU418" s="161" t="s">
        <v>79</v>
      </c>
      <c r="AV418" s="13" t="s">
        <v>77</v>
      </c>
      <c r="AW418" s="13" t="s">
        <v>31</v>
      </c>
      <c r="AX418" s="13" t="s">
        <v>69</v>
      </c>
      <c r="AY418" s="161" t="s">
        <v>135</v>
      </c>
    </row>
    <row r="419" spans="1:65" s="13" customFormat="1" ht="11.25">
      <c r="B419" s="159"/>
      <c r="D419" s="160" t="s">
        <v>146</v>
      </c>
      <c r="E419" s="161" t="s">
        <v>3</v>
      </c>
      <c r="F419" s="162" t="s">
        <v>464</v>
      </c>
      <c r="H419" s="161" t="s">
        <v>3</v>
      </c>
      <c r="I419" s="163"/>
      <c r="L419" s="159"/>
      <c r="M419" s="164"/>
      <c r="N419" s="165"/>
      <c r="O419" s="165"/>
      <c r="P419" s="165"/>
      <c r="Q419" s="165"/>
      <c r="R419" s="165"/>
      <c r="S419" s="165"/>
      <c r="T419" s="166"/>
      <c r="AT419" s="161" t="s">
        <v>146</v>
      </c>
      <c r="AU419" s="161" t="s">
        <v>79</v>
      </c>
      <c r="AV419" s="13" t="s">
        <v>77</v>
      </c>
      <c r="AW419" s="13" t="s">
        <v>31</v>
      </c>
      <c r="AX419" s="13" t="s">
        <v>69</v>
      </c>
      <c r="AY419" s="161" t="s">
        <v>135</v>
      </c>
    </row>
    <row r="420" spans="1:65" s="13" customFormat="1" ht="11.25">
      <c r="B420" s="159"/>
      <c r="D420" s="160" t="s">
        <v>146</v>
      </c>
      <c r="E420" s="161" t="s">
        <v>3</v>
      </c>
      <c r="F420" s="162" t="s">
        <v>254</v>
      </c>
      <c r="H420" s="161" t="s">
        <v>3</v>
      </c>
      <c r="I420" s="163"/>
      <c r="L420" s="159"/>
      <c r="M420" s="164"/>
      <c r="N420" s="165"/>
      <c r="O420" s="165"/>
      <c r="P420" s="165"/>
      <c r="Q420" s="165"/>
      <c r="R420" s="165"/>
      <c r="S420" s="165"/>
      <c r="T420" s="166"/>
      <c r="AT420" s="161" t="s">
        <v>146</v>
      </c>
      <c r="AU420" s="161" t="s">
        <v>79</v>
      </c>
      <c r="AV420" s="13" t="s">
        <v>77</v>
      </c>
      <c r="AW420" s="13" t="s">
        <v>31</v>
      </c>
      <c r="AX420" s="13" t="s">
        <v>69</v>
      </c>
      <c r="AY420" s="161" t="s">
        <v>135</v>
      </c>
    </row>
    <row r="421" spans="1:65" s="14" customFormat="1" ht="11.25">
      <c r="B421" s="167"/>
      <c r="D421" s="160" t="s">
        <v>146</v>
      </c>
      <c r="E421" s="168" t="s">
        <v>3</v>
      </c>
      <c r="F421" s="169" t="s">
        <v>465</v>
      </c>
      <c r="H421" s="170">
        <v>4.9000000000000002E-2</v>
      </c>
      <c r="I421" s="171"/>
      <c r="L421" s="167"/>
      <c r="M421" s="172"/>
      <c r="N421" s="173"/>
      <c r="O421" s="173"/>
      <c r="P421" s="173"/>
      <c r="Q421" s="173"/>
      <c r="R421" s="173"/>
      <c r="S421" s="173"/>
      <c r="T421" s="174"/>
      <c r="AT421" s="168" t="s">
        <v>146</v>
      </c>
      <c r="AU421" s="168" t="s">
        <v>79</v>
      </c>
      <c r="AV421" s="14" t="s">
        <v>79</v>
      </c>
      <c r="AW421" s="14" t="s">
        <v>31</v>
      </c>
      <c r="AX421" s="14" t="s">
        <v>69</v>
      </c>
      <c r="AY421" s="168" t="s">
        <v>135</v>
      </c>
    </row>
    <row r="422" spans="1:65" s="13" customFormat="1" ht="11.25">
      <c r="B422" s="159"/>
      <c r="D422" s="160" t="s">
        <v>146</v>
      </c>
      <c r="E422" s="161" t="s">
        <v>3</v>
      </c>
      <c r="F422" s="162" t="s">
        <v>256</v>
      </c>
      <c r="H422" s="161" t="s">
        <v>3</v>
      </c>
      <c r="I422" s="163"/>
      <c r="L422" s="159"/>
      <c r="M422" s="164"/>
      <c r="N422" s="165"/>
      <c r="O422" s="165"/>
      <c r="P422" s="165"/>
      <c r="Q422" s="165"/>
      <c r="R422" s="165"/>
      <c r="S422" s="165"/>
      <c r="T422" s="166"/>
      <c r="AT422" s="161" t="s">
        <v>146</v>
      </c>
      <c r="AU422" s="161" t="s">
        <v>79</v>
      </c>
      <c r="AV422" s="13" t="s">
        <v>77</v>
      </c>
      <c r="AW422" s="13" t="s">
        <v>31</v>
      </c>
      <c r="AX422" s="13" t="s">
        <v>69</v>
      </c>
      <c r="AY422" s="161" t="s">
        <v>135</v>
      </c>
    </row>
    <row r="423" spans="1:65" s="14" customFormat="1" ht="11.25">
      <c r="B423" s="167"/>
      <c r="D423" s="160" t="s">
        <v>146</v>
      </c>
      <c r="E423" s="168" t="s">
        <v>3</v>
      </c>
      <c r="F423" s="169" t="s">
        <v>466</v>
      </c>
      <c r="H423" s="170">
        <v>2.8000000000000001E-2</v>
      </c>
      <c r="I423" s="171"/>
      <c r="L423" s="167"/>
      <c r="M423" s="172"/>
      <c r="N423" s="173"/>
      <c r="O423" s="173"/>
      <c r="P423" s="173"/>
      <c r="Q423" s="173"/>
      <c r="R423" s="173"/>
      <c r="S423" s="173"/>
      <c r="T423" s="174"/>
      <c r="AT423" s="168" t="s">
        <v>146</v>
      </c>
      <c r="AU423" s="168" t="s">
        <v>79</v>
      </c>
      <c r="AV423" s="14" t="s">
        <v>79</v>
      </c>
      <c r="AW423" s="14" t="s">
        <v>31</v>
      </c>
      <c r="AX423" s="14" t="s">
        <v>69</v>
      </c>
      <c r="AY423" s="168" t="s">
        <v>135</v>
      </c>
    </row>
    <row r="424" spans="1:65" s="13" customFormat="1" ht="11.25">
      <c r="B424" s="159"/>
      <c r="D424" s="160" t="s">
        <v>146</v>
      </c>
      <c r="E424" s="161" t="s">
        <v>3</v>
      </c>
      <c r="F424" s="162" t="s">
        <v>258</v>
      </c>
      <c r="H424" s="161" t="s">
        <v>3</v>
      </c>
      <c r="I424" s="163"/>
      <c r="L424" s="159"/>
      <c r="M424" s="164"/>
      <c r="N424" s="165"/>
      <c r="O424" s="165"/>
      <c r="P424" s="165"/>
      <c r="Q424" s="165"/>
      <c r="R424" s="165"/>
      <c r="S424" s="165"/>
      <c r="T424" s="166"/>
      <c r="AT424" s="161" t="s">
        <v>146</v>
      </c>
      <c r="AU424" s="161" t="s">
        <v>79</v>
      </c>
      <c r="AV424" s="13" t="s">
        <v>77</v>
      </c>
      <c r="AW424" s="13" t="s">
        <v>31</v>
      </c>
      <c r="AX424" s="13" t="s">
        <v>69</v>
      </c>
      <c r="AY424" s="161" t="s">
        <v>135</v>
      </c>
    </row>
    <row r="425" spans="1:65" s="14" customFormat="1" ht="11.25">
      <c r="B425" s="167"/>
      <c r="D425" s="160" t="s">
        <v>146</v>
      </c>
      <c r="E425" s="168" t="s">
        <v>3</v>
      </c>
      <c r="F425" s="169" t="s">
        <v>467</v>
      </c>
      <c r="H425" s="170">
        <v>2.5999999999999999E-2</v>
      </c>
      <c r="I425" s="171"/>
      <c r="L425" s="167"/>
      <c r="M425" s="172"/>
      <c r="N425" s="173"/>
      <c r="O425" s="173"/>
      <c r="P425" s="173"/>
      <c r="Q425" s="173"/>
      <c r="R425" s="173"/>
      <c r="S425" s="173"/>
      <c r="T425" s="174"/>
      <c r="AT425" s="168" t="s">
        <v>146</v>
      </c>
      <c r="AU425" s="168" t="s">
        <v>79</v>
      </c>
      <c r="AV425" s="14" t="s">
        <v>79</v>
      </c>
      <c r="AW425" s="14" t="s">
        <v>31</v>
      </c>
      <c r="AX425" s="14" t="s">
        <v>69</v>
      </c>
      <c r="AY425" s="168" t="s">
        <v>135</v>
      </c>
    </row>
    <row r="426" spans="1:65" s="15" customFormat="1" ht="11.25">
      <c r="B426" s="175"/>
      <c r="D426" s="160" t="s">
        <v>146</v>
      </c>
      <c r="E426" s="176" t="s">
        <v>3</v>
      </c>
      <c r="F426" s="177" t="s">
        <v>149</v>
      </c>
      <c r="H426" s="178">
        <v>0.10299999999999999</v>
      </c>
      <c r="I426" s="179"/>
      <c r="L426" s="175"/>
      <c r="M426" s="180"/>
      <c r="N426" s="181"/>
      <c r="O426" s="181"/>
      <c r="P426" s="181"/>
      <c r="Q426" s="181"/>
      <c r="R426" s="181"/>
      <c r="S426" s="181"/>
      <c r="T426" s="182"/>
      <c r="AT426" s="176" t="s">
        <v>146</v>
      </c>
      <c r="AU426" s="176" t="s">
        <v>79</v>
      </c>
      <c r="AV426" s="15" t="s">
        <v>142</v>
      </c>
      <c r="AW426" s="15" t="s">
        <v>31</v>
      </c>
      <c r="AX426" s="15" t="s">
        <v>77</v>
      </c>
      <c r="AY426" s="176" t="s">
        <v>135</v>
      </c>
    </row>
    <row r="427" spans="1:65" s="2" customFormat="1" ht="16.5" customHeight="1">
      <c r="A427" s="35"/>
      <c r="B427" s="140"/>
      <c r="C427" s="141" t="s">
        <v>468</v>
      </c>
      <c r="D427" s="141" t="s">
        <v>137</v>
      </c>
      <c r="E427" s="142" t="s">
        <v>469</v>
      </c>
      <c r="F427" s="143" t="s">
        <v>470</v>
      </c>
      <c r="G427" s="144" t="s">
        <v>185</v>
      </c>
      <c r="H427" s="145">
        <v>3.41</v>
      </c>
      <c r="I427" s="146"/>
      <c r="J427" s="147">
        <f>ROUND(I427*H427,2)</f>
        <v>0</v>
      </c>
      <c r="K427" s="143" t="s">
        <v>141</v>
      </c>
      <c r="L427" s="36"/>
      <c r="M427" s="148" t="s">
        <v>3</v>
      </c>
      <c r="N427" s="149" t="s">
        <v>40</v>
      </c>
      <c r="O427" s="56"/>
      <c r="P427" s="150">
        <f>O427*H427</f>
        <v>0</v>
      </c>
      <c r="Q427" s="150">
        <v>2.5018699999999998</v>
      </c>
      <c r="R427" s="150">
        <f>Q427*H427</f>
        <v>8.5313766999999991</v>
      </c>
      <c r="S427" s="150">
        <v>0</v>
      </c>
      <c r="T427" s="151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152" t="s">
        <v>142</v>
      </c>
      <c r="AT427" s="152" t="s">
        <v>137</v>
      </c>
      <c r="AU427" s="152" t="s">
        <v>79</v>
      </c>
      <c r="AY427" s="20" t="s">
        <v>135</v>
      </c>
      <c r="BE427" s="153">
        <f>IF(N427="základní",J427,0)</f>
        <v>0</v>
      </c>
      <c r="BF427" s="153">
        <f>IF(N427="snížená",J427,0)</f>
        <v>0</v>
      </c>
      <c r="BG427" s="153">
        <f>IF(N427="zákl. přenesená",J427,0)</f>
        <v>0</v>
      </c>
      <c r="BH427" s="153">
        <f>IF(N427="sníž. přenesená",J427,0)</f>
        <v>0</v>
      </c>
      <c r="BI427" s="153">
        <f>IF(N427="nulová",J427,0)</f>
        <v>0</v>
      </c>
      <c r="BJ427" s="20" t="s">
        <v>77</v>
      </c>
      <c r="BK427" s="153">
        <f>ROUND(I427*H427,2)</f>
        <v>0</v>
      </c>
      <c r="BL427" s="20" t="s">
        <v>142</v>
      </c>
      <c r="BM427" s="152" t="s">
        <v>471</v>
      </c>
    </row>
    <row r="428" spans="1:65" s="2" customFormat="1" ht="11.25">
      <c r="A428" s="35"/>
      <c r="B428" s="36"/>
      <c r="C428" s="35"/>
      <c r="D428" s="154" t="s">
        <v>144</v>
      </c>
      <c r="E428" s="35"/>
      <c r="F428" s="155" t="s">
        <v>472</v>
      </c>
      <c r="G428" s="35"/>
      <c r="H428" s="35"/>
      <c r="I428" s="156"/>
      <c r="J428" s="35"/>
      <c r="K428" s="35"/>
      <c r="L428" s="36"/>
      <c r="M428" s="157"/>
      <c r="N428" s="158"/>
      <c r="O428" s="56"/>
      <c r="P428" s="56"/>
      <c r="Q428" s="56"/>
      <c r="R428" s="56"/>
      <c r="S428" s="56"/>
      <c r="T428" s="57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T428" s="20" t="s">
        <v>144</v>
      </c>
      <c r="AU428" s="20" t="s">
        <v>79</v>
      </c>
    </row>
    <row r="429" spans="1:65" s="13" customFormat="1" ht="11.25">
      <c r="B429" s="159"/>
      <c r="D429" s="160" t="s">
        <v>146</v>
      </c>
      <c r="E429" s="161" t="s">
        <v>3</v>
      </c>
      <c r="F429" s="162" t="s">
        <v>252</v>
      </c>
      <c r="H429" s="161" t="s">
        <v>3</v>
      </c>
      <c r="I429" s="163"/>
      <c r="L429" s="159"/>
      <c r="M429" s="164"/>
      <c r="N429" s="165"/>
      <c r="O429" s="165"/>
      <c r="P429" s="165"/>
      <c r="Q429" s="165"/>
      <c r="R429" s="165"/>
      <c r="S429" s="165"/>
      <c r="T429" s="166"/>
      <c r="AT429" s="161" t="s">
        <v>146</v>
      </c>
      <c r="AU429" s="161" t="s">
        <v>79</v>
      </c>
      <c r="AV429" s="13" t="s">
        <v>77</v>
      </c>
      <c r="AW429" s="13" t="s">
        <v>31</v>
      </c>
      <c r="AX429" s="13" t="s">
        <v>69</v>
      </c>
      <c r="AY429" s="161" t="s">
        <v>135</v>
      </c>
    </row>
    <row r="430" spans="1:65" s="13" customFormat="1" ht="11.25">
      <c r="B430" s="159"/>
      <c r="D430" s="160" t="s">
        <v>146</v>
      </c>
      <c r="E430" s="161" t="s">
        <v>3</v>
      </c>
      <c r="F430" s="162" t="s">
        <v>254</v>
      </c>
      <c r="H430" s="161" t="s">
        <v>3</v>
      </c>
      <c r="I430" s="163"/>
      <c r="L430" s="159"/>
      <c r="M430" s="164"/>
      <c r="N430" s="165"/>
      <c r="O430" s="165"/>
      <c r="P430" s="165"/>
      <c r="Q430" s="165"/>
      <c r="R430" s="165"/>
      <c r="S430" s="165"/>
      <c r="T430" s="166"/>
      <c r="AT430" s="161" t="s">
        <v>146</v>
      </c>
      <c r="AU430" s="161" t="s">
        <v>79</v>
      </c>
      <c r="AV430" s="13" t="s">
        <v>77</v>
      </c>
      <c r="AW430" s="13" t="s">
        <v>31</v>
      </c>
      <c r="AX430" s="13" t="s">
        <v>69</v>
      </c>
      <c r="AY430" s="161" t="s">
        <v>135</v>
      </c>
    </row>
    <row r="431" spans="1:65" s="14" customFormat="1" ht="11.25">
      <c r="B431" s="167"/>
      <c r="D431" s="160" t="s">
        <v>146</v>
      </c>
      <c r="E431" s="168" t="s">
        <v>3</v>
      </c>
      <c r="F431" s="169" t="s">
        <v>255</v>
      </c>
      <c r="H431" s="170">
        <v>1.28</v>
      </c>
      <c r="I431" s="171"/>
      <c r="L431" s="167"/>
      <c r="M431" s="172"/>
      <c r="N431" s="173"/>
      <c r="O431" s="173"/>
      <c r="P431" s="173"/>
      <c r="Q431" s="173"/>
      <c r="R431" s="173"/>
      <c r="S431" s="173"/>
      <c r="T431" s="174"/>
      <c r="AT431" s="168" t="s">
        <v>146</v>
      </c>
      <c r="AU431" s="168" t="s">
        <v>79</v>
      </c>
      <c r="AV431" s="14" t="s">
        <v>79</v>
      </c>
      <c r="AW431" s="14" t="s">
        <v>31</v>
      </c>
      <c r="AX431" s="14" t="s">
        <v>69</v>
      </c>
      <c r="AY431" s="168" t="s">
        <v>135</v>
      </c>
    </row>
    <row r="432" spans="1:65" s="13" customFormat="1" ht="11.25">
      <c r="B432" s="159"/>
      <c r="D432" s="160" t="s">
        <v>146</v>
      </c>
      <c r="E432" s="161" t="s">
        <v>3</v>
      </c>
      <c r="F432" s="162" t="s">
        <v>473</v>
      </c>
      <c r="H432" s="161" t="s">
        <v>3</v>
      </c>
      <c r="I432" s="163"/>
      <c r="L432" s="159"/>
      <c r="M432" s="164"/>
      <c r="N432" s="165"/>
      <c r="O432" s="165"/>
      <c r="P432" s="165"/>
      <c r="Q432" s="165"/>
      <c r="R432" s="165"/>
      <c r="S432" s="165"/>
      <c r="T432" s="166"/>
      <c r="AT432" s="161" t="s">
        <v>146</v>
      </c>
      <c r="AU432" s="161" t="s">
        <v>79</v>
      </c>
      <c r="AV432" s="13" t="s">
        <v>77</v>
      </c>
      <c r="AW432" s="13" t="s">
        <v>31</v>
      </c>
      <c r="AX432" s="13" t="s">
        <v>69</v>
      </c>
      <c r="AY432" s="161" t="s">
        <v>135</v>
      </c>
    </row>
    <row r="433" spans="1:65" s="14" customFormat="1" ht="11.25">
      <c r="B433" s="167"/>
      <c r="D433" s="160" t="s">
        <v>146</v>
      </c>
      <c r="E433" s="168" t="s">
        <v>3</v>
      </c>
      <c r="F433" s="169" t="s">
        <v>474</v>
      </c>
      <c r="H433" s="170">
        <v>8.4000000000000005E-2</v>
      </c>
      <c r="I433" s="171"/>
      <c r="L433" s="167"/>
      <c r="M433" s="172"/>
      <c r="N433" s="173"/>
      <c r="O433" s="173"/>
      <c r="P433" s="173"/>
      <c r="Q433" s="173"/>
      <c r="R433" s="173"/>
      <c r="S433" s="173"/>
      <c r="T433" s="174"/>
      <c r="AT433" s="168" t="s">
        <v>146</v>
      </c>
      <c r="AU433" s="168" t="s">
        <v>79</v>
      </c>
      <c r="AV433" s="14" t="s">
        <v>79</v>
      </c>
      <c r="AW433" s="14" t="s">
        <v>31</v>
      </c>
      <c r="AX433" s="14" t="s">
        <v>69</v>
      </c>
      <c r="AY433" s="168" t="s">
        <v>135</v>
      </c>
    </row>
    <row r="434" spans="1:65" s="13" customFormat="1" ht="11.25">
      <c r="B434" s="159"/>
      <c r="D434" s="160" t="s">
        <v>146</v>
      </c>
      <c r="E434" s="161" t="s">
        <v>3</v>
      </c>
      <c r="F434" s="162" t="s">
        <v>256</v>
      </c>
      <c r="H434" s="161" t="s">
        <v>3</v>
      </c>
      <c r="I434" s="163"/>
      <c r="L434" s="159"/>
      <c r="M434" s="164"/>
      <c r="N434" s="165"/>
      <c r="O434" s="165"/>
      <c r="P434" s="165"/>
      <c r="Q434" s="165"/>
      <c r="R434" s="165"/>
      <c r="S434" s="165"/>
      <c r="T434" s="166"/>
      <c r="AT434" s="161" t="s">
        <v>146</v>
      </c>
      <c r="AU434" s="161" t="s">
        <v>79</v>
      </c>
      <c r="AV434" s="13" t="s">
        <v>77</v>
      </c>
      <c r="AW434" s="13" t="s">
        <v>31</v>
      </c>
      <c r="AX434" s="13" t="s">
        <v>69</v>
      </c>
      <c r="AY434" s="161" t="s">
        <v>135</v>
      </c>
    </row>
    <row r="435" spans="1:65" s="14" customFormat="1" ht="11.25">
      <c r="B435" s="167"/>
      <c r="D435" s="160" t="s">
        <v>146</v>
      </c>
      <c r="E435" s="168" t="s">
        <v>3</v>
      </c>
      <c r="F435" s="169" t="s">
        <v>257</v>
      </c>
      <c r="H435" s="170">
        <v>0.96</v>
      </c>
      <c r="I435" s="171"/>
      <c r="L435" s="167"/>
      <c r="M435" s="172"/>
      <c r="N435" s="173"/>
      <c r="O435" s="173"/>
      <c r="P435" s="173"/>
      <c r="Q435" s="173"/>
      <c r="R435" s="173"/>
      <c r="S435" s="173"/>
      <c r="T435" s="174"/>
      <c r="AT435" s="168" t="s">
        <v>146</v>
      </c>
      <c r="AU435" s="168" t="s">
        <v>79</v>
      </c>
      <c r="AV435" s="14" t="s">
        <v>79</v>
      </c>
      <c r="AW435" s="14" t="s">
        <v>31</v>
      </c>
      <c r="AX435" s="14" t="s">
        <v>69</v>
      </c>
      <c r="AY435" s="168" t="s">
        <v>135</v>
      </c>
    </row>
    <row r="436" spans="1:65" s="13" customFormat="1" ht="11.25">
      <c r="B436" s="159"/>
      <c r="D436" s="160" t="s">
        <v>146</v>
      </c>
      <c r="E436" s="161" t="s">
        <v>3</v>
      </c>
      <c r="F436" s="162" t="s">
        <v>473</v>
      </c>
      <c r="H436" s="161" t="s">
        <v>3</v>
      </c>
      <c r="I436" s="163"/>
      <c r="L436" s="159"/>
      <c r="M436" s="164"/>
      <c r="N436" s="165"/>
      <c r="O436" s="165"/>
      <c r="P436" s="165"/>
      <c r="Q436" s="165"/>
      <c r="R436" s="165"/>
      <c r="S436" s="165"/>
      <c r="T436" s="166"/>
      <c r="AT436" s="161" t="s">
        <v>146</v>
      </c>
      <c r="AU436" s="161" t="s">
        <v>79</v>
      </c>
      <c r="AV436" s="13" t="s">
        <v>77</v>
      </c>
      <c r="AW436" s="13" t="s">
        <v>31</v>
      </c>
      <c r="AX436" s="13" t="s">
        <v>69</v>
      </c>
      <c r="AY436" s="161" t="s">
        <v>135</v>
      </c>
    </row>
    <row r="437" spans="1:65" s="14" customFormat="1" ht="11.25">
      <c r="B437" s="167"/>
      <c r="D437" s="160" t="s">
        <v>146</v>
      </c>
      <c r="E437" s="168" t="s">
        <v>3</v>
      </c>
      <c r="F437" s="169" t="s">
        <v>475</v>
      </c>
      <c r="H437" s="170">
        <v>6.3E-2</v>
      </c>
      <c r="I437" s="171"/>
      <c r="L437" s="167"/>
      <c r="M437" s="172"/>
      <c r="N437" s="173"/>
      <c r="O437" s="173"/>
      <c r="P437" s="173"/>
      <c r="Q437" s="173"/>
      <c r="R437" s="173"/>
      <c r="S437" s="173"/>
      <c r="T437" s="174"/>
      <c r="AT437" s="168" t="s">
        <v>146</v>
      </c>
      <c r="AU437" s="168" t="s">
        <v>79</v>
      </c>
      <c r="AV437" s="14" t="s">
        <v>79</v>
      </c>
      <c r="AW437" s="14" t="s">
        <v>31</v>
      </c>
      <c r="AX437" s="14" t="s">
        <v>69</v>
      </c>
      <c r="AY437" s="168" t="s">
        <v>135</v>
      </c>
    </row>
    <row r="438" spans="1:65" s="13" customFormat="1" ht="11.25">
      <c r="B438" s="159"/>
      <c r="D438" s="160" t="s">
        <v>146</v>
      </c>
      <c r="E438" s="161" t="s">
        <v>3</v>
      </c>
      <c r="F438" s="162" t="s">
        <v>258</v>
      </c>
      <c r="H438" s="161" t="s">
        <v>3</v>
      </c>
      <c r="I438" s="163"/>
      <c r="L438" s="159"/>
      <c r="M438" s="164"/>
      <c r="N438" s="165"/>
      <c r="O438" s="165"/>
      <c r="P438" s="165"/>
      <c r="Q438" s="165"/>
      <c r="R438" s="165"/>
      <c r="S438" s="165"/>
      <c r="T438" s="166"/>
      <c r="AT438" s="161" t="s">
        <v>146</v>
      </c>
      <c r="AU438" s="161" t="s">
        <v>79</v>
      </c>
      <c r="AV438" s="13" t="s">
        <v>77</v>
      </c>
      <c r="AW438" s="13" t="s">
        <v>31</v>
      </c>
      <c r="AX438" s="13" t="s">
        <v>69</v>
      </c>
      <c r="AY438" s="161" t="s">
        <v>135</v>
      </c>
    </row>
    <row r="439" spans="1:65" s="14" customFormat="1" ht="11.25">
      <c r="B439" s="167"/>
      <c r="D439" s="160" t="s">
        <v>146</v>
      </c>
      <c r="E439" s="168" t="s">
        <v>3</v>
      </c>
      <c r="F439" s="169" t="s">
        <v>257</v>
      </c>
      <c r="H439" s="170">
        <v>0.96</v>
      </c>
      <c r="I439" s="171"/>
      <c r="L439" s="167"/>
      <c r="M439" s="172"/>
      <c r="N439" s="173"/>
      <c r="O439" s="173"/>
      <c r="P439" s="173"/>
      <c r="Q439" s="173"/>
      <c r="R439" s="173"/>
      <c r="S439" s="173"/>
      <c r="T439" s="174"/>
      <c r="AT439" s="168" t="s">
        <v>146</v>
      </c>
      <c r="AU439" s="168" t="s">
        <v>79</v>
      </c>
      <c r="AV439" s="14" t="s">
        <v>79</v>
      </c>
      <c r="AW439" s="14" t="s">
        <v>31</v>
      </c>
      <c r="AX439" s="14" t="s">
        <v>69</v>
      </c>
      <c r="AY439" s="168" t="s">
        <v>135</v>
      </c>
    </row>
    <row r="440" spans="1:65" s="13" customFormat="1" ht="11.25">
      <c r="B440" s="159"/>
      <c r="D440" s="160" t="s">
        <v>146</v>
      </c>
      <c r="E440" s="161" t="s">
        <v>3</v>
      </c>
      <c r="F440" s="162" t="s">
        <v>473</v>
      </c>
      <c r="H440" s="161" t="s">
        <v>3</v>
      </c>
      <c r="I440" s="163"/>
      <c r="L440" s="159"/>
      <c r="M440" s="164"/>
      <c r="N440" s="165"/>
      <c r="O440" s="165"/>
      <c r="P440" s="165"/>
      <c r="Q440" s="165"/>
      <c r="R440" s="165"/>
      <c r="S440" s="165"/>
      <c r="T440" s="166"/>
      <c r="AT440" s="161" t="s">
        <v>146</v>
      </c>
      <c r="AU440" s="161" t="s">
        <v>79</v>
      </c>
      <c r="AV440" s="13" t="s">
        <v>77</v>
      </c>
      <c r="AW440" s="13" t="s">
        <v>31</v>
      </c>
      <c r="AX440" s="13" t="s">
        <v>69</v>
      </c>
      <c r="AY440" s="161" t="s">
        <v>135</v>
      </c>
    </row>
    <row r="441" spans="1:65" s="14" customFormat="1" ht="11.25">
      <c r="B441" s="167"/>
      <c r="D441" s="160" t="s">
        <v>146</v>
      </c>
      <c r="E441" s="168" t="s">
        <v>3</v>
      </c>
      <c r="F441" s="169" t="s">
        <v>475</v>
      </c>
      <c r="H441" s="170">
        <v>6.3E-2</v>
      </c>
      <c r="I441" s="171"/>
      <c r="L441" s="167"/>
      <c r="M441" s="172"/>
      <c r="N441" s="173"/>
      <c r="O441" s="173"/>
      <c r="P441" s="173"/>
      <c r="Q441" s="173"/>
      <c r="R441" s="173"/>
      <c r="S441" s="173"/>
      <c r="T441" s="174"/>
      <c r="AT441" s="168" t="s">
        <v>146</v>
      </c>
      <c r="AU441" s="168" t="s">
        <v>79</v>
      </c>
      <c r="AV441" s="14" t="s">
        <v>79</v>
      </c>
      <c r="AW441" s="14" t="s">
        <v>31</v>
      </c>
      <c r="AX441" s="14" t="s">
        <v>69</v>
      </c>
      <c r="AY441" s="168" t="s">
        <v>135</v>
      </c>
    </row>
    <row r="442" spans="1:65" s="15" customFormat="1" ht="11.25">
      <c r="B442" s="175"/>
      <c r="D442" s="160" t="s">
        <v>146</v>
      </c>
      <c r="E442" s="176" t="s">
        <v>3</v>
      </c>
      <c r="F442" s="177" t="s">
        <v>149</v>
      </c>
      <c r="H442" s="178">
        <v>3.41</v>
      </c>
      <c r="I442" s="179"/>
      <c r="L442" s="175"/>
      <c r="M442" s="180"/>
      <c r="N442" s="181"/>
      <c r="O442" s="181"/>
      <c r="P442" s="181"/>
      <c r="Q442" s="181"/>
      <c r="R442" s="181"/>
      <c r="S442" s="181"/>
      <c r="T442" s="182"/>
      <c r="AT442" s="176" t="s">
        <v>146</v>
      </c>
      <c r="AU442" s="176" t="s">
        <v>79</v>
      </c>
      <c r="AV442" s="15" t="s">
        <v>142</v>
      </c>
      <c r="AW442" s="15" t="s">
        <v>31</v>
      </c>
      <c r="AX442" s="15" t="s">
        <v>77</v>
      </c>
      <c r="AY442" s="176" t="s">
        <v>135</v>
      </c>
    </row>
    <row r="443" spans="1:65" s="2" customFormat="1" ht="16.5" customHeight="1">
      <c r="A443" s="35"/>
      <c r="B443" s="140"/>
      <c r="C443" s="141" t="s">
        <v>476</v>
      </c>
      <c r="D443" s="141" t="s">
        <v>137</v>
      </c>
      <c r="E443" s="142" t="s">
        <v>477</v>
      </c>
      <c r="F443" s="143" t="s">
        <v>478</v>
      </c>
      <c r="G443" s="144" t="s">
        <v>140</v>
      </c>
      <c r="H443" s="145">
        <v>17.965</v>
      </c>
      <c r="I443" s="146"/>
      <c r="J443" s="147">
        <f>ROUND(I443*H443,2)</f>
        <v>0</v>
      </c>
      <c r="K443" s="143" t="s">
        <v>141</v>
      </c>
      <c r="L443" s="36"/>
      <c r="M443" s="148" t="s">
        <v>3</v>
      </c>
      <c r="N443" s="149" t="s">
        <v>40</v>
      </c>
      <c r="O443" s="56"/>
      <c r="P443" s="150">
        <f>O443*H443</f>
        <v>0</v>
      </c>
      <c r="Q443" s="150">
        <v>2.6900000000000001E-3</v>
      </c>
      <c r="R443" s="150">
        <f>Q443*H443</f>
        <v>4.8325850000000004E-2</v>
      </c>
      <c r="S443" s="150">
        <v>0</v>
      </c>
      <c r="T443" s="151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152" t="s">
        <v>142</v>
      </c>
      <c r="AT443" s="152" t="s">
        <v>137</v>
      </c>
      <c r="AU443" s="152" t="s">
        <v>79</v>
      </c>
      <c r="AY443" s="20" t="s">
        <v>135</v>
      </c>
      <c r="BE443" s="153">
        <f>IF(N443="základní",J443,0)</f>
        <v>0</v>
      </c>
      <c r="BF443" s="153">
        <f>IF(N443="snížená",J443,0)</f>
        <v>0</v>
      </c>
      <c r="BG443" s="153">
        <f>IF(N443="zákl. přenesená",J443,0)</f>
        <v>0</v>
      </c>
      <c r="BH443" s="153">
        <f>IF(N443="sníž. přenesená",J443,0)</f>
        <v>0</v>
      </c>
      <c r="BI443" s="153">
        <f>IF(N443="nulová",J443,0)</f>
        <v>0</v>
      </c>
      <c r="BJ443" s="20" t="s">
        <v>77</v>
      </c>
      <c r="BK443" s="153">
        <f>ROUND(I443*H443,2)</f>
        <v>0</v>
      </c>
      <c r="BL443" s="20" t="s">
        <v>142</v>
      </c>
      <c r="BM443" s="152" t="s">
        <v>479</v>
      </c>
    </row>
    <row r="444" spans="1:65" s="2" customFormat="1" ht="11.25">
      <c r="A444" s="35"/>
      <c r="B444" s="36"/>
      <c r="C444" s="35"/>
      <c r="D444" s="154" t="s">
        <v>144</v>
      </c>
      <c r="E444" s="35"/>
      <c r="F444" s="155" t="s">
        <v>480</v>
      </c>
      <c r="G444" s="35"/>
      <c r="H444" s="35"/>
      <c r="I444" s="156"/>
      <c r="J444" s="35"/>
      <c r="K444" s="35"/>
      <c r="L444" s="36"/>
      <c r="M444" s="157"/>
      <c r="N444" s="158"/>
      <c r="O444" s="56"/>
      <c r="P444" s="56"/>
      <c r="Q444" s="56"/>
      <c r="R444" s="56"/>
      <c r="S444" s="56"/>
      <c r="T444" s="57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T444" s="20" t="s">
        <v>144</v>
      </c>
      <c r="AU444" s="20" t="s">
        <v>79</v>
      </c>
    </row>
    <row r="445" spans="1:65" s="13" customFormat="1" ht="11.25">
      <c r="B445" s="159"/>
      <c r="D445" s="160" t="s">
        <v>146</v>
      </c>
      <c r="E445" s="161" t="s">
        <v>3</v>
      </c>
      <c r="F445" s="162" t="s">
        <v>252</v>
      </c>
      <c r="H445" s="161" t="s">
        <v>3</v>
      </c>
      <c r="I445" s="163"/>
      <c r="L445" s="159"/>
      <c r="M445" s="164"/>
      <c r="N445" s="165"/>
      <c r="O445" s="165"/>
      <c r="P445" s="165"/>
      <c r="Q445" s="165"/>
      <c r="R445" s="165"/>
      <c r="S445" s="165"/>
      <c r="T445" s="166"/>
      <c r="AT445" s="161" t="s">
        <v>146</v>
      </c>
      <c r="AU445" s="161" t="s">
        <v>79</v>
      </c>
      <c r="AV445" s="13" t="s">
        <v>77</v>
      </c>
      <c r="AW445" s="13" t="s">
        <v>31</v>
      </c>
      <c r="AX445" s="13" t="s">
        <v>69</v>
      </c>
      <c r="AY445" s="161" t="s">
        <v>135</v>
      </c>
    </row>
    <row r="446" spans="1:65" s="13" customFormat="1" ht="11.25">
      <c r="B446" s="159"/>
      <c r="D446" s="160" t="s">
        <v>146</v>
      </c>
      <c r="E446" s="161" t="s">
        <v>3</v>
      </c>
      <c r="F446" s="162" t="s">
        <v>254</v>
      </c>
      <c r="H446" s="161" t="s">
        <v>3</v>
      </c>
      <c r="I446" s="163"/>
      <c r="L446" s="159"/>
      <c r="M446" s="164"/>
      <c r="N446" s="165"/>
      <c r="O446" s="165"/>
      <c r="P446" s="165"/>
      <c r="Q446" s="165"/>
      <c r="R446" s="165"/>
      <c r="S446" s="165"/>
      <c r="T446" s="166"/>
      <c r="AT446" s="161" t="s">
        <v>146</v>
      </c>
      <c r="AU446" s="161" t="s">
        <v>79</v>
      </c>
      <c r="AV446" s="13" t="s">
        <v>77</v>
      </c>
      <c r="AW446" s="13" t="s">
        <v>31</v>
      </c>
      <c r="AX446" s="13" t="s">
        <v>69</v>
      </c>
      <c r="AY446" s="161" t="s">
        <v>135</v>
      </c>
    </row>
    <row r="447" spans="1:65" s="14" customFormat="1" ht="11.25">
      <c r="B447" s="167"/>
      <c r="D447" s="160" t="s">
        <v>146</v>
      </c>
      <c r="E447" s="168" t="s">
        <v>3</v>
      </c>
      <c r="F447" s="169" t="s">
        <v>481</v>
      </c>
      <c r="H447" s="170">
        <v>6.4</v>
      </c>
      <c r="I447" s="171"/>
      <c r="L447" s="167"/>
      <c r="M447" s="172"/>
      <c r="N447" s="173"/>
      <c r="O447" s="173"/>
      <c r="P447" s="173"/>
      <c r="Q447" s="173"/>
      <c r="R447" s="173"/>
      <c r="S447" s="173"/>
      <c r="T447" s="174"/>
      <c r="AT447" s="168" t="s">
        <v>146</v>
      </c>
      <c r="AU447" s="168" t="s">
        <v>79</v>
      </c>
      <c r="AV447" s="14" t="s">
        <v>79</v>
      </c>
      <c r="AW447" s="14" t="s">
        <v>31</v>
      </c>
      <c r="AX447" s="14" t="s">
        <v>69</v>
      </c>
      <c r="AY447" s="168" t="s">
        <v>135</v>
      </c>
    </row>
    <row r="448" spans="1:65" s="13" customFormat="1" ht="11.25">
      <c r="B448" s="159"/>
      <c r="D448" s="160" t="s">
        <v>146</v>
      </c>
      <c r="E448" s="161" t="s">
        <v>3</v>
      </c>
      <c r="F448" s="162" t="s">
        <v>473</v>
      </c>
      <c r="H448" s="161" t="s">
        <v>3</v>
      </c>
      <c r="I448" s="163"/>
      <c r="L448" s="159"/>
      <c r="M448" s="164"/>
      <c r="N448" s="165"/>
      <c r="O448" s="165"/>
      <c r="P448" s="165"/>
      <c r="Q448" s="165"/>
      <c r="R448" s="165"/>
      <c r="S448" s="165"/>
      <c r="T448" s="166"/>
      <c r="AT448" s="161" t="s">
        <v>146</v>
      </c>
      <c r="AU448" s="161" t="s">
        <v>79</v>
      </c>
      <c r="AV448" s="13" t="s">
        <v>77</v>
      </c>
      <c r="AW448" s="13" t="s">
        <v>31</v>
      </c>
      <c r="AX448" s="13" t="s">
        <v>69</v>
      </c>
      <c r="AY448" s="161" t="s">
        <v>135</v>
      </c>
    </row>
    <row r="449" spans="1:65" s="14" customFormat="1" ht="11.25">
      <c r="B449" s="167"/>
      <c r="D449" s="160" t="s">
        <v>146</v>
      </c>
      <c r="E449" s="168" t="s">
        <v>3</v>
      </c>
      <c r="F449" s="169" t="s">
        <v>482</v>
      </c>
      <c r="H449" s="170">
        <v>0.76</v>
      </c>
      <c r="I449" s="171"/>
      <c r="L449" s="167"/>
      <c r="M449" s="172"/>
      <c r="N449" s="173"/>
      <c r="O449" s="173"/>
      <c r="P449" s="173"/>
      <c r="Q449" s="173"/>
      <c r="R449" s="173"/>
      <c r="S449" s="173"/>
      <c r="T449" s="174"/>
      <c r="AT449" s="168" t="s">
        <v>146</v>
      </c>
      <c r="AU449" s="168" t="s">
        <v>79</v>
      </c>
      <c r="AV449" s="14" t="s">
        <v>79</v>
      </c>
      <c r="AW449" s="14" t="s">
        <v>31</v>
      </c>
      <c r="AX449" s="14" t="s">
        <v>69</v>
      </c>
      <c r="AY449" s="168" t="s">
        <v>135</v>
      </c>
    </row>
    <row r="450" spans="1:65" s="13" customFormat="1" ht="11.25">
      <c r="B450" s="159"/>
      <c r="D450" s="160" t="s">
        <v>146</v>
      </c>
      <c r="E450" s="161" t="s">
        <v>3</v>
      </c>
      <c r="F450" s="162" t="s">
        <v>256</v>
      </c>
      <c r="H450" s="161" t="s">
        <v>3</v>
      </c>
      <c r="I450" s="163"/>
      <c r="L450" s="159"/>
      <c r="M450" s="164"/>
      <c r="N450" s="165"/>
      <c r="O450" s="165"/>
      <c r="P450" s="165"/>
      <c r="Q450" s="165"/>
      <c r="R450" s="165"/>
      <c r="S450" s="165"/>
      <c r="T450" s="166"/>
      <c r="AT450" s="161" t="s">
        <v>146</v>
      </c>
      <c r="AU450" s="161" t="s">
        <v>79</v>
      </c>
      <c r="AV450" s="13" t="s">
        <v>77</v>
      </c>
      <c r="AW450" s="13" t="s">
        <v>31</v>
      </c>
      <c r="AX450" s="13" t="s">
        <v>69</v>
      </c>
      <c r="AY450" s="161" t="s">
        <v>135</v>
      </c>
    </row>
    <row r="451" spans="1:65" s="14" customFormat="1" ht="11.25">
      <c r="B451" s="167"/>
      <c r="D451" s="160" t="s">
        <v>146</v>
      </c>
      <c r="E451" s="168" t="s">
        <v>3</v>
      </c>
      <c r="F451" s="169" t="s">
        <v>483</v>
      </c>
      <c r="H451" s="170">
        <v>4.8</v>
      </c>
      <c r="I451" s="171"/>
      <c r="L451" s="167"/>
      <c r="M451" s="172"/>
      <c r="N451" s="173"/>
      <c r="O451" s="173"/>
      <c r="P451" s="173"/>
      <c r="Q451" s="173"/>
      <c r="R451" s="173"/>
      <c r="S451" s="173"/>
      <c r="T451" s="174"/>
      <c r="AT451" s="168" t="s">
        <v>146</v>
      </c>
      <c r="AU451" s="168" t="s">
        <v>79</v>
      </c>
      <c r="AV451" s="14" t="s">
        <v>79</v>
      </c>
      <c r="AW451" s="14" t="s">
        <v>31</v>
      </c>
      <c r="AX451" s="14" t="s">
        <v>69</v>
      </c>
      <c r="AY451" s="168" t="s">
        <v>135</v>
      </c>
    </row>
    <row r="452" spans="1:65" s="13" customFormat="1" ht="11.25">
      <c r="B452" s="159"/>
      <c r="D452" s="160" t="s">
        <v>146</v>
      </c>
      <c r="E452" s="161" t="s">
        <v>3</v>
      </c>
      <c r="F452" s="162" t="s">
        <v>473</v>
      </c>
      <c r="H452" s="161" t="s">
        <v>3</v>
      </c>
      <c r="I452" s="163"/>
      <c r="L452" s="159"/>
      <c r="M452" s="164"/>
      <c r="N452" s="165"/>
      <c r="O452" s="165"/>
      <c r="P452" s="165"/>
      <c r="Q452" s="165"/>
      <c r="R452" s="165"/>
      <c r="S452" s="165"/>
      <c r="T452" s="166"/>
      <c r="AT452" s="161" t="s">
        <v>146</v>
      </c>
      <c r="AU452" s="161" t="s">
        <v>79</v>
      </c>
      <c r="AV452" s="13" t="s">
        <v>77</v>
      </c>
      <c r="AW452" s="13" t="s">
        <v>31</v>
      </c>
      <c r="AX452" s="13" t="s">
        <v>69</v>
      </c>
      <c r="AY452" s="161" t="s">
        <v>135</v>
      </c>
    </row>
    <row r="453" spans="1:65" s="14" customFormat="1" ht="11.25">
      <c r="B453" s="167"/>
      <c r="D453" s="160" t="s">
        <v>146</v>
      </c>
      <c r="E453" s="168" t="s">
        <v>3</v>
      </c>
      <c r="F453" s="169" t="s">
        <v>484</v>
      </c>
      <c r="H453" s="170">
        <v>0.63500000000000001</v>
      </c>
      <c r="I453" s="171"/>
      <c r="L453" s="167"/>
      <c r="M453" s="172"/>
      <c r="N453" s="173"/>
      <c r="O453" s="173"/>
      <c r="P453" s="173"/>
      <c r="Q453" s="173"/>
      <c r="R453" s="173"/>
      <c r="S453" s="173"/>
      <c r="T453" s="174"/>
      <c r="AT453" s="168" t="s">
        <v>146</v>
      </c>
      <c r="AU453" s="168" t="s">
        <v>79</v>
      </c>
      <c r="AV453" s="14" t="s">
        <v>79</v>
      </c>
      <c r="AW453" s="14" t="s">
        <v>31</v>
      </c>
      <c r="AX453" s="14" t="s">
        <v>69</v>
      </c>
      <c r="AY453" s="168" t="s">
        <v>135</v>
      </c>
    </row>
    <row r="454" spans="1:65" s="13" customFormat="1" ht="11.25">
      <c r="B454" s="159"/>
      <c r="D454" s="160" t="s">
        <v>146</v>
      </c>
      <c r="E454" s="161" t="s">
        <v>3</v>
      </c>
      <c r="F454" s="162" t="s">
        <v>258</v>
      </c>
      <c r="H454" s="161" t="s">
        <v>3</v>
      </c>
      <c r="I454" s="163"/>
      <c r="L454" s="159"/>
      <c r="M454" s="164"/>
      <c r="N454" s="165"/>
      <c r="O454" s="165"/>
      <c r="P454" s="165"/>
      <c r="Q454" s="165"/>
      <c r="R454" s="165"/>
      <c r="S454" s="165"/>
      <c r="T454" s="166"/>
      <c r="AT454" s="161" t="s">
        <v>146</v>
      </c>
      <c r="AU454" s="161" t="s">
        <v>79</v>
      </c>
      <c r="AV454" s="13" t="s">
        <v>77</v>
      </c>
      <c r="AW454" s="13" t="s">
        <v>31</v>
      </c>
      <c r="AX454" s="13" t="s">
        <v>69</v>
      </c>
      <c r="AY454" s="161" t="s">
        <v>135</v>
      </c>
    </row>
    <row r="455" spans="1:65" s="14" customFormat="1" ht="11.25">
      <c r="B455" s="167"/>
      <c r="D455" s="160" t="s">
        <v>146</v>
      </c>
      <c r="E455" s="168" t="s">
        <v>3</v>
      </c>
      <c r="F455" s="169" t="s">
        <v>483</v>
      </c>
      <c r="H455" s="170">
        <v>4.8</v>
      </c>
      <c r="I455" s="171"/>
      <c r="L455" s="167"/>
      <c r="M455" s="172"/>
      <c r="N455" s="173"/>
      <c r="O455" s="173"/>
      <c r="P455" s="173"/>
      <c r="Q455" s="173"/>
      <c r="R455" s="173"/>
      <c r="S455" s="173"/>
      <c r="T455" s="174"/>
      <c r="AT455" s="168" t="s">
        <v>146</v>
      </c>
      <c r="AU455" s="168" t="s">
        <v>79</v>
      </c>
      <c r="AV455" s="14" t="s">
        <v>79</v>
      </c>
      <c r="AW455" s="14" t="s">
        <v>31</v>
      </c>
      <c r="AX455" s="14" t="s">
        <v>69</v>
      </c>
      <c r="AY455" s="168" t="s">
        <v>135</v>
      </c>
    </row>
    <row r="456" spans="1:65" s="13" customFormat="1" ht="11.25">
      <c r="B456" s="159"/>
      <c r="D456" s="160" t="s">
        <v>146</v>
      </c>
      <c r="E456" s="161" t="s">
        <v>3</v>
      </c>
      <c r="F456" s="162" t="s">
        <v>473</v>
      </c>
      <c r="H456" s="161" t="s">
        <v>3</v>
      </c>
      <c r="I456" s="163"/>
      <c r="L456" s="159"/>
      <c r="M456" s="164"/>
      <c r="N456" s="165"/>
      <c r="O456" s="165"/>
      <c r="P456" s="165"/>
      <c r="Q456" s="165"/>
      <c r="R456" s="165"/>
      <c r="S456" s="165"/>
      <c r="T456" s="166"/>
      <c r="AT456" s="161" t="s">
        <v>146</v>
      </c>
      <c r="AU456" s="161" t="s">
        <v>79</v>
      </c>
      <c r="AV456" s="13" t="s">
        <v>77</v>
      </c>
      <c r="AW456" s="13" t="s">
        <v>31</v>
      </c>
      <c r="AX456" s="13" t="s">
        <v>69</v>
      </c>
      <c r="AY456" s="161" t="s">
        <v>135</v>
      </c>
    </row>
    <row r="457" spans="1:65" s="14" customFormat="1" ht="11.25">
      <c r="B457" s="167"/>
      <c r="D457" s="160" t="s">
        <v>146</v>
      </c>
      <c r="E457" s="168" t="s">
        <v>3</v>
      </c>
      <c r="F457" s="169" t="s">
        <v>485</v>
      </c>
      <c r="H457" s="170">
        <v>0.56999999999999995</v>
      </c>
      <c r="I457" s="171"/>
      <c r="L457" s="167"/>
      <c r="M457" s="172"/>
      <c r="N457" s="173"/>
      <c r="O457" s="173"/>
      <c r="P457" s="173"/>
      <c r="Q457" s="173"/>
      <c r="R457" s="173"/>
      <c r="S457" s="173"/>
      <c r="T457" s="174"/>
      <c r="AT457" s="168" t="s">
        <v>146</v>
      </c>
      <c r="AU457" s="168" t="s">
        <v>79</v>
      </c>
      <c r="AV457" s="14" t="s">
        <v>79</v>
      </c>
      <c r="AW457" s="14" t="s">
        <v>31</v>
      </c>
      <c r="AX457" s="14" t="s">
        <v>69</v>
      </c>
      <c r="AY457" s="168" t="s">
        <v>135</v>
      </c>
    </row>
    <row r="458" spans="1:65" s="15" customFormat="1" ht="11.25">
      <c r="B458" s="175"/>
      <c r="D458" s="160" t="s">
        <v>146</v>
      </c>
      <c r="E458" s="176" t="s">
        <v>3</v>
      </c>
      <c r="F458" s="177" t="s">
        <v>149</v>
      </c>
      <c r="H458" s="178">
        <v>17.965</v>
      </c>
      <c r="I458" s="179"/>
      <c r="L458" s="175"/>
      <c r="M458" s="180"/>
      <c r="N458" s="181"/>
      <c r="O458" s="181"/>
      <c r="P458" s="181"/>
      <c r="Q458" s="181"/>
      <c r="R458" s="181"/>
      <c r="S458" s="181"/>
      <c r="T458" s="182"/>
      <c r="AT458" s="176" t="s">
        <v>146</v>
      </c>
      <c r="AU458" s="176" t="s">
        <v>79</v>
      </c>
      <c r="AV458" s="15" t="s">
        <v>142</v>
      </c>
      <c r="AW458" s="15" t="s">
        <v>31</v>
      </c>
      <c r="AX458" s="15" t="s">
        <v>77</v>
      </c>
      <c r="AY458" s="176" t="s">
        <v>135</v>
      </c>
    </row>
    <row r="459" spans="1:65" s="2" customFormat="1" ht="16.5" customHeight="1">
      <c r="A459" s="35"/>
      <c r="B459" s="140"/>
      <c r="C459" s="141" t="s">
        <v>486</v>
      </c>
      <c r="D459" s="141" t="s">
        <v>137</v>
      </c>
      <c r="E459" s="142" t="s">
        <v>487</v>
      </c>
      <c r="F459" s="143" t="s">
        <v>488</v>
      </c>
      <c r="G459" s="144" t="s">
        <v>140</v>
      </c>
      <c r="H459" s="145">
        <v>17.965</v>
      </c>
      <c r="I459" s="146"/>
      <c r="J459" s="147">
        <f>ROUND(I459*H459,2)</f>
        <v>0</v>
      </c>
      <c r="K459" s="143" t="s">
        <v>141</v>
      </c>
      <c r="L459" s="36"/>
      <c r="M459" s="148" t="s">
        <v>3</v>
      </c>
      <c r="N459" s="149" t="s">
        <v>40</v>
      </c>
      <c r="O459" s="56"/>
      <c r="P459" s="150">
        <f>O459*H459</f>
        <v>0</v>
      </c>
      <c r="Q459" s="150">
        <v>0</v>
      </c>
      <c r="R459" s="150">
        <f>Q459*H459</f>
        <v>0</v>
      </c>
      <c r="S459" s="150">
        <v>0</v>
      </c>
      <c r="T459" s="151">
        <f>S459*H459</f>
        <v>0</v>
      </c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R459" s="152" t="s">
        <v>142</v>
      </c>
      <c r="AT459" s="152" t="s">
        <v>137</v>
      </c>
      <c r="AU459" s="152" t="s">
        <v>79</v>
      </c>
      <c r="AY459" s="20" t="s">
        <v>135</v>
      </c>
      <c r="BE459" s="153">
        <f>IF(N459="základní",J459,0)</f>
        <v>0</v>
      </c>
      <c r="BF459" s="153">
        <f>IF(N459="snížená",J459,0)</f>
        <v>0</v>
      </c>
      <c r="BG459" s="153">
        <f>IF(N459="zákl. přenesená",J459,0)</f>
        <v>0</v>
      </c>
      <c r="BH459" s="153">
        <f>IF(N459="sníž. přenesená",J459,0)</f>
        <v>0</v>
      </c>
      <c r="BI459" s="153">
        <f>IF(N459="nulová",J459,0)</f>
        <v>0</v>
      </c>
      <c r="BJ459" s="20" t="s">
        <v>77</v>
      </c>
      <c r="BK459" s="153">
        <f>ROUND(I459*H459,2)</f>
        <v>0</v>
      </c>
      <c r="BL459" s="20" t="s">
        <v>142</v>
      </c>
      <c r="BM459" s="152" t="s">
        <v>489</v>
      </c>
    </row>
    <row r="460" spans="1:65" s="2" customFormat="1" ht="11.25">
      <c r="A460" s="35"/>
      <c r="B460" s="36"/>
      <c r="C460" s="35"/>
      <c r="D460" s="154" t="s">
        <v>144</v>
      </c>
      <c r="E460" s="35"/>
      <c r="F460" s="155" t="s">
        <v>490</v>
      </c>
      <c r="G460" s="35"/>
      <c r="H460" s="35"/>
      <c r="I460" s="156"/>
      <c r="J460" s="35"/>
      <c r="K460" s="35"/>
      <c r="L460" s="36"/>
      <c r="M460" s="157"/>
      <c r="N460" s="158"/>
      <c r="O460" s="56"/>
      <c r="P460" s="56"/>
      <c r="Q460" s="56"/>
      <c r="R460" s="56"/>
      <c r="S460" s="56"/>
      <c r="T460" s="57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T460" s="20" t="s">
        <v>144</v>
      </c>
      <c r="AU460" s="20" t="s">
        <v>79</v>
      </c>
    </row>
    <row r="461" spans="1:65" s="12" customFormat="1" ht="22.9" customHeight="1">
      <c r="B461" s="127"/>
      <c r="D461" s="128" t="s">
        <v>68</v>
      </c>
      <c r="E461" s="138" t="s">
        <v>154</v>
      </c>
      <c r="F461" s="138" t="s">
        <v>491</v>
      </c>
      <c r="I461" s="130"/>
      <c r="J461" s="139">
        <f>BK461</f>
        <v>0</v>
      </c>
      <c r="L461" s="127"/>
      <c r="M461" s="132"/>
      <c r="N461" s="133"/>
      <c r="O461" s="133"/>
      <c r="P461" s="134">
        <f>SUM(P462:P472)</f>
        <v>0</v>
      </c>
      <c r="Q461" s="133"/>
      <c r="R461" s="134">
        <f>SUM(R462:R472)</f>
        <v>12.9498</v>
      </c>
      <c r="S461" s="133"/>
      <c r="T461" s="135">
        <f>SUM(T462:T472)</f>
        <v>0</v>
      </c>
      <c r="AR461" s="128" t="s">
        <v>77</v>
      </c>
      <c r="AT461" s="136" t="s">
        <v>68</v>
      </c>
      <c r="AU461" s="136" t="s">
        <v>77</v>
      </c>
      <c r="AY461" s="128" t="s">
        <v>135</v>
      </c>
      <c r="BK461" s="137">
        <f>SUM(BK462:BK472)</f>
        <v>0</v>
      </c>
    </row>
    <row r="462" spans="1:65" s="2" customFormat="1" ht="16.5" customHeight="1">
      <c r="A462" s="35"/>
      <c r="B462" s="140"/>
      <c r="C462" s="141" t="s">
        <v>492</v>
      </c>
      <c r="D462" s="141" t="s">
        <v>137</v>
      </c>
      <c r="E462" s="142" t="s">
        <v>493</v>
      </c>
      <c r="F462" s="143" t="s">
        <v>494</v>
      </c>
      <c r="G462" s="144" t="s">
        <v>157</v>
      </c>
      <c r="H462" s="145">
        <v>15</v>
      </c>
      <c r="I462" s="146"/>
      <c r="J462" s="147">
        <f>ROUND(I462*H462,2)</f>
        <v>0</v>
      </c>
      <c r="K462" s="143" t="s">
        <v>141</v>
      </c>
      <c r="L462" s="36"/>
      <c r="M462" s="148" t="s">
        <v>3</v>
      </c>
      <c r="N462" s="149" t="s">
        <v>40</v>
      </c>
      <c r="O462" s="56"/>
      <c r="P462" s="150">
        <f>O462*H462</f>
        <v>0</v>
      </c>
      <c r="Q462" s="150">
        <v>0.29757</v>
      </c>
      <c r="R462" s="150">
        <f>Q462*H462</f>
        <v>4.4635499999999997</v>
      </c>
      <c r="S462" s="150">
        <v>0</v>
      </c>
      <c r="T462" s="151">
        <f>S462*H462</f>
        <v>0</v>
      </c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R462" s="152" t="s">
        <v>142</v>
      </c>
      <c r="AT462" s="152" t="s">
        <v>137</v>
      </c>
      <c r="AU462" s="152" t="s">
        <v>79</v>
      </c>
      <c r="AY462" s="20" t="s">
        <v>135</v>
      </c>
      <c r="BE462" s="153">
        <f>IF(N462="základní",J462,0)</f>
        <v>0</v>
      </c>
      <c r="BF462" s="153">
        <f>IF(N462="snížená",J462,0)</f>
        <v>0</v>
      </c>
      <c r="BG462" s="153">
        <f>IF(N462="zákl. přenesená",J462,0)</f>
        <v>0</v>
      </c>
      <c r="BH462" s="153">
        <f>IF(N462="sníž. přenesená",J462,0)</f>
        <v>0</v>
      </c>
      <c r="BI462" s="153">
        <f>IF(N462="nulová",J462,0)</f>
        <v>0</v>
      </c>
      <c r="BJ462" s="20" t="s">
        <v>77</v>
      </c>
      <c r="BK462" s="153">
        <f>ROUND(I462*H462,2)</f>
        <v>0</v>
      </c>
      <c r="BL462" s="20" t="s">
        <v>142</v>
      </c>
      <c r="BM462" s="152" t="s">
        <v>495</v>
      </c>
    </row>
    <row r="463" spans="1:65" s="2" customFormat="1" ht="11.25">
      <c r="A463" s="35"/>
      <c r="B463" s="36"/>
      <c r="C463" s="35"/>
      <c r="D463" s="154" t="s">
        <v>144</v>
      </c>
      <c r="E463" s="35"/>
      <c r="F463" s="155" t="s">
        <v>496</v>
      </c>
      <c r="G463" s="35"/>
      <c r="H463" s="35"/>
      <c r="I463" s="156"/>
      <c r="J463" s="35"/>
      <c r="K463" s="35"/>
      <c r="L463" s="36"/>
      <c r="M463" s="157"/>
      <c r="N463" s="158"/>
      <c r="O463" s="56"/>
      <c r="P463" s="56"/>
      <c r="Q463" s="56"/>
      <c r="R463" s="56"/>
      <c r="S463" s="56"/>
      <c r="T463" s="57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T463" s="20" t="s">
        <v>144</v>
      </c>
      <c r="AU463" s="20" t="s">
        <v>79</v>
      </c>
    </row>
    <row r="464" spans="1:65" s="13" customFormat="1" ht="11.25">
      <c r="B464" s="159"/>
      <c r="D464" s="160" t="s">
        <v>146</v>
      </c>
      <c r="E464" s="161" t="s">
        <v>3</v>
      </c>
      <c r="F464" s="162" t="s">
        <v>172</v>
      </c>
      <c r="H464" s="161" t="s">
        <v>3</v>
      </c>
      <c r="I464" s="163"/>
      <c r="L464" s="159"/>
      <c r="M464" s="164"/>
      <c r="N464" s="165"/>
      <c r="O464" s="165"/>
      <c r="P464" s="165"/>
      <c r="Q464" s="165"/>
      <c r="R464" s="165"/>
      <c r="S464" s="165"/>
      <c r="T464" s="166"/>
      <c r="AT464" s="161" t="s">
        <v>146</v>
      </c>
      <c r="AU464" s="161" t="s">
        <v>79</v>
      </c>
      <c r="AV464" s="13" t="s">
        <v>77</v>
      </c>
      <c r="AW464" s="13" t="s">
        <v>31</v>
      </c>
      <c r="AX464" s="13" t="s">
        <v>69</v>
      </c>
      <c r="AY464" s="161" t="s">
        <v>135</v>
      </c>
    </row>
    <row r="465" spans="1:65" s="14" customFormat="1" ht="11.25">
      <c r="B465" s="167"/>
      <c r="D465" s="160" t="s">
        <v>146</v>
      </c>
      <c r="E465" s="168" t="s">
        <v>3</v>
      </c>
      <c r="F465" s="169" t="s">
        <v>281</v>
      </c>
      <c r="H465" s="170">
        <v>15</v>
      </c>
      <c r="I465" s="171"/>
      <c r="L465" s="167"/>
      <c r="M465" s="172"/>
      <c r="N465" s="173"/>
      <c r="O465" s="173"/>
      <c r="P465" s="173"/>
      <c r="Q465" s="173"/>
      <c r="R465" s="173"/>
      <c r="S465" s="173"/>
      <c r="T465" s="174"/>
      <c r="AT465" s="168" t="s">
        <v>146</v>
      </c>
      <c r="AU465" s="168" t="s">
        <v>79</v>
      </c>
      <c r="AV465" s="14" t="s">
        <v>79</v>
      </c>
      <c r="AW465" s="14" t="s">
        <v>31</v>
      </c>
      <c r="AX465" s="14" t="s">
        <v>69</v>
      </c>
      <c r="AY465" s="168" t="s">
        <v>135</v>
      </c>
    </row>
    <row r="466" spans="1:65" s="15" customFormat="1" ht="11.25">
      <c r="B466" s="175"/>
      <c r="D466" s="160" t="s">
        <v>146</v>
      </c>
      <c r="E466" s="176" t="s">
        <v>3</v>
      </c>
      <c r="F466" s="177" t="s">
        <v>149</v>
      </c>
      <c r="H466" s="178">
        <v>15</v>
      </c>
      <c r="I466" s="179"/>
      <c r="L466" s="175"/>
      <c r="M466" s="180"/>
      <c r="N466" s="181"/>
      <c r="O466" s="181"/>
      <c r="P466" s="181"/>
      <c r="Q466" s="181"/>
      <c r="R466" s="181"/>
      <c r="S466" s="181"/>
      <c r="T466" s="182"/>
      <c r="AT466" s="176" t="s">
        <v>146</v>
      </c>
      <c r="AU466" s="176" t="s">
        <v>79</v>
      </c>
      <c r="AV466" s="15" t="s">
        <v>142</v>
      </c>
      <c r="AW466" s="15" t="s">
        <v>31</v>
      </c>
      <c r="AX466" s="15" t="s">
        <v>77</v>
      </c>
      <c r="AY466" s="176" t="s">
        <v>135</v>
      </c>
    </row>
    <row r="467" spans="1:65" s="2" customFormat="1" ht="16.5" customHeight="1">
      <c r="A467" s="35"/>
      <c r="B467" s="140"/>
      <c r="C467" s="183" t="s">
        <v>497</v>
      </c>
      <c r="D467" s="183" t="s">
        <v>405</v>
      </c>
      <c r="E467" s="184" t="s">
        <v>498</v>
      </c>
      <c r="F467" s="185" t="s">
        <v>499</v>
      </c>
      <c r="G467" s="186" t="s">
        <v>500</v>
      </c>
      <c r="H467" s="187">
        <v>93.75</v>
      </c>
      <c r="I467" s="188"/>
      <c r="J467" s="189">
        <f>ROUND(I467*H467,2)</f>
        <v>0</v>
      </c>
      <c r="K467" s="185" t="s">
        <v>141</v>
      </c>
      <c r="L467" s="190"/>
      <c r="M467" s="191" t="s">
        <v>3</v>
      </c>
      <c r="N467" s="192" t="s">
        <v>40</v>
      </c>
      <c r="O467" s="56"/>
      <c r="P467" s="150">
        <f>O467*H467</f>
        <v>0</v>
      </c>
      <c r="Q467" s="150">
        <v>6.3E-2</v>
      </c>
      <c r="R467" s="150">
        <f>Q467*H467</f>
        <v>5.90625</v>
      </c>
      <c r="S467" s="150">
        <v>0</v>
      </c>
      <c r="T467" s="151">
        <f>S467*H467</f>
        <v>0</v>
      </c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R467" s="152" t="s">
        <v>192</v>
      </c>
      <c r="AT467" s="152" t="s">
        <v>405</v>
      </c>
      <c r="AU467" s="152" t="s">
        <v>79</v>
      </c>
      <c r="AY467" s="20" t="s">
        <v>135</v>
      </c>
      <c r="BE467" s="153">
        <f>IF(N467="základní",J467,0)</f>
        <v>0</v>
      </c>
      <c r="BF467" s="153">
        <f>IF(N467="snížená",J467,0)</f>
        <v>0</v>
      </c>
      <c r="BG467" s="153">
        <f>IF(N467="zákl. přenesená",J467,0)</f>
        <v>0</v>
      </c>
      <c r="BH467" s="153">
        <f>IF(N467="sníž. přenesená",J467,0)</f>
        <v>0</v>
      </c>
      <c r="BI467" s="153">
        <f>IF(N467="nulová",J467,0)</f>
        <v>0</v>
      </c>
      <c r="BJ467" s="20" t="s">
        <v>77</v>
      </c>
      <c r="BK467" s="153">
        <f>ROUND(I467*H467,2)</f>
        <v>0</v>
      </c>
      <c r="BL467" s="20" t="s">
        <v>142</v>
      </c>
      <c r="BM467" s="152" t="s">
        <v>501</v>
      </c>
    </row>
    <row r="468" spans="1:65" s="14" customFormat="1" ht="11.25">
      <c r="B468" s="167"/>
      <c r="D468" s="160" t="s">
        <v>146</v>
      </c>
      <c r="F468" s="169" t="s">
        <v>502</v>
      </c>
      <c r="H468" s="170">
        <v>93.75</v>
      </c>
      <c r="I468" s="171"/>
      <c r="L468" s="167"/>
      <c r="M468" s="172"/>
      <c r="N468" s="173"/>
      <c r="O468" s="173"/>
      <c r="P468" s="173"/>
      <c r="Q468" s="173"/>
      <c r="R468" s="173"/>
      <c r="S468" s="173"/>
      <c r="T468" s="174"/>
      <c r="AT468" s="168" t="s">
        <v>146</v>
      </c>
      <c r="AU468" s="168" t="s">
        <v>79</v>
      </c>
      <c r="AV468" s="14" t="s">
        <v>79</v>
      </c>
      <c r="AW468" s="14" t="s">
        <v>4</v>
      </c>
      <c r="AX468" s="14" t="s">
        <v>77</v>
      </c>
      <c r="AY468" s="168" t="s">
        <v>135</v>
      </c>
    </row>
    <row r="469" spans="1:65" s="2" customFormat="1" ht="21.75" customHeight="1">
      <c r="A469" s="35"/>
      <c r="B469" s="140"/>
      <c r="C469" s="141" t="s">
        <v>503</v>
      </c>
      <c r="D469" s="141" t="s">
        <v>137</v>
      </c>
      <c r="E469" s="142" t="s">
        <v>504</v>
      </c>
      <c r="F469" s="143" t="s">
        <v>505</v>
      </c>
      <c r="G469" s="144" t="s">
        <v>157</v>
      </c>
      <c r="H469" s="145">
        <v>43</v>
      </c>
      <c r="I469" s="146"/>
      <c r="J469" s="147">
        <f>ROUND(I469*H469,2)</f>
        <v>0</v>
      </c>
      <c r="K469" s="143" t="s">
        <v>3</v>
      </c>
      <c r="L469" s="36"/>
      <c r="M469" s="148" t="s">
        <v>3</v>
      </c>
      <c r="N469" s="149" t="s">
        <v>40</v>
      </c>
      <c r="O469" s="56"/>
      <c r="P469" s="150">
        <f>O469*H469</f>
        <v>0</v>
      </c>
      <c r="Q469" s="150">
        <v>0.06</v>
      </c>
      <c r="R469" s="150">
        <f>Q469*H469</f>
        <v>2.58</v>
      </c>
      <c r="S469" s="150">
        <v>0</v>
      </c>
      <c r="T469" s="151">
        <f>S469*H469</f>
        <v>0</v>
      </c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R469" s="152" t="s">
        <v>142</v>
      </c>
      <c r="AT469" s="152" t="s">
        <v>137</v>
      </c>
      <c r="AU469" s="152" t="s">
        <v>79</v>
      </c>
      <c r="AY469" s="20" t="s">
        <v>135</v>
      </c>
      <c r="BE469" s="153">
        <f>IF(N469="základní",J469,0)</f>
        <v>0</v>
      </c>
      <c r="BF469" s="153">
        <f>IF(N469="snížená",J469,0)</f>
        <v>0</v>
      </c>
      <c r="BG469" s="153">
        <f>IF(N469="zákl. přenesená",J469,0)</f>
        <v>0</v>
      </c>
      <c r="BH469" s="153">
        <f>IF(N469="sníž. přenesená",J469,0)</f>
        <v>0</v>
      </c>
      <c r="BI469" s="153">
        <f>IF(N469="nulová",J469,0)</f>
        <v>0</v>
      </c>
      <c r="BJ469" s="20" t="s">
        <v>77</v>
      </c>
      <c r="BK469" s="153">
        <f>ROUND(I469*H469,2)</f>
        <v>0</v>
      </c>
      <c r="BL469" s="20" t="s">
        <v>142</v>
      </c>
      <c r="BM469" s="152" t="s">
        <v>506</v>
      </c>
    </row>
    <row r="470" spans="1:65" s="13" customFormat="1" ht="11.25">
      <c r="B470" s="159"/>
      <c r="D470" s="160" t="s">
        <v>146</v>
      </c>
      <c r="E470" s="161" t="s">
        <v>3</v>
      </c>
      <c r="F470" s="162" t="s">
        <v>172</v>
      </c>
      <c r="H470" s="161" t="s">
        <v>3</v>
      </c>
      <c r="I470" s="163"/>
      <c r="L470" s="159"/>
      <c r="M470" s="164"/>
      <c r="N470" s="165"/>
      <c r="O470" s="165"/>
      <c r="P470" s="165"/>
      <c r="Q470" s="165"/>
      <c r="R470" s="165"/>
      <c r="S470" s="165"/>
      <c r="T470" s="166"/>
      <c r="AT470" s="161" t="s">
        <v>146</v>
      </c>
      <c r="AU470" s="161" t="s">
        <v>79</v>
      </c>
      <c r="AV470" s="13" t="s">
        <v>77</v>
      </c>
      <c r="AW470" s="13" t="s">
        <v>31</v>
      </c>
      <c r="AX470" s="13" t="s">
        <v>69</v>
      </c>
      <c r="AY470" s="161" t="s">
        <v>135</v>
      </c>
    </row>
    <row r="471" spans="1:65" s="14" customFormat="1" ht="11.25">
      <c r="B471" s="167"/>
      <c r="D471" s="160" t="s">
        <v>146</v>
      </c>
      <c r="E471" s="168" t="s">
        <v>3</v>
      </c>
      <c r="F471" s="169" t="s">
        <v>476</v>
      </c>
      <c r="H471" s="170">
        <v>43</v>
      </c>
      <c r="I471" s="171"/>
      <c r="L471" s="167"/>
      <c r="M471" s="172"/>
      <c r="N471" s="173"/>
      <c r="O471" s="173"/>
      <c r="P471" s="173"/>
      <c r="Q471" s="173"/>
      <c r="R471" s="173"/>
      <c r="S471" s="173"/>
      <c r="T471" s="174"/>
      <c r="AT471" s="168" t="s">
        <v>146</v>
      </c>
      <c r="AU471" s="168" t="s">
        <v>79</v>
      </c>
      <c r="AV471" s="14" t="s">
        <v>79</v>
      </c>
      <c r="AW471" s="14" t="s">
        <v>31</v>
      </c>
      <c r="AX471" s="14" t="s">
        <v>69</v>
      </c>
      <c r="AY471" s="168" t="s">
        <v>135</v>
      </c>
    </row>
    <row r="472" spans="1:65" s="15" customFormat="1" ht="11.25">
      <c r="B472" s="175"/>
      <c r="D472" s="160" t="s">
        <v>146</v>
      </c>
      <c r="E472" s="176" t="s">
        <v>3</v>
      </c>
      <c r="F472" s="177" t="s">
        <v>149</v>
      </c>
      <c r="H472" s="178">
        <v>43</v>
      </c>
      <c r="I472" s="179"/>
      <c r="L472" s="175"/>
      <c r="M472" s="180"/>
      <c r="N472" s="181"/>
      <c r="O472" s="181"/>
      <c r="P472" s="181"/>
      <c r="Q472" s="181"/>
      <c r="R472" s="181"/>
      <c r="S472" s="181"/>
      <c r="T472" s="182"/>
      <c r="AT472" s="176" t="s">
        <v>146</v>
      </c>
      <c r="AU472" s="176" t="s">
        <v>79</v>
      </c>
      <c r="AV472" s="15" t="s">
        <v>142</v>
      </c>
      <c r="AW472" s="15" t="s">
        <v>31</v>
      </c>
      <c r="AX472" s="15" t="s">
        <v>77</v>
      </c>
      <c r="AY472" s="176" t="s">
        <v>135</v>
      </c>
    </row>
    <row r="473" spans="1:65" s="12" customFormat="1" ht="22.9" customHeight="1">
      <c r="B473" s="127"/>
      <c r="D473" s="128" t="s">
        <v>68</v>
      </c>
      <c r="E473" s="138" t="s">
        <v>142</v>
      </c>
      <c r="F473" s="138" t="s">
        <v>507</v>
      </c>
      <c r="I473" s="130"/>
      <c r="J473" s="139">
        <f>BK473</f>
        <v>0</v>
      </c>
      <c r="L473" s="127"/>
      <c r="M473" s="132"/>
      <c r="N473" s="133"/>
      <c r="O473" s="133"/>
      <c r="P473" s="134">
        <f>SUM(P474:P492)</f>
        <v>0</v>
      </c>
      <c r="Q473" s="133"/>
      <c r="R473" s="134">
        <f>SUM(R474:R492)</f>
        <v>18.707799999999999</v>
      </c>
      <c r="S473" s="133"/>
      <c r="T473" s="135">
        <f>SUM(T474:T492)</f>
        <v>0</v>
      </c>
      <c r="AR473" s="128" t="s">
        <v>77</v>
      </c>
      <c r="AT473" s="136" t="s">
        <v>68</v>
      </c>
      <c r="AU473" s="136" t="s">
        <v>77</v>
      </c>
      <c r="AY473" s="128" t="s">
        <v>135</v>
      </c>
      <c r="BK473" s="137">
        <f>SUM(BK474:BK492)</f>
        <v>0</v>
      </c>
    </row>
    <row r="474" spans="1:65" s="2" customFormat="1" ht="24.2" customHeight="1">
      <c r="A474" s="35"/>
      <c r="B474" s="140"/>
      <c r="C474" s="141" t="s">
        <v>508</v>
      </c>
      <c r="D474" s="141" t="s">
        <v>137</v>
      </c>
      <c r="E474" s="142" t="s">
        <v>509</v>
      </c>
      <c r="F474" s="143" t="s">
        <v>510</v>
      </c>
      <c r="G474" s="144" t="s">
        <v>157</v>
      </c>
      <c r="H474" s="145">
        <v>44.5</v>
      </c>
      <c r="I474" s="146"/>
      <c r="J474" s="147">
        <f>ROUND(I474*H474,2)</f>
        <v>0</v>
      </c>
      <c r="K474" s="143" t="s">
        <v>141</v>
      </c>
      <c r="L474" s="36"/>
      <c r="M474" s="148" t="s">
        <v>3</v>
      </c>
      <c r="N474" s="149" t="s">
        <v>40</v>
      </c>
      <c r="O474" s="56"/>
      <c r="P474" s="150">
        <f>O474*H474</f>
        <v>0</v>
      </c>
      <c r="Q474" s="150">
        <v>0.4204</v>
      </c>
      <c r="R474" s="150">
        <f>Q474*H474</f>
        <v>18.707799999999999</v>
      </c>
      <c r="S474" s="150">
        <v>0</v>
      </c>
      <c r="T474" s="151">
        <f>S474*H474</f>
        <v>0</v>
      </c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R474" s="152" t="s">
        <v>142</v>
      </c>
      <c r="AT474" s="152" t="s">
        <v>137</v>
      </c>
      <c r="AU474" s="152" t="s">
        <v>79</v>
      </c>
      <c r="AY474" s="20" t="s">
        <v>135</v>
      </c>
      <c r="BE474" s="153">
        <f>IF(N474="základní",J474,0)</f>
        <v>0</v>
      </c>
      <c r="BF474" s="153">
        <f>IF(N474="snížená",J474,0)</f>
        <v>0</v>
      </c>
      <c r="BG474" s="153">
        <f>IF(N474="zákl. přenesená",J474,0)</f>
        <v>0</v>
      </c>
      <c r="BH474" s="153">
        <f>IF(N474="sníž. přenesená",J474,0)</f>
        <v>0</v>
      </c>
      <c r="BI474" s="153">
        <f>IF(N474="nulová",J474,0)</f>
        <v>0</v>
      </c>
      <c r="BJ474" s="20" t="s">
        <v>77</v>
      </c>
      <c r="BK474" s="153">
        <f>ROUND(I474*H474,2)</f>
        <v>0</v>
      </c>
      <c r="BL474" s="20" t="s">
        <v>142</v>
      </c>
      <c r="BM474" s="152" t="s">
        <v>511</v>
      </c>
    </row>
    <row r="475" spans="1:65" s="2" customFormat="1" ht="11.25">
      <c r="A475" s="35"/>
      <c r="B475" s="36"/>
      <c r="C475" s="35"/>
      <c r="D475" s="154" t="s">
        <v>144</v>
      </c>
      <c r="E475" s="35"/>
      <c r="F475" s="155" t="s">
        <v>512</v>
      </c>
      <c r="G475" s="35"/>
      <c r="H475" s="35"/>
      <c r="I475" s="156"/>
      <c r="J475" s="35"/>
      <c r="K475" s="35"/>
      <c r="L475" s="36"/>
      <c r="M475" s="157"/>
      <c r="N475" s="158"/>
      <c r="O475" s="56"/>
      <c r="P475" s="56"/>
      <c r="Q475" s="56"/>
      <c r="R475" s="56"/>
      <c r="S475" s="56"/>
      <c r="T475" s="57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T475" s="20" t="s">
        <v>144</v>
      </c>
      <c r="AU475" s="20" t="s">
        <v>79</v>
      </c>
    </row>
    <row r="476" spans="1:65" s="13" customFormat="1" ht="11.25">
      <c r="B476" s="159"/>
      <c r="D476" s="160" t="s">
        <v>146</v>
      </c>
      <c r="E476" s="161" t="s">
        <v>3</v>
      </c>
      <c r="F476" s="162" t="s">
        <v>252</v>
      </c>
      <c r="H476" s="161" t="s">
        <v>3</v>
      </c>
      <c r="I476" s="163"/>
      <c r="L476" s="159"/>
      <c r="M476" s="164"/>
      <c r="N476" s="165"/>
      <c r="O476" s="165"/>
      <c r="P476" s="165"/>
      <c r="Q476" s="165"/>
      <c r="R476" s="165"/>
      <c r="S476" s="165"/>
      <c r="T476" s="166"/>
      <c r="AT476" s="161" t="s">
        <v>146</v>
      </c>
      <c r="AU476" s="161" t="s">
        <v>79</v>
      </c>
      <c r="AV476" s="13" t="s">
        <v>77</v>
      </c>
      <c r="AW476" s="13" t="s">
        <v>31</v>
      </c>
      <c r="AX476" s="13" t="s">
        <v>69</v>
      </c>
      <c r="AY476" s="161" t="s">
        <v>135</v>
      </c>
    </row>
    <row r="477" spans="1:65" s="13" customFormat="1" ht="11.25">
      <c r="B477" s="159"/>
      <c r="D477" s="160" t="s">
        <v>146</v>
      </c>
      <c r="E477" s="161" t="s">
        <v>3</v>
      </c>
      <c r="F477" s="162" t="s">
        <v>254</v>
      </c>
      <c r="H477" s="161" t="s">
        <v>3</v>
      </c>
      <c r="I477" s="163"/>
      <c r="L477" s="159"/>
      <c r="M477" s="164"/>
      <c r="N477" s="165"/>
      <c r="O477" s="165"/>
      <c r="P477" s="165"/>
      <c r="Q477" s="165"/>
      <c r="R477" s="165"/>
      <c r="S477" s="165"/>
      <c r="T477" s="166"/>
      <c r="AT477" s="161" t="s">
        <v>146</v>
      </c>
      <c r="AU477" s="161" t="s">
        <v>79</v>
      </c>
      <c r="AV477" s="13" t="s">
        <v>77</v>
      </c>
      <c r="AW477" s="13" t="s">
        <v>31</v>
      </c>
      <c r="AX477" s="13" t="s">
        <v>69</v>
      </c>
      <c r="AY477" s="161" t="s">
        <v>135</v>
      </c>
    </row>
    <row r="478" spans="1:65" s="14" customFormat="1" ht="11.25">
      <c r="B478" s="167"/>
      <c r="D478" s="160" t="s">
        <v>146</v>
      </c>
      <c r="E478" s="168" t="s">
        <v>3</v>
      </c>
      <c r="F478" s="169" t="s">
        <v>513</v>
      </c>
      <c r="H478" s="170">
        <v>22</v>
      </c>
      <c r="I478" s="171"/>
      <c r="L478" s="167"/>
      <c r="M478" s="172"/>
      <c r="N478" s="173"/>
      <c r="O478" s="173"/>
      <c r="P478" s="173"/>
      <c r="Q478" s="173"/>
      <c r="R478" s="173"/>
      <c r="S478" s="173"/>
      <c r="T478" s="174"/>
      <c r="AT478" s="168" t="s">
        <v>146</v>
      </c>
      <c r="AU478" s="168" t="s">
        <v>79</v>
      </c>
      <c r="AV478" s="14" t="s">
        <v>79</v>
      </c>
      <c r="AW478" s="14" t="s">
        <v>31</v>
      </c>
      <c r="AX478" s="14" t="s">
        <v>69</v>
      </c>
      <c r="AY478" s="168" t="s">
        <v>135</v>
      </c>
    </row>
    <row r="479" spans="1:65" s="13" customFormat="1" ht="11.25">
      <c r="B479" s="159"/>
      <c r="D479" s="160" t="s">
        <v>146</v>
      </c>
      <c r="E479" s="161" t="s">
        <v>3</v>
      </c>
      <c r="F479" s="162" t="s">
        <v>256</v>
      </c>
      <c r="H479" s="161" t="s">
        <v>3</v>
      </c>
      <c r="I479" s="163"/>
      <c r="L479" s="159"/>
      <c r="M479" s="164"/>
      <c r="N479" s="165"/>
      <c r="O479" s="165"/>
      <c r="P479" s="165"/>
      <c r="Q479" s="165"/>
      <c r="R479" s="165"/>
      <c r="S479" s="165"/>
      <c r="T479" s="166"/>
      <c r="AT479" s="161" t="s">
        <v>146</v>
      </c>
      <c r="AU479" s="161" t="s">
        <v>79</v>
      </c>
      <c r="AV479" s="13" t="s">
        <v>77</v>
      </c>
      <c r="AW479" s="13" t="s">
        <v>31</v>
      </c>
      <c r="AX479" s="13" t="s">
        <v>69</v>
      </c>
      <c r="AY479" s="161" t="s">
        <v>135</v>
      </c>
    </row>
    <row r="480" spans="1:65" s="14" customFormat="1" ht="11.25">
      <c r="B480" s="167"/>
      <c r="D480" s="160" t="s">
        <v>146</v>
      </c>
      <c r="E480" s="168" t="s">
        <v>3</v>
      </c>
      <c r="F480" s="169" t="s">
        <v>514</v>
      </c>
      <c r="H480" s="170">
        <v>12</v>
      </c>
      <c r="I480" s="171"/>
      <c r="L480" s="167"/>
      <c r="M480" s="172"/>
      <c r="N480" s="173"/>
      <c r="O480" s="173"/>
      <c r="P480" s="173"/>
      <c r="Q480" s="173"/>
      <c r="R480" s="173"/>
      <c r="S480" s="173"/>
      <c r="T480" s="174"/>
      <c r="AT480" s="168" t="s">
        <v>146</v>
      </c>
      <c r="AU480" s="168" t="s">
        <v>79</v>
      </c>
      <c r="AV480" s="14" t="s">
        <v>79</v>
      </c>
      <c r="AW480" s="14" t="s">
        <v>31</v>
      </c>
      <c r="AX480" s="14" t="s">
        <v>69</v>
      </c>
      <c r="AY480" s="168" t="s">
        <v>135</v>
      </c>
    </row>
    <row r="481" spans="1:65" s="13" customFormat="1" ht="11.25">
      <c r="B481" s="159"/>
      <c r="D481" s="160" t="s">
        <v>146</v>
      </c>
      <c r="E481" s="161" t="s">
        <v>3</v>
      </c>
      <c r="F481" s="162" t="s">
        <v>258</v>
      </c>
      <c r="H481" s="161" t="s">
        <v>3</v>
      </c>
      <c r="I481" s="163"/>
      <c r="L481" s="159"/>
      <c r="M481" s="164"/>
      <c r="N481" s="165"/>
      <c r="O481" s="165"/>
      <c r="P481" s="165"/>
      <c r="Q481" s="165"/>
      <c r="R481" s="165"/>
      <c r="S481" s="165"/>
      <c r="T481" s="166"/>
      <c r="AT481" s="161" t="s">
        <v>146</v>
      </c>
      <c r="AU481" s="161" t="s">
        <v>79</v>
      </c>
      <c r="AV481" s="13" t="s">
        <v>77</v>
      </c>
      <c r="AW481" s="13" t="s">
        <v>31</v>
      </c>
      <c r="AX481" s="13" t="s">
        <v>69</v>
      </c>
      <c r="AY481" s="161" t="s">
        <v>135</v>
      </c>
    </row>
    <row r="482" spans="1:65" s="14" customFormat="1" ht="11.25">
      <c r="B482" s="167"/>
      <c r="D482" s="160" t="s">
        <v>146</v>
      </c>
      <c r="E482" s="168" t="s">
        <v>3</v>
      </c>
      <c r="F482" s="169" t="s">
        <v>515</v>
      </c>
      <c r="H482" s="170">
        <v>10.5</v>
      </c>
      <c r="I482" s="171"/>
      <c r="L482" s="167"/>
      <c r="M482" s="172"/>
      <c r="N482" s="173"/>
      <c r="O482" s="173"/>
      <c r="P482" s="173"/>
      <c r="Q482" s="173"/>
      <c r="R482" s="173"/>
      <c r="S482" s="173"/>
      <c r="T482" s="174"/>
      <c r="AT482" s="168" t="s">
        <v>146</v>
      </c>
      <c r="AU482" s="168" t="s">
        <v>79</v>
      </c>
      <c r="AV482" s="14" t="s">
        <v>79</v>
      </c>
      <c r="AW482" s="14" t="s">
        <v>31</v>
      </c>
      <c r="AX482" s="14" t="s">
        <v>69</v>
      </c>
      <c r="AY482" s="168" t="s">
        <v>135</v>
      </c>
    </row>
    <row r="483" spans="1:65" s="15" customFormat="1" ht="11.25">
      <c r="B483" s="175"/>
      <c r="D483" s="160" t="s">
        <v>146</v>
      </c>
      <c r="E483" s="176" t="s">
        <v>3</v>
      </c>
      <c r="F483" s="177" t="s">
        <v>149</v>
      </c>
      <c r="H483" s="178">
        <v>44.5</v>
      </c>
      <c r="I483" s="179"/>
      <c r="L483" s="175"/>
      <c r="M483" s="180"/>
      <c r="N483" s="181"/>
      <c r="O483" s="181"/>
      <c r="P483" s="181"/>
      <c r="Q483" s="181"/>
      <c r="R483" s="181"/>
      <c r="S483" s="181"/>
      <c r="T483" s="182"/>
      <c r="AT483" s="176" t="s">
        <v>146</v>
      </c>
      <c r="AU483" s="176" t="s">
        <v>79</v>
      </c>
      <c r="AV483" s="15" t="s">
        <v>142</v>
      </c>
      <c r="AW483" s="15" t="s">
        <v>31</v>
      </c>
      <c r="AX483" s="15" t="s">
        <v>77</v>
      </c>
      <c r="AY483" s="176" t="s">
        <v>135</v>
      </c>
    </row>
    <row r="484" spans="1:65" s="2" customFormat="1" ht="16.5" customHeight="1">
      <c r="A484" s="35"/>
      <c r="B484" s="140"/>
      <c r="C484" s="141" t="s">
        <v>516</v>
      </c>
      <c r="D484" s="141" t="s">
        <v>137</v>
      </c>
      <c r="E484" s="142" t="s">
        <v>517</v>
      </c>
      <c r="F484" s="143" t="s">
        <v>518</v>
      </c>
      <c r="G484" s="144" t="s">
        <v>157</v>
      </c>
      <c r="H484" s="145">
        <v>10</v>
      </c>
      <c r="I484" s="146"/>
      <c r="J484" s="147">
        <f>ROUND(I484*H484,2)</f>
        <v>0</v>
      </c>
      <c r="K484" s="143" t="s">
        <v>3</v>
      </c>
      <c r="L484" s="36"/>
      <c r="M484" s="148" t="s">
        <v>3</v>
      </c>
      <c r="N484" s="149" t="s">
        <v>40</v>
      </c>
      <c r="O484" s="56"/>
      <c r="P484" s="150">
        <f>O484*H484</f>
        <v>0</v>
      </c>
      <c r="Q484" s="150">
        <v>0</v>
      </c>
      <c r="R484" s="150">
        <f>Q484*H484</f>
        <v>0</v>
      </c>
      <c r="S484" s="150">
        <v>0</v>
      </c>
      <c r="T484" s="151">
        <f>S484*H484</f>
        <v>0</v>
      </c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R484" s="152" t="s">
        <v>142</v>
      </c>
      <c r="AT484" s="152" t="s">
        <v>137</v>
      </c>
      <c r="AU484" s="152" t="s">
        <v>79</v>
      </c>
      <c r="AY484" s="20" t="s">
        <v>135</v>
      </c>
      <c r="BE484" s="153">
        <f>IF(N484="základní",J484,0)</f>
        <v>0</v>
      </c>
      <c r="BF484" s="153">
        <f>IF(N484="snížená",J484,0)</f>
        <v>0</v>
      </c>
      <c r="BG484" s="153">
        <f>IF(N484="zákl. přenesená",J484,0)</f>
        <v>0</v>
      </c>
      <c r="BH484" s="153">
        <f>IF(N484="sníž. přenesená",J484,0)</f>
        <v>0</v>
      </c>
      <c r="BI484" s="153">
        <f>IF(N484="nulová",J484,0)</f>
        <v>0</v>
      </c>
      <c r="BJ484" s="20" t="s">
        <v>77</v>
      </c>
      <c r="BK484" s="153">
        <f>ROUND(I484*H484,2)</f>
        <v>0</v>
      </c>
      <c r="BL484" s="20" t="s">
        <v>142</v>
      </c>
      <c r="BM484" s="152" t="s">
        <v>519</v>
      </c>
    </row>
    <row r="485" spans="1:65" s="13" customFormat="1" ht="11.25">
      <c r="B485" s="159"/>
      <c r="D485" s="160" t="s">
        <v>146</v>
      </c>
      <c r="E485" s="161" t="s">
        <v>3</v>
      </c>
      <c r="F485" s="162" t="s">
        <v>252</v>
      </c>
      <c r="H485" s="161" t="s">
        <v>3</v>
      </c>
      <c r="I485" s="163"/>
      <c r="L485" s="159"/>
      <c r="M485" s="164"/>
      <c r="N485" s="165"/>
      <c r="O485" s="165"/>
      <c r="P485" s="165"/>
      <c r="Q485" s="165"/>
      <c r="R485" s="165"/>
      <c r="S485" s="165"/>
      <c r="T485" s="166"/>
      <c r="AT485" s="161" t="s">
        <v>146</v>
      </c>
      <c r="AU485" s="161" t="s">
        <v>79</v>
      </c>
      <c r="AV485" s="13" t="s">
        <v>77</v>
      </c>
      <c r="AW485" s="13" t="s">
        <v>31</v>
      </c>
      <c r="AX485" s="13" t="s">
        <v>69</v>
      </c>
      <c r="AY485" s="161" t="s">
        <v>135</v>
      </c>
    </row>
    <row r="486" spans="1:65" s="13" customFormat="1" ht="11.25">
      <c r="B486" s="159"/>
      <c r="D486" s="160" t="s">
        <v>146</v>
      </c>
      <c r="E486" s="161" t="s">
        <v>3</v>
      </c>
      <c r="F486" s="162" t="s">
        <v>254</v>
      </c>
      <c r="H486" s="161" t="s">
        <v>3</v>
      </c>
      <c r="I486" s="163"/>
      <c r="L486" s="159"/>
      <c r="M486" s="164"/>
      <c r="N486" s="165"/>
      <c r="O486" s="165"/>
      <c r="P486" s="165"/>
      <c r="Q486" s="165"/>
      <c r="R486" s="165"/>
      <c r="S486" s="165"/>
      <c r="T486" s="166"/>
      <c r="AT486" s="161" t="s">
        <v>146</v>
      </c>
      <c r="AU486" s="161" t="s">
        <v>79</v>
      </c>
      <c r="AV486" s="13" t="s">
        <v>77</v>
      </c>
      <c r="AW486" s="13" t="s">
        <v>31</v>
      </c>
      <c r="AX486" s="13" t="s">
        <v>69</v>
      </c>
      <c r="AY486" s="161" t="s">
        <v>135</v>
      </c>
    </row>
    <row r="487" spans="1:65" s="14" customFormat="1" ht="11.25">
      <c r="B487" s="167"/>
      <c r="D487" s="160" t="s">
        <v>146</v>
      </c>
      <c r="E487" s="168" t="s">
        <v>3</v>
      </c>
      <c r="F487" s="169" t="s">
        <v>520</v>
      </c>
      <c r="H487" s="170">
        <v>4</v>
      </c>
      <c r="I487" s="171"/>
      <c r="L487" s="167"/>
      <c r="M487" s="172"/>
      <c r="N487" s="173"/>
      <c r="O487" s="173"/>
      <c r="P487" s="173"/>
      <c r="Q487" s="173"/>
      <c r="R487" s="173"/>
      <c r="S487" s="173"/>
      <c r="T487" s="174"/>
      <c r="AT487" s="168" t="s">
        <v>146</v>
      </c>
      <c r="AU487" s="168" t="s">
        <v>79</v>
      </c>
      <c r="AV487" s="14" t="s">
        <v>79</v>
      </c>
      <c r="AW487" s="14" t="s">
        <v>31</v>
      </c>
      <c r="AX487" s="14" t="s">
        <v>69</v>
      </c>
      <c r="AY487" s="168" t="s">
        <v>135</v>
      </c>
    </row>
    <row r="488" spans="1:65" s="13" customFormat="1" ht="11.25">
      <c r="B488" s="159"/>
      <c r="D488" s="160" t="s">
        <v>146</v>
      </c>
      <c r="E488" s="161" t="s">
        <v>3</v>
      </c>
      <c r="F488" s="162" t="s">
        <v>256</v>
      </c>
      <c r="H488" s="161" t="s">
        <v>3</v>
      </c>
      <c r="I488" s="163"/>
      <c r="L488" s="159"/>
      <c r="M488" s="164"/>
      <c r="N488" s="165"/>
      <c r="O488" s="165"/>
      <c r="P488" s="165"/>
      <c r="Q488" s="165"/>
      <c r="R488" s="165"/>
      <c r="S488" s="165"/>
      <c r="T488" s="166"/>
      <c r="AT488" s="161" t="s">
        <v>146</v>
      </c>
      <c r="AU488" s="161" t="s">
        <v>79</v>
      </c>
      <c r="AV488" s="13" t="s">
        <v>77</v>
      </c>
      <c r="AW488" s="13" t="s">
        <v>31</v>
      </c>
      <c r="AX488" s="13" t="s">
        <v>69</v>
      </c>
      <c r="AY488" s="161" t="s">
        <v>135</v>
      </c>
    </row>
    <row r="489" spans="1:65" s="14" customFormat="1" ht="11.25">
      <c r="B489" s="167"/>
      <c r="D489" s="160" t="s">
        <v>146</v>
      </c>
      <c r="E489" s="168" t="s">
        <v>3</v>
      </c>
      <c r="F489" s="169" t="s">
        <v>521</v>
      </c>
      <c r="H489" s="170">
        <v>3</v>
      </c>
      <c r="I489" s="171"/>
      <c r="L489" s="167"/>
      <c r="M489" s="172"/>
      <c r="N489" s="173"/>
      <c r="O489" s="173"/>
      <c r="P489" s="173"/>
      <c r="Q489" s="173"/>
      <c r="R489" s="173"/>
      <c r="S489" s="173"/>
      <c r="T489" s="174"/>
      <c r="AT489" s="168" t="s">
        <v>146</v>
      </c>
      <c r="AU489" s="168" t="s">
        <v>79</v>
      </c>
      <c r="AV489" s="14" t="s">
        <v>79</v>
      </c>
      <c r="AW489" s="14" t="s">
        <v>31</v>
      </c>
      <c r="AX489" s="14" t="s">
        <v>69</v>
      </c>
      <c r="AY489" s="168" t="s">
        <v>135</v>
      </c>
    </row>
    <row r="490" spans="1:65" s="13" customFormat="1" ht="11.25">
      <c r="B490" s="159"/>
      <c r="D490" s="160" t="s">
        <v>146</v>
      </c>
      <c r="E490" s="161" t="s">
        <v>3</v>
      </c>
      <c r="F490" s="162" t="s">
        <v>258</v>
      </c>
      <c r="H490" s="161" t="s">
        <v>3</v>
      </c>
      <c r="I490" s="163"/>
      <c r="L490" s="159"/>
      <c r="M490" s="164"/>
      <c r="N490" s="165"/>
      <c r="O490" s="165"/>
      <c r="P490" s="165"/>
      <c r="Q490" s="165"/>
      <c r="R490" s="165"/>
      <c r="S490" s="165"/>
      <c r="T490" s="166"/>
      <c r="AT490" s="161" t="s">
        <v>146</v>
      </c>
      <c r="AU490" s="161" t="s">
        <v>79</v>
      </c>
      <c r="AV490" s="13" t="s">
        <v>77</v>
      </c>
      <c r="AW490" s="13" t="s">
        <v>31</v>
      </c>
      <c r="AX490" s="13" t="s">
        <v>69</v>
      </c>
      <c r="AY490" s="161" t="s">
        <v>135</v>
      </c>
    </row>
    <row r="491" spans="1:65" s="14" customFormat="1" ht="11.25">
      <c r="B491" s="167"/>
      <c r="D491" s="160" t="s">
        <v>146</v>
      </c>
      <c r="E491" s="168" t="s">
        <v>3</v>
      </c>
      <c r="F491" s="169" t="s">
        <v>521</v>
      </c>
      <c r="H491" s="170">
        <v>3</v>
      </c>
      <c r="I491" s="171"/>
      <c r="L491" s="167"/>
      <c r="M491" s="172"/>
      <c r="N491" s="173"/>
      <c r="O491" s="173"/>
      <c r="P491" s="173"/>
      <c r="Q491" s="173"/>
      <c r="R491" s="173"/>
      <c r="S491" s="173"/>
      <c r="T491" s="174"/>
      <c r="AT491" s="168" t="s">
        <v>146</v>
      </c>
      <c r="AU491" s="168" t="s">
        <v>79</v>
      </c>
      <c r="AV491" s="14" t="s">
        <v>79</v>
      </c>
      <c r="AW491" s="14" t="s">
        <v>31</v>
      </c>
      <c r="AX491" s="14" t="s">
        <v>69</v>
      </c>
      <c r="AY491" s="168" t="s">
        <v>135</v>
      </c>
    </row>
    <row r="492" spans="1:65" s="15" customFormat="1" ht="11.25">
      <c r="B492" s="175"/>
      <c r="D492" s="160" t="s">
        <v>146</v>
      </c>
      <c r="E492" s="176" t="s">
        <v>3</v>
      </c>
      <c r="F492" s="177" t="s">
        <v>149</v>
      </c>
      <c r="H492" s="178">
        <v>10</v>
      </c>
      <c r="I492" s="179"/>
      <c r="L492" s="175"/>
      <c r="M492" s="180"/>
      <c r="N492" s="181"/>
      <c r="O492" s="181"/>
      <c r="P492" s="181"/>
      <c r="Q492" s="181"/>
      <c r="R492" s="181"/>
      <c r="S492" s="181"/>
      <c r="T492" s="182"/>
      <c r="AT492" s="176" t="s">
        <v>146</v>
      </c>
      <c r="AU492" s="176" t="s">
        <v>79</v>
      </c>
      <c r="AV492" s="15" t="s">
        <v>142</v>
      </c>
      <c r="AW492" s="15" t="s">
        <v>31</v>
      </c>
      <c r="AX492" s="15" t="s">
        <v>77</v>
      </c>
      <c r="AY492" s="176" t="s">
        <v>135</v>
      </c>
    </row>
    <row r="493" spans="1:65" s="12" customFormat="1" ht="22.9" customHeight="1">
      <c r="B493" s="127"/>
      <c r="D493" s="128" t="s">
        <v>68</v>
      </c>
      <c r="E493" s="138" t="s">
        <v>167</v>
      </c>
      <c r="F493" s="138" t="s">
        <v>522</v>
      </c>
      <c r="I493" s="130"/>
      <c r="J493" s="139">
        <f>BK493</f>
        <v>0</v>
      </c>
      <c r="L493" s="127"/>
      <c r="M493" s="132"/>
      <c r="N493" s="133"/>
      <c r="O493" s="133"/>
      <c r="P493" s="134">
        <f>SUM(P494:P724)</f>
        <v>0</v>
      </c>
      <c r="Q493" s="133"/>
      <c r="R493" s="134">
        <f>SUM(R494:R724)</f>
        <v>2879.0272049999999</v>
      </c>
      <c r="S493" s="133"/>
      <c r="T493" s="135">
        <f>SUM(T494:T724)</f>
        <v>0</v>
      </c>
      <c r="AR493" s="128" t="s">
        <v>77</v>
      </c>
      <c r="AT493" s="136" t="s">
        <v>68</v>
      </c>
      <c r="AU493" s="136" t="s">
        <v>77</v>
      </c>
      <c r="AY493" s="128" t="s">
        <v>135</v>
      </c>
      <c r="BK493" s="137">
        <f>SUM(BK494:BK724)</f>
        <v>0</v>
      </c>
    </row>
    <row r="494" spans="1:65" s="2" customFormat="1" ht="24.2" customHeight="1">
      <c r="A494" s="35"/>
      <c r="B494" s="140"/>
      <c r="C494" s="141" t="s">
        <v>523</v>
      </c>
      <c r="D494" s="141" t="s">
        <v>137</v>
      </c>
      <c r="E494" s="142" t="s">
        <v>524</v>
      </c>
      <c r="F494" s="143" t="s">
        <v>525</v>
      </c>
      <c r="G494" s="144" t="s">
        <v>140</v>
      </c>
      <c r="H494" s="145">
        <v>124.7</v>
      </c>
      <c r="I494" s="146"/>
      <c r="J494" s="147">
        <f>ROUND(I494*H494,2)</f>
        <v>0</v>
      </c>
      <c r="K494" s="143" t="s">
        <v>3</v>
      </c>
      <c r="L494" s="36"/>
      <c r="M494" s="148" t="s">
        <v>3</v>
      </c>
      <c r="N494" s="149" t="s">
        <v>40</v>
      </c>
      <c r="O494" s="56"/>
      <c r="P494" s="150">
        <f>O494*H494</f>
        <v>0</v>
      </c>
      <c r="Q494" s="150">
        <v>0.19800000000000001</v>
      </c>
      <c r="R494" s="150">
        <f>Q494*H494</f>
        <v>24.690600000000003</v>
      </c>
      <c r="S494" s="150">
        <v>0</v>
      </c>
      <c r="T494" s="151">
        <f>S494*H494</f>
        <v>0</v>
      </c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R494" s="152" t="s">
        <v>142</v>
      </c>
      <c r="AT494" s="152" t="s">
        <v>137</v>
      </c>
      <c r="AU494" s="152" t="s">
        <v>79</v>
      </c>
      <c r="AY494" s="20" t="s">
        <v>135</v>
      </c>
      <c r="BE494" s="153">
        <f>IF(N494="základní",J494,0)</f>
        <v>0</v>
      </c>
      <c r="BF494" s="153">
        <f>IF(N494="snížená",J494,0)</f>
        <v>0</v>
      </c>
      <c r="BG494" s="153">
        <f>IF(N494="zákl. přenesená",J494,0)</f>
        <v>0</v>
      </c>
      <c r="BH494" s="153">
        <f>IF(N494="sníž. přenesená",J494,0)</f>
        <v>0</v>
      </c>
      <c r="BI494" s="153">
        <f>IF(N494="nulová",J494,0)</f>
        <v>0</v>
      </c>
      <c r="BJ494" s="20" t="s">
        <v>77</v>
      </c>
      <c r="BK494" s="153">
        <f>ROUND(I494*H494,2)</f>
        <v>0</v>
      </c>
      <c r="BL494" s="20" t="s">
        <v>142</v>
      </c>
      <c r="BM494" s="152" t="s">
        <v>526</v>
      </c>
    </row>
    <row r="495" spans="1:65" s="13" customFormat="1" ht="11.25">
      <c r="B495" s="159"/>
      <c r="D495" s="160" t="s">
        <v>146</v>
      </c>
      <c r="E495" s="161" t="s">
        <v>3</v>
      </c>
      <c r="F495" s="162" t="s">
        <v>225</v>
      </c>
      <c r="H495" s="161" t="s">
        <v>3</v>
      </c>
      <c r="I495" s="163"/>
      <c r="L495" s="159"/>
      <c r="M495" s="164"/>
      <c r="N495" s="165"/>
      <c r="O495" s="165"/>
      <c r="P495" s="165"/>
      <c r="Q495" s="165"/>
      <c r="R495" s="165"/>
      <c r="S495" s="165"/>
      <c r="T495" s="166"/>
      <c r="AT495" s="161" t="s">
        <v>146</v>
      </c>
      <c r="AU495" s="161" t="s">
        <v>79</v>
      </c>
      <c r="AV495" s="13" t="s">
        <v>77</v>
      </c>
      <c r="AW495" s="13" t="s">
        <v>31</v>
      </c>
      <c r="AX495" s="13" t="s">
        <v>69</v>
      </c>
      <c r="AY495" s="161" t="s">
        <v>135</v>
      </c>
    </row>
    <row r="496" spans="1:65" s="13" customFormat="1" ht="11.25">
      <c r="B496" s="159"/>
      <c r="D496" s="160" t="s">
        <v>146</v>
      </c>
      <c r="E496" s="161" t="s">
        <v>3</v>
      </c>
      <c r="F496" s="162" t="s">
        <v>527</v>
      </c>
      <c r="H496" s="161" t="s">
        <v>3</v>
      </c>
      <c r="I496" s="163"/>
      <c r="L496" s="159"/>
      <c r="M496" s="164"/>
      <c r="N496" s="165"/>
      <c r="O496" s="165"/>
      <c r="P496" s="165"/>
      <c r="Q496" s="165"/>
      <c r="R496" s="165"/>
      <c r="S496" s="165"/>
      <c r="T496" s="166"/>
      <c r="AT496" s="161" t="s">
        <v>146</v>
      </c>
      <c r="AU496" s="161" t="s">
        <v>79</v>
      </c>
      <c r="AV496" s="13" t="s">
        <v>77</v>
      </c>
      <c r="AW496" s="13" t="s">
        <v>31</v>
      </c>
      <c r="AX496" s="13" t="s">
        <v>69</v>
      </c>
      <c r="AY496" s="161" t="s">
        <v>135</v>
      </c>
    </row>
    <row r="497" spans="1:65" s="14" customFormat="1" ht="11.25">
      <c r="B497" s="167"/>
      <c r="D497" s="160" t="s">
        <v>146</v>
      </c>
      <c r="E497" s="168" t="s">
        <v>3</v>
      </c>
      <c r="F497" s="169" t="s">
        <v>528</v>
      </c>
      <c r="H497" s="170">
        <v>124.7</v>
      </c>
      <c r="I497" s="171"/>
      <c r="L497" s="167"/>
      <c r="M497" s="172"/>
      <c r="N497" s="173"/>
      <c r="O497" s="173"/>
      <c r="P497" s="173"/>
      <c r="Q497" s="173"/>
      <c r="R497" s="173"/>
      <c r="S497" s="173"/>
      <c r="T497" s="174"/>
      <c r="AT497" s="168" t="s">
        <v>146</v>
      </c>
      <c r="AU497" s="168" t="s">
        <v>79</v>
      </c>
      <c r="AV497" s="14" t="s">
        <v>79</v>
      </c>
      <c r="AW497" s="14" t="s">
        <v>31</v>
      </c>
      <c r="AX497" s="14" t="s">
        <v>69</v>
      </c>
      <c r="AY497" s="168" t="s">
        <v>135</v>
      </c>
    </row>
    <row r="498" spans="1:65" s="15" customFormat="1" ht="11.25">
      <c r="B498" s="175"/>
      <c r="D498" s="160" t="s">
        <v>146</v>
      </c>
      <c r="E498" s="176" t="s">
        <v>3</v>
      </c>
      <c r="F498" s="177" t="s">
        <v>149</v>
      </c>
      <c r="H498" s="178">
        <v>124.7</v>
      </c>
      <c r="I498" s="179"/>
      <c r="L498" s="175"/>
      <c r="M498" s="180"/>
      <c r="N498" s="181"/>
      <c r="O498" s="181"/>
      <c r="P498" s="181"/>
      <c r="Q498" s="181"/>
      <c r="R498" s="181"/>
      <c r="S498" s="181"/>
      <c r="T498" s="182"/>
      <c r="AT498" s="176" t="s">
        <v>146</v>
      </c>
      <c r="AU498" s="176" t="s">
        <v>79</v>
      </c>
      <c r="AV498" s="15" t="s">
        <v>142</v>
      </c>
      <c r="AW498" s="15" t="s">
        <v>31</v>
      </c>
      <c r="AX498" s="15" t="s">
        <v>77</v>
      </c>
      <c r="AY498" s="176" t="s">
        <v>135</v>
      </c>
    </row>
    <row r="499" spans="1:65" s="2" customFormat="1" ht="24.2" customHeight="1">
      <c r="A499" s="35"/>
      <c r="B499" s="140"/>
      <c r="C499" s="141" t="s">
        <v>529</v>
      </c>
      <c r="D499" s="141" t="s">
        <v>137</v>
      </c>
      <c r="E499" s="142" t="s">
        <v>530</v>
      </c>
      <c r="F499" s="143" t="s">
        <v>531</v>
      </c>
      <c r="G499" s="144" t="s">
        <v>140</v>
      </c>
      <c r="H499" s="145">
        <v>171.9</v>
      </c>
      <c r="I499" s="146"/>
      <c r="J499" s="147">
        <f>ROUND(I499*H499,2)</f>
        <v>0</v>
      </c>
      <c r="K499" s="143" t="s">
        <v>3</v>
      </c>
      <c r="L499" s="36"/>
      <c r="M499" s="148" t="s">
        <v>3</v>
      </c>
      <c r="N499" s="149" t="s">
        <v>40</v>
      </c>
      <c r="O499" s="56"/>
      <c r="P499" s="150">
        <f>O499*H499</f>
        <v>0</v>
      </c>
      <c r="Q499" s="150">
        <v>0.19800000000000001</v>
      </c>
      <c r="R499" s="150">
        <f>Q499*H499</f>
        <v>34.036200000000001</v>
      </c>
      <c r="S499" s="150">
        <v>0</v>
      </c>
      <c r="T499" s="151">
        <f>S499*H499</f>
        <v>0</v>
      </c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R499" s="152" t="s">
        <v>142</v>
      </c>
      <c r="AT499" s="152" t="s">
        <v>137</v>
      </c>
      <c r="AU499" s="152" t="s">
        <v>79</v>
      </c>
      <c r="AY499" s="20" t="s">
        <v>135</v>
      </c>
      <c r="BE499" s="153">
        <f>IF(N499="základní",J499,0)</f>
        <v>0</v>
      </c>
      <c r="BF499" s="153">
        <f>IF(N499="snížená",J499,0)</f>
        <v>0</v>
      </c>
      <c r="BG499" s="153">
        <f>IF(N499="zákl. přenesená",J499,0)</f>
        <v>0</v>
      </c>
      <c r="BH499" s="153">
        <f>IF(N499="sníž. přenesená",J499,0)</f>
        <v>0</v>
      </c>
      <c r="BI499" s="153">
        <f>IF(N499="nulová",J499,0)</f>
        <v>0</v>
      </c>
      <c r="BJ499" s="20" t="s">
        <v>77</v>
      </c>
      <c r="BK499" s="153">
        <f>ROUND(I499*H499,2)</f>
        <v>0</v>
      </c>
      <c r="BL499" s="20" t="s">
        <v>142</v>
      </c>
      <c r="BM499" s="152" t="s">
        <v>532</v>
      </c>
    </row>
    <row r="500" spans="1:65" s="13" customFormat="1" ht="11.25">
      <c r="B500" s="159"/>
      <c r="D500" s="160" t="s">
        <v>146</v>
      </c>
      <c r="E500" s="161" t="s">
        <v>3</v>
      </c>
      <c r="F500" s="162" t="s">
        <v>225</v>
      </c>
      <c r="H500" s="161" t="s">
        <v>3</v>
      </c>
      <c r="I500" s="163"/>
      <c r="L500" s="159"/>
      <c r="M500" s="164"/>
      <c r="N500" s="165"/>
      <c r="O500" s="165"/>
      <c r="P500" s="165"/>
      <c r="Q500" s="165"/>
      <c r="R500" s="165"/>
      <c r="S500" s="165"/>
      <c r="T500" s="166"/>
      <c r="AT500" s="161" t="s">
        <v>146</v>
      </c>
      <c r="AU500" s="161" t="s">
        <v>79</v>
      </c>
      <c r="AV500" s="13" t="s">
        <v>77</v>
      </c>
      <c r="AW500" s="13" t="s">
        <v>31</v>
      </c>
      <c r="AX500" s="13" t="s">
        <v>69</v>
      </c>
      <c r="AY500" s="161" t="s">
        <v>135</v>
      </c>
    </row>
    <row r="501" spans="1:65" s="13" customFormat="1" ht="11.25">
      <c r="B501" s="159"/>
      <c r="D501" s="160" t="s">
        <v>146</v>
      </c>
      <c r="E501" s="161" t="s">
        <v>3</v>
      </c>
      <c r="F501" s="162" t="s">
        <v>527</v>
      </c>
      <c r="H501" s="161" t="s">
        <v>3</v>
      </c>
      <c r="I501" s="163"/>
      <c r="L501" s="159"/>
      <c r="M501" s="164"/>
      <c r="N501" s="165"/>
      <c r="O501" s="165"/>
      <c r="P501" s="165"/>
      <c r="Q501" s="165"/>
      <c r="R501" s="165"/>
      <c r="S501" s="165"/>
      <c r="T501" s="166"/>
      <c r="AT501" s="161" t="s">
        <v>146</v>
      </c>
      <c r="AU501" s="161" t="s">
        <v>79</v>
      </c>
      <c r="AV501" s="13" t="s">
        <v>77</v>
      </c>
      <c r="AW501" s="13" t="s">
        <v>31</v>
      </c>
      <c r="AX501" s="13" t="s">
        <v>69</v>
      </c>
      <c r="AY501" s="161" t="s">
        <v>135</v>
      </c>
    </row>
    <row r="502" spans="1:65" s="14" customFormat="1" ht="11.25">
      <c r="B502" s="167"/>
      <c r="D502" s="160" t="s">
        <v>146</v>
      </c>
      <c r="E502" s="168" t="s">
        <v>3</v>
      </c>
      <c r="F502" s="169" t="s">
        <v>533</v>
      </c>
      <c r="H502" s="170">
        <v>171.9</v>
      </c>
      <c r="I502" s="171"/>
      <c r="L502" s="167"/>
      <c r="M502" s="172"/>
      <c r="N502" s="173"/>
      <c r="O502" s="173"/>
      <c r="P502" s="173"/>
      <c r="Q502" s="173"/>
      <c r="R502" s="173"/>
      <c r="S502" s="173"/>
      <c r="T502" s="174"/>
      <c r="AT502" s="168" t="s">
        <v>146</v>
      </c>
      <c r="AU502" s="168" t="s">
        <v>79</v>
      </c>
      <c r="AV502" s="14" t="s">
        <v>79</v>
      </c>
      <c r="AW502" s="14" t="s">
        <v>31</v>
      </c>
      <c r="AX502" s="14" t="s">
        <v>69</v>
      </c>
      <c r="AY502" s="168" t="s">
        <v>135</v>
      </c>
    </row>
    <row r="503" spans="1:65" s="15" customFormat="1" ht="11.25">
      <c r="B503" s="175"/>
      <c r="D503" s="160" t="s">
        <v>146</v>
      </c>
      <c r="E503" s="176" t="s">
        <v>3</v>
      </c>
      <c r="F503" s="177" t="s">
        <v>149</v>
      </c>
      <c r="H503" s="178">
        <v>171.9</v>
      </c>
      <c r="I503" s="179"/>
      <c r="L503" s="175"/>
      <c r="M503" s="180"/>
      <c r="N503" s="181"/>
      <c r="O503" s="181"/>
      <c r="P503" s="181"/>
      <c r="Q503" s="181"/>
      <c r="R503" s="181"/>
      <c r="S503" s="181"/>
      <c r="T503" s="182"/>
      <c r="AT503" s="176" t="s">
        <v>146</v>
      </c>
      <c r="AU503" s="176" t="s">
        <v>79</v>
      </c>
      <c r="AV503" s="15" t="s">
        <v>142</v>
      </c>
      <c r="AW503" s="15" t="s">
        <v>31</v>
      </c>
      <c r="AX503" s="15" t="s">
        <v>77</v>
      </c>
      <c r="AY503" s="176" t="s">
        <v>135</v>
      </c>
    </row>
    <row r="504" spans="1:65" s="2" customFormat="1" ht="24.2" customHeight="1">
      <c r="A504" s="35"/>
      <c r="B504" s="140"/>
      <c r="C504" s="141" t="s">
        <v>534</v>
      </c>
      <c r="D504" s="141" t="s">
        <v>137</v>
      </c>
      <c r="E504" s="142" t="s">
        <v>535</v>
      </c>
      <c r="F504" s="143" t="s">
        <v>536</v>
      </c>
      <c r="G504" s="144" t="s">
        <v>140</v>
      </c>
      <c r="H504" s="145">
        <v>1162.8</v>
      </c>
      <c r="I504" s="146"/>
      <c r="J504" s="147">
        <f>ROUND(I504*H504,2)</f>
        <v>0</v>
      </c>
      <c r="K504" s="143" t="s">
        <v>3</v>
      </c>
      <c r="L504" s="36"/>
      <c r="M504" s="148" t="s">
        <v>3</v>
      </c>
      <c r="N504" s="149" t="s">
        <v>40</v>
      </c>
      <c r="O504" s="56"/>
      <c r="P504" s="150">
        <f>O504*H504</f>
        <v>0</v>
      </c>
      <c r="Q504" s="150">
        <v>0.29699999999999999</v>
      </c>
      <c r="R504" s="150">
        <f>Q504*H504</f>
        <v>345.35159999999996</v>
      </c>
      <c r="S504" s="150">
        <v>0</v>
      </c>
      <c r="T504" s="151">
        <f>S504*H504</f>
        <v>0</v>
      </c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R504" s="152" t="s">
        <v>142</v>
      </c>
      <c r="AT504" s="152" t="s">
        <v>137</v>
      </c>
      <c r="AU504" s="152" t="s">
        <v>79</v>
      </c>
      <c r="AY504" s="20" t="s">
        <v>135</v>
      </c>
      <c r="BE504" s="153">
        <f>IF(N504="základní",J504,0)</f>
        <v>0</v>
      </c>
      <c r="BF504" s="153">
        <f>IF(N504="snížená",J504,0)</f>
        <v>0</v>
      </c>
      <c r="BG504" s="153">
        <f>IF(N504="zákl. přenesená",J504,0)</f>
        <v>0</v>
      </c>
      <c r="BH504" s="153">
        <f>IF(N504="sníž. přenesená",J504,0)</f>
        <v>0</v>
      </c>
      <c r="BI504" s="153">
        <f>IF(N504="nulová",J504,0)</f>
        <v>0</v>
      </c>
      <c r="BJ504" s="20" t="s">
        <v>77</v>
      </c>
      <c r="BK504" s="153">
        <f>ROUND(I504*H504,2)</f>
        <v>0</v>
      </c>
      <c r="BL504" s="20" t="s">
        <v>142</v>
      </c>
      <c r="BM504" s="152" t="s">
        <v>537</v>
      </c>
    </row>
    <row r="505" spans="1:65" s="13" customFormat="1" ht="11.25">
      <c r="B505" s="159"/>
      <c r="D505" s="160" t="s">
        <v>146</v>
      </c>
      <c r="E505" s="161" t="s">
        <v>3</v>
      </c>
      <c r="F505" s="162" t="s">
        <v>225</v>
      </c>
      <c r="H505" s="161" t="s">
        <v>3</v>
      </c>
      <c r="I505" s="163"/>
      <c r="L505" s="159"/>
      <c r="M505" s="164"/>
      <c r="N505" s="165"/>
      <c r="O505" s="165"/>
      <c r="P505" s="165"/>
      <c r="Q505" s="165"/>
      <c r="R505" s="165"/>
      <c r="S505" s="165"/>
      <c r="T505" s="166"/>
      <c r="AT505" s="161" t="s">
        <v>146</v>
      </c>
      <c r="AU505" s="161" t="s">
        <v>79</v>
      </c>
      <c r="AV505" s="13" t="s">
        <v>77</v>
      </c>
      <c r="AW505" s="13" t="s">
        <v>31</v>
      </c>
      <c r="AX505" s="13" t="s">
        <v>69</v>
      </c>
      <c r="AY505" s="161" t="s">
        <v>135</v>
      </c>
    </row>
    <row r="506" spans="1:65" s="13" customFormat="1" ht="11.25">
      <c r="B506" s="159"/>
      <c r="D506" s="160" t="s">
        <v>146</v>
      </c>
      <c r="E506" s="161" t="s">
        <v>3</v>
      </c>
      <c r="F506" s="162" t="s">
        <v>538</v>
      </c>
      <c r="H506" s="161" t="s">
        <v>3</v>
      </c>
      <c r="I506" s="163"/>
      <c r="L506" s="159"/>
      <c r="M506" s="164"/>
      <c r="N506" s="165"/>
      <c r="O506" s="165"/>
      <c r="P506" s="165"/>
      <c r="Q506" s="165"/>
      <c r="R506" s="165"/>
      <c r="S506" s="165"/>
      <c r="T506" s="166"/>
      <c r="AT506" s="161" t="s">
        <v>146</v>
      </c>
      <c r="AU506" s="161" t="s">
        <v>79</v>
      </c>
      <c r="AV506" s="13" t="s">
        <v>77</v>
      </c>
      <c r="AW506" s="13" t="s">
        <v>31</v>
      </c>
      <c r="AX506" s="13" t="s">
        <v>69</v>
      </c>
      <c r="AY506" s="161" t="s">
        <v>135</v>
      </c>
    </row>
    <row r="507" spans="1:65" s="14" customFormat="1" ht="11.25">
      <c r="B507" s="167"/>
      <c r="D507" s="160" t="s">
        <v>146</v>
      </c>
      <c r="E507" s="168" t="s">
        <v>3</v>
      </c>
      <c r="F507" s="169" t="s">
        <v>359</v>
      </c>
      <c r="H507" s="170">
        <v>1162.8</v>
      </c>
      <c r="I507" s="171"/>
      <c r="L507" s="167"/>
      <c r="M507" s="172"/>
      <c r="N507" s="173"/>
      <c r="O507" s="173"/>
      <c r="P507" s="173"/>
      <c r="Q507" s="173"/>
      <c r="R507" s="173"/>
      <c r="S507" s="173"/>
      <c r="T507" s="174"/>
      <c r="AT507" s="168" t="s">
        <v>146</v>
      </c>
      <c r="AU507" s="168" t="s">
        <v>79</v>
      </c>
      <c r="AV507" s="14" t="s">
        <v>79</v>
      </c>
      <c r="AW507" s="14" t="s">
        <v>31</v>
      </c>
      <c r="AX507" s="14" t="s">
        <v>69</v>
      </c>
      <c r="AY507" s="168" t="s">
        <v>135</v>
      </c>
    </row>
    <row r="508" spans="1:65" s="15" customFormat="1" ht="11.25">
      <c r="B508" s="175"/>
      <c r="D508" s="160" t="s">
        <v>146</v>
      </c>
      <c r="E508" s="176" t="s">
        <v>3</v>
      </c>
      <c r="F508" s="177" t="s">
        <v>149</v>
      </c>
      <c r="H508" s="178">
        <v>1162.8</v>
      </c>
      <c r="I508" s="179"/>
      <c r="L508" s="175"/>
      <c r="M508" s="180"/>
      <c r="N508" s="181"/>
      <c r="O508" s="181"/>
      <c r="P508" s="181"/>
      <c r="Q508" s="181"/>
      <c r="R508" s="181"/>
      <c r="S508" s="181"/>
      <c r="T508" s="182"/>
      <c r="AT508" s="176" t="s">
        <v>146</v>
      </c>
      <c r="AU508" s="176" t="s">
        <v>79</v>
      </c>
      <c r="AV508" s="15" t="s">
        <v>142</v>
      </c>
      <c r="AW508" s="15" t="s">
        <v>31</v>
      </c>
      <c r="AX508" s="15" t="s">
        <v>77</v>
      </c>
      <c r="AY508" s="176" t="s">
        <v>135</v>
      </c>
    </row>
    <row r="509" spans="1:65" s="2" customFormat="1" ht="24.2" customHeight="1">
      <c r="A509" s="35"/>
      <c r="B509" s="140"/>
      <c r="C509" s="141" t="s">
        <v>539</v>
      </c>
      <c r="D509" s="141" t="s">
        <v>137</v>
      </c>
      <c r="E509" s="142" t="s">
        <v>540</v>
      </c>
      <c r="F509" s="143" t="s">
        <v>541</v>
      </c>
      <c r="G509" s="144" t="s">
        <v>140</v>
      </c>
      <c r="H509" s="145">
        <v>124.7</v>
      </c>
      <c r="I509" s="146"/>
      <c r="J509" s="147">
        <f>ROUND(I509*H509,2)</f>
        <v>0</v>
      </c>
      <c r="K509" s="143" t="s">
        <v>141</v>
      </c>
      <c r="L509" s="36"/>
      <c r="M509" s="148" t="s">
        <v>3</v>
      </c>
      <c r="N509" s="149" t="s">
        <v>40</v>
      </c>
      <c r="O509" s="56"/>
      <c r="P509" s="150">
        <f>O509*H509</f>
        <v>0</v>
      </c>
      <c r="Q509" s="150">
        <v>0.29160000000000003</v>
      </c>
      <c r="R509" s="150">
        <f>Q509*H509</f>
        <v>36.362520000000004</v>
      </c>
      <c r="S509" s="150">
        <v>0</v>
      </c>
      <c r="T509" s="151">
        <f>S509*H509</f>
        <v>0</v>
      </c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R509" s="152" t="s">
        <v>142</v>
      </c>
      <c r="AT509" s="152" t="s">
        <v>137</v>
      </c>
      <c r="AU509" s="152" t="s">
        <v>79</v>
      </c>
      <c r="AY509" s="20" t="s">
        <v>135</v>
      </c>
      <c r="BE509" s="153">
        <f>IF(N509="základní",J509,0)</f>
        <v>0</v>
      </c>
      <c r="BF509" s="153">
        <f>IF(N509="snížená",J509,0)</f>
        <v>0</v>
      </c>
      <c r="BG509" s="153">
        <f>IF(N509="zákl. přenesená",J509,0)</f>
        <v>0</v>
      </c>
      <c r="BH509" s="153">
        <f>IF(N509="sníž. přenesená",J509,0)</f>
        <v>0</v>
      </c>
      <c r="BI509" s="153">
        <f>IF(N509="nulová",J509,0)</f>
        <v>0</v>
      </c>
      <c r="BJ509" s="20" t="s">
        <v>77</v>
      </c>
      <c r="BK509" s="153">
        <f>ROUND(I509*H509,2)</f>
        <v>0</v>
      </c>
      <c r="BL509" s="20" t="s">
        <v>142</v>
      </c>
      <c r="BM509" s="152" t="s">
        <v>542</v>
      </c>
    </row>
    <row r="510" spans="1:65" s="2" customFormat="1" ht="11.25">
      <c r="A510" s="35"/>
      <c r="B510" s="36"/>
      <c r="C510" s="35"/>
      <c r="D510" s="154" t="s">
        <v>144</v>
      </c>
      <c r="E510" s="35"/>
      <c r="F510" s="155" t="s">
        <v>543</v>
      </c>
      <c r="G510" s="35"/>
      <c r="H510" s="35"/>
      <c r="I510" s="156"/>
      <c r="J510" s="35"/>
      <c r="K510" s="35"/>
      <c r="L510" s="36"/>
      <c r="M510" s="157"/>
      <c r="N510" s="158"/>
      <c r="O510" s="56"/>
      <c r="P510" s="56"/>
      <c r="Q510" s="56"/>
      <c r="R510" s="56"/>
      <c r="S510" s="56"/>
      <c r="T510" s="57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T510" s="20" t="s">
        <v>144</v>
      </c>
      <c r="AU510" s="20" t="s">
        <v>79</v>
      </c>
    </row>
    <row r="511" spans="1:65" s="13" customFormat="1" ht="11.25">
      <c r="B511" s="159"/>
      <c r="D511" s="160" t="s">
        <v>146</v>
      </c>
      <c r="E511" s="161" t="s">
        <v>3</v>
      </c>
      <c r="F511" s="162" t="s">
        <v>225</v>
      </c>
      <c r="H511" s="161" t="s">
        <v>3</v>
      </c>
      <c r="I511" s="163"/>
      <c r="L511" s="159"/>
      <c r="M511" s="164"/>
      <c r="N511" s="165"/>
      <c r="O511" s="165"/>
      <c r="P511" s="165"/>
      <c r="Q511" s="165"/>
      <c r="R511" s="165"/>
      <c r="S511" s="165"/>
      <c r="T511" s="166"/>
      <c r="AT511" s="161" t="s">
        <v>146</v>
      </c>
      <c r="AU511" s="161" t="s">
        <v>79</v>
      </c>
      <c r="AV511" s="13" t="s">
        <v>77</v>
      </c>
      <c r="AW511" s="13" t="s">
        <v>31</v>
      </c>
      <c r="AX511" s="13" t="s">
        <v>69</v>
      </c>
      <c r="AY511" s="161" t="s">
        <v>135</v>
      </c>
    </row>
    <row r="512" spans="1:65" s="13" customFormat="1" ht="11.25">
      <c r="B512" s="159"/>
      <c r="D512" s="160" t="s">
        <v>146</v>
      </c>
      <c r="E512" s="161" t="s">
        <v>3</v>
      </c>
      <c r="F512" s="162" t="s">
        <v>544</v>
      </c>
      <c r="H512" s="161" t="s">
        <v>3</v>
      </c>
      <c r="I512" s="163"/>
      <c r="L512" s="159"/>
      <c r="M512" s="164"/>
      <c r="N512" s="165"/>
      <c r="O512" s="165"/>
      <c r="P512" s="165"/>
      <c r="Q512" s="165"/>
      <c r="R512" s="165"/>
      <c r="S512" s="165"/>
      <c r="T512" s="166"/>
      <c r="AT512" s="161" t="s">
        <v>146</v>
      </c>
      <c r="AU512" s="161" t="s">
        <v>79</v>
      </c>
      <c r="AV512" s="13" t="s">
        <v>77</v>
      </c>
      <c r="AW512" s="13" t="s">
        <v>31</v>
      </c>
      <c r="AX512" s="13" t="s">
        <v>69</v>
      </c>
      <c r="AY512" s="161" t="s">
        <v>135</v>
      </c>
    </row>
    <row r="513" spans="1:65" s="14" customFormat="1" ht="11.25">
      <c r="B513" s="167"/>
      <c r="D513" s="160" t="s">
        <v>146</v>
      </c>
      <c r="E513" s="168" t="s">
        <v>3</v>
      </c>
      <c r="F513" s="169" t="s">
        <v>528</v>
      </c>
      <c r="H513" s="170">
        <v>124.7</v>
      </c>
      <c r="I513" s="171"/>
      <c r="L513" s="167"/>
      <c r="M513" s="172"/>
      <c r="N513" s="173"/>
      <c r="O513" s="173"/>
      <c r="P513" s="173"/>
      <c r="Q513" s="173"/>
      <c r="R513" s="173"/>
      <c r="S513" s="173"/>
      <c r="T513" s="174"/>
      <c r="AT513" s="168" t="s">
        <v>146</v>
      </c>
      <c r="AU513" s="168" t="s">
        <v>79</v>
      </c>
      <c r="AV513" s="14" t="s">
        <v>79</v>
      </c>
      <c r="AW513" s="14" t="s">
        <v>31</v>
      </c>
      <c r="AX513" s="14" t="s">
        <v>69</v>
      </c>
      <c r="AY513" s="168" t="s">
        <v>135</v>
      </c>
    </row>
    <row r="514" spans="1:65" s="15" customFormat="1" ht="11.25">
      <c r="B514" s="175"/>
      <c r="D514" s="160" t="s">
        <v>146</v>
      </c>
      <c r="E514" s="176" t="s">
        <v>3</v>
      </c>
      <c r="F514" s="177" t="s">
        <v>149</v>
      </c>
      <c r="H514" s="178">
        <v>124.7</v>
      </c>
      <c r="I514" s="179"/>
      <c r="L514" s="175"/>
      <c r="M514" s="180"/>
      <c r="N514" s="181"/>
      <c r="O514" s="181"/>
      <c r="P514" s="181"/>
      <c r="Q514" s="181"/>
      <c r="R514" s="181"/>
      <c r="S514" s="181"/>
      <c r="T514" s="182"/>
      <c r="AT514" s="176" t="s">
        <v>146</v>
      </c>
      <c r="AU514" s="176" t="s">
        <v>79</v>
      </c>
      <c r="AV514" s="15" t="s">
        <v>142</v>
      </c>
      <c r="AW514" s="15" t="s">
        <v>31</v>
      </c>
      <c r="AX514" s="15" t="s">
        <v>77</v>
      </c>
      <c r="AY514" s="176" t="s">
        <v>135</v>
      </c>
    </row>
    <row r="515" spans="1:65" s="2" customFormat="1" ht="24.2" customHeight="1">
      <c r="A515" s="35"/>
      <c r="B515" s="140"/>
      <c r="C515" s="141" t="s">
        <v>545</v>
      </c>
      <c r="D515" s="141" t="s">
        <v>137</v>
      </c>
      <c r="E515" s="142" t="s">
        <v>546</v>
      </c>
      <c r="F515" s="143" t="s">
        <v>547</v>
      </c>
      <c r="G515" s="144" t="s">
        <v>140</v>
      </c>
      <c r="H515" s="145">
        <v>171.9</v>
      </c>
      <c r="I515" s="146"/>
      <c r="J515" s="147">
        <f>ROUND(I515*H515,2)</f>
        <v>0</v>
      </c>
      <c r="K515" s="143" t="s">
        <v>141</v>
      </c>
      <c r="L515" s="36"/>
      <c r="M515" s="148" t="s">
        <v>3</v>
      </c>
      <c r="N515" s="149" t="s">
        <v>40</v>
      </c>
      <c r="O515" s="56"/>
      <c r="P515" s="150">
        <f>O515*H515</f>
        <v>0</v>
      </c>
      <c r="Q515" s="150">
        <v>0.29160000000000003</v>
      </c>
      <c r="R515" s="150">
        <f>Q515*H515</f>
        <v>50.126040000000003</v>
      </c>
      <c r="S515" s="150">
        <v>0</v>
      </c>
      <c r="T515" s="151">
        <f>S515*H515</f>
        <v>0</v>
      </c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R515" s="152" t="s">
        <v>142</v>
      </c>
      <c r="AT515" s="152" t="s">
        <v>137</v>
      </c>
      <c r="AU515" s="152" t="s">
        <v>79</v>
      </c>
      <c r="AY515" s="20" t="s">
        <v>135</v>
      </c>
      <c r="BE515" s="153">
        <f>IF(N515="základní",J515,0)</f>
        <v>0</v>
      </c>
      <c r="BF515" s="153">
        <f>IF(N515="snížená",J515,0)</f>
        <v>0</v>
      </c>
      <c r="BG515" s="153">
        <f>IF(N515="zákl. přenesená",J515,0)</f>
        <v>0</v>
      </c>
      <c r="BH515" s="153">
        <f>IF(N515="sníž. přenesená",J515,0)</f>
        <v>0</v>
      </c>
      <c r="BI515" s="153">
        <f>IF(N515="nulová",J515,0)</f>
        <v>0</v>
      </c>
      <c r="BJ515" s="20" t="s">
        <v>77</v>
      </c>
      <c r="BK515" s="153">
        <f>ROUND(I515*H515,2)</f>
        <v>0</v>
      </c>
      <c r="BL515" s="20" t="s">
        <v>142</v>
      </c>
      <c r="BM515" s="152" t="s">
        <v>548</v>
      </c>
    </row>
    <row r="516" spans="1:65" s="2" customFormat="1" ht="11.25">
      <c r="A516" s="35"/>
      <c r="B516" s="36"/>
      <c r="C516" s="35"/>
      <c r="D516" s="154" t="s">
        <v>144</v>
      </c>
      <c r="E516" s="35"/>
      <c r="F516" s="155" t="s">
        <v>549</v>
      </c>
      <c r="G516" s="35"/>
      <c r="H516" s="35"/>
      <c r="I516" s="156"/>
      <c r="J516" s="35"/>
      <c r="K516" s="35"/>
      <c r="L516" s="36"/>
      <c r="M516" s="157"/>
      <c r="N516" s="158"/>
      <c r="O516" s="56"/>
      <c r="P516" s="56"/>
      <c r="Q516" s="56"/>
      <c r="R516" s="56"/>
      <c r="S516" s="56"/>
      <c r="T516" s="57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T516" s="20" t="s">
        <v>144</v>
      </c>
      <c r="AU516" s="20" t="s">
        <v>79</v>
      </c>
    </row>
    <row r="517" spans="1:65" s="13" customFormat="1" ht="11.25">
      <c r="B517" s="159"/>
      <c r="D517" s="160" t="s">
        <v>146</v>
      </c>
      <c r="E517" s="161" t="s">
        <v>3</v>
      </c>
      <c r="F517" s="162" t="s">
        <v>225</v>
      </c>
      <c r="H517" s="161" t="s">
        <v>3</v>
      </c>
      <c r="I517" s="163"/>
      <c r="L517" s="159"/>
      <c r="M517" s="164"/>
      <c r="N517" s="165"/>
      <c r="O517" s="165"/>
      <c r="P517" s="165"/>
      <c r="Q517" s="165"/>
      <c r="R517" s="165"/>
      <c r="S517" s="165"/>
      <c r="T517" s="166"/>
      <c r="AT517" s="161" t="s">
        <v>146</v>
      </c>
      <c r="AU517" s="161" t="s">
        <v>79</v>
      </c>
      <c r="AV517" s="13" t="s">
        <v>77</v>
      </c>
      <c r="AW517" s="13" t="s">
        <v>31</v>
      </c>
      <c r="AX517" s="13" t="s">
        <v>69</v>
      </c>
      <c r="AY517" s="161" t="s">
        <v>135</v>
      </c>
    </row>
    <row r="518" spans="1:65" s="13" customFormat="1" ht="11.25">
      <c r="B518" s="159"/>
      <c r="D518" s="160" t="s">
        <v>146</v>
      </c>
      <c r="E518" s="161" t="s">
        <v>3</v>
      </c>
      <c r="F518" s="162" t="s">
        <v>544</v>
      </c>
      <c r="H518" s="161" t="s">
        <v>3</v>
      </c>
      <c r="I518" s="163"/>
      <c r="L518" s="159"/>
      <c r="M518" s="164"/>
      <c r="N518" s="165"/>
      <c r="O518" s="165"/>
      <c r="P518" s="165"/>
      <c r="Q518" s="165"/>
      <c r="R518" s="165"/>
      <c r="S518" s="165"/>
      <c r="T518" s="166"/>
      <c r="AT518" s="161" t="s">
        <v>146</v>
      </c>
      <c r="AU518" s="161" t="s">
        <v>79</v>
      </c>
      <c r="AV518" s="13" t="s">
        <v>77</v>
      </c>
      <c r="AW518" s="13" t="s">
        <v>31</v>
      </c>
      <c r="AX518" s="13" t="s">
        <v>69</v>
      </c>
      <c r="AY518" s="161" t="s">
        <v>135</v>
      </c>
    </row>
    <row r="519" spans="1:65" s="14" customFormat="1" ht="11.25">
      <c r="B519" s="167"/>
      <c r="D519" s="160" t="s">
        <v>146</v>
      </c>
      <c r="E519" s="168" t="s">
        <v>3</v>
      </c>
      <c r="F519" s="169" t="s">
        <v>533</v>
      </c>
      <c r="H519" s="170">
        <v>171.9</v>
      </c>
      <c r="I519" s="171"/>
      <c r="L519" s="167"/>
      <c r="M519" s="172"/>
      <c r="N519" s="173"/>
      <c r="O519" s="173"/>
      <c r="P519" s="173"/>
      <c r="Q519" s="173"/>
      <c r="R519" s="173"/>
      <c r="S519" s="173"/>
      <c r="T519" s="174"/>
      <c r="AT519" s="168" t="s">
        <v>146</v>
      </c>
      <c r="AU519" s="168" t="s">
        <v>79</v>
      </c>
      <c r="AV519" s="14" t="s">
        <v>79</v>
      </c>
      <c r="AW519" s="14" t="s">
        <v>31</v>
      </c>
      <c r="AX519" s="14" t="s">
        <v>69</v>
      </c>
      <c r="AY519" s="168" t="s">
        <v>135</v>
      </c>
    </row>
    <row r="520" spans="1:65" s="15" customFormat="1" ht="11.25">
      <c r="B520" s="175"/>
      <c r="D520" s="160" t="s">
        <v>146</v>
      </c>
      <c r="E520" s="176" t="s">
        <v>3</v>
      </c>
      <c r="F520" s="177" t="s">
        <v>149</v>
      </c>
      <c r="H520" s="178">
        <v>171.9</v>
      </c>
      <c r="I520" s="179"/>
      <c r="L520" s="175"/>
      <c r="M520" s="180"/>
      <c r="N520" s="181"/>
      <c r="O520" s="181"/>
      <c r="P520" s="181"/>
      <c r="Q520" s="181"/>
      <c r="R520" s="181"/>
      <c r="S520" s="181"/>
      <c r="T520" s="182"/>
      <c r="AT520" s="176" t="s">
        <v>146</v>
      </c>
      <c r="AU520" s="176" t="s">
        <v>79</v>
      </c>
      <c r="AV520" s="15" t="s">
        <v>142</v>
      </c>
      <c r="AW520" s="15" t="s">
        <v>31</v>
      </c>
      <c r="AX520" s="15" t="s">
        <v>77</v>
      </c>
      <c r="AY520" s="176" t="s">
        <v>135</v>
      </c>
    </row>
    <row r="521" spans="1:65" s="2" customFormat="1" ht="24.2" customHeight="1">
      <c r="A521" s="35"/>
      <c r="B521" s="140"/>
      <c r="C521" s="141" t="s">
        <v>550</v>
      </c>
      <c r="D521" s="141" t="s">
        <v>137</v>
      </c>
      <c r="E521" s="142" t="s">
        <v>551</v>
      </c>
      <c r="F521" s="143" t="s">
        <v>552</v>
      </c>
      <c r="G521" s="144" t="s">
        <v>140</v>
      </c>
      <c r="H521" s="145">
        <v>332.6</v>
      </c>
      <c r="I521" s="146"/>
      <c r="J521" s="147">
        <f>ROUND(I521*H521,2)</f>
        <v>0</v>
      </c>
      <c r="K521" s="143" t="s">
        <v>141</v>
      </c>
      <c r="L521" s="36"/>
      <c r="M521" s="148" t="s">
        <v>3</v>
      </c>
      <c r="N521" s="149" t="s">
        <v>40</v>
      </c>
      <c r="O521" s="56"/>
      <c r="P521" s="150">
        <f>O521*H521</f>
        <v>0</v>
      </c>
      <c r="Q521" s="150">
        <v>0.39600000000000002</v>
      </c>
      <c r="R521" s="150">
        <f>Q521*H521</f>
        <v>131.70960000000002</v>
      </c>
      <c r="S521" s="150">
        <v>0</v>
      </c>
      <c r="T521" s="151">
        <f>S521*H521</f>
        <v>0</v>
      </c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R521" s="152" t="s">
        <v>142</v>
      </c>
      <c r="AT521" s="152" t="s">
        <v>137</v>
      </c>
      <c r="AU521" s="152" t="s">
        <v>79</v>
      </c>
      <c r="AY521" s="20" t="s">
        <v>135</v>
      </c>
      <c r="BE521" s="153">
        <f>IF(N521="základní",J521,0)</f>
        <v>0</v>
      </c>
      <c r="BF521" s="153">
        <f>IF(N521="snížená",J521,0)</f>
        <v>0</v>
      </c>
      <c r="BG521" s="153">
        <f>IF(N521="zákl. přenesená",J521,0)</f>
        <v>0</v>
      </c>
      <c r="BH521" s="153">
        <f>IF(N521="sníž. přenesená",J521,0)</f>
        <v>0</v>
      </c>
      <c r="BI521" s="153">
        <f>IF(N521="nulová",J521,0)</f>
        <v>0</v>
      </c>
      <c r="BJ521" s="20" t="s">
        <v>77</v>
      </c>
      <c r="BK521" s="153">
        <f>ROUND(I521*H521,2)</f>
        <v>0</v>
      </c>
      <c r="BL521" s="20" t="s">
        <v>142</v>
      </c>
      <c r="BM521" s="152" t="s">
        <v>553</v>
      </c>
    </row>
    <row r="522" spans="1:65" s="2" customFormat="1" ht="11.25">
      <c r="A522" s="35"/>
      <c r="B522" s="36"/>
      <c r="C522" s="35"/>
      <c r="D522" s="154" t="s">
        <v>144</v>
      </c>
      <c r="E522" s="35"/>
      <c r="F522" s="155" t="s">
        <v>554</v>
      </c>
      <c r="G522" s="35"/>
      <c r="H522" s="35"/>
      <c r="I522" s="156"/>
      <c r="J522" s="35"/>
      <c r="K522" s="35"/>
      <c r="L522" s="36"/>
      <c r="M522" s="157"/>
      <c r="N522" s="158"/>
      <c r="O522" s="56"/>
      <c r="P522" s="56"/>
      <c r="Q522" s="56"/>
      <c r="R522" s="56"/>
      <c r="S522" s="56"/>
      <c r="T522" s="57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T522" s="20" t="s">
        <v>144</v>
      </c>
      <c r="AU522" s="20" t="s">
        <v>79</v>
      </c>
    </row>
    <row r="523" spans="1:65" s="13" customFormat="1" ht="22.5">
      <c r="B523" s="159"/>
      <c r="D523" s="160" t="s">
        <v>146</v>
      </c>
      <c r="E523" s="161" t="s">
        <v>3</v>
      </c>
      <c r="F523" s="162" t="s">
        <v>555</v>
      </c>
      <c r="H523" s="161" t="s">
        <v>3</v>
      </c>
      <c r="I523" s="163"/>
      <c r="L523" s="159"/>
      <c r="M523" s="164"/>
      <c r="N523" s="165"/>
      <c r="O523" s="165"/>
      <c r="P523" s="165"/>
      <c r="Q523" s="165"/>
      <c r="R523" s="165"/>
      <c r="S523" s="165"/>
      <c r="T523" s="166"/>
      <c r="AT523" s="161" t="s">
        <v>146</v>
      </c>
      <c r="AU523" s="161" t="s">
        <v>79</v>
      </c>
      <c r="AV523" s="13" t="s">
        <v>77</v>
      </c>
      <c r="AW523" s="13" t="s">
        <v>31</v>
      </c>
      <c r="AX523" s="13" t="s">
        <v>69</v>
      </c>
      <c r="AY523" s="161" t="s">
        <v>135</v>
      </c>
    </row>
    <row r="524" spans="1:65" s="13" customFormat="1" ht="11.25">
      <c r="B524" s="159"/>
      <c r="D524" s="160" t="s">
        <v>146</v>
      </c>
      <c r="E524" s="161" t="s">
        <v>3</v>
      </c>
      <c r="F524" s="162" t="s">
        <v>225</v>
      </c>
      <c r="H524" s="161" t="s">
        <v>3</v>
      </c>
      <c r="I524" s="163"/>
      <c r="L524" s="159"/>
      <c r="M524" s="164"/>
      <c r="N524" s="165"/>
      <c r="O524" s="165"/>
      <c r="P524" s="165"/>
      <c r="Q524" s="165"/>
      <c r="R524" s="165"/>
      <c r="S524" s="165"/>
      <c r="T524" s="166"/>
      <c r="AT524" s="161" t="s">
        <v>146</v>
      </c>
      <c r="AU524" s="161" t="s">
        <v>79</v>
      </c>
      <c r="AV524" s="13" t="s">
        <v>77</v>
      </c>
      <c r="AW524" s="13" t="s">
        <v>31</v>
      </c>
      <c r="AX524" s="13" t="s">
        <v>69</v>
      </c>
      <c r="AY524" s="161" t="s">
        <v>135</v>
      </c>
    </row>
    <row r="525" spans="1:65" s="13" customFormat="1" ht="11.25">
      <c r="B525" s="159"/>
      <c r="D525" s="160" t="s">
        <v>146</v>
      </c>
      <c r="E525" s="161" t="s">
        <v>3</v>
      </c>
      <c r="F525" s="162" t="s">
        <v>354</v>
      </c>
      <c r="H525" s="161" t="s">
        <v>3</v>
      </c>
      <c r="I525" s="163"/>
      <c r="L525" s="159"/>
      <c r="M525" s="164"/>
      <c r="N525" s="165"/>
      <c r="O525" s="165"/>
      <c r="P525" s="165"/>
      <c r="Q525" s="165"/>
      <c r="R525" s="165"/>
      <c r="S525" s="165"/>
      <c r="T525" s="166"/>
      <c r="AT525" s="161" t="s">
        <v>146</v>
      </c>
      <c r="AU525" s="161" t="s">
        <v>79</v>
      </c>
      <c r="AV525" s="13" t="s">
        <v>77</v>
      </c>
      <c r="AW525" s="13" t="s">
        <v>31</v>
      </c>
      <c r="AX525" s="13" t="s">
        <v>69</v>
      </c>
      <c r="AY525" s="161" t="s">
        <v>135</v>
      </c>
    </row>
    <row r="526" spans="1:65" s="14" customFormat="1" ht="11.25">
      <c r="B526" s="167"/>
      <c r="D526" s="160" t="s">
        <v>146</v>
      </c>
      <c r="E526" s="168" t="s">
        <v>3</v>
      </c>
      <c r="F526" s="169" t="s">
        <v>355</v>
      </c>
      <c r="H526" s="170">
        <v>332.6</v>
      </c>
      <c r="I526" s="171"/>
      <c r="L526" s="167"/>
      <c r="M526" s="172"/>
      <c r="N526" s="173"/>
      <c r="O526" s="173"/>
      <c r="P526" s="173"/>
      <c r="Q526" s="173"/>
      <c r="R526" s="173"/>
      <c r="S526" s="173"/>
      <c r="T526" s="174"/>
      <c r="AT526" s="168" t="s">
        <v>146</v>
      </c>
      <c r="AU526" s="168" t="s">
        <v>79</v>
      </c>
      <c r="AV526" s="14" t="s">
        <v>79</v>
      </c>
      <c r="AW526" s="14" t="s">
        <v>31</v>
      </c>
      <c r="AX526" s="14" t="s">
        <v>69</v>
      </c>
      <c r="AY526" s="168" t="s">
        <v>135</v>
      </c>
    </row>
    <row r="527" spans="1:65" s="15" customFormat="1" ht="11.25">
      <c r="B527" s="175"/>
      <c r="D527" s="160" t="s">
        <v>146</v>
      </c>
      <c r="E527" s="176" t="s">
        <v>3</v>
      </c>
      <c r="F527" s="177" t="s">
        <v>149</v>
      </c>
      <c r="H527" s="178">
        <v>332.6</v>
      </c>
      <c r="I527" s="179"/>
      <c r="L527" s="175"/>
      <c r="M527" s="180"/>
      <c r="N527" s="181"/>
      <c r="O527" s="181"/>
      <c r="P527" s="181"/>
      <c r="Q527" s="181"/>
      <c r="R527" s="181"/>
      <c r="S527" s="181"/>
      <c r="T527" s="182"/>
      <c r="AT527" s="176" t="s">
        <v>146</v>
      </c>
      <c r="AU527" s="176" t="s">
        <v>79</v>
      </c>
      <c r="AV527" s="15" t="s">
        <v>142</v>
      </c>
      <c r="AW527" s="15" t="s">
        <v>31</v>
      </c>
      <c r="AX527" s="15" t="s">
        <v>77</v>
      </c>
      <c r="AY527" s="176" t="s">
        <v>135</v>
      </c>
    </row>
    <row r="528" spans="1:65" s="2" customFormat="1" ht="24.2" customHeight="1">
      <c r="A528" s="35"/>
      <c r="B528" s="140"/>
      <c r="C528" s="141" t="s">
        <v>556</v>
      </c>
      <c r="D528" s="141" t="s">
        <v>137</v>
      </c>
      <c r="E528" s="142" t="s">
        <v>557</v>
      </c>
      <c r="F528" s="143" t="s">
        <v>558</v>
      </c>
      <c r="G528" s="144" t="s">
        <v>140</v>
      </c>
      <c r="H528" s="145">
        <v>1980.44</v>
      </c>
      <c r="I528" s="146"/>
      <c r="J528" s="147">
        <f>ROUND(I528*H528,2)</f>
        <v>0</v>
      </c>
      <c r="K528" s="143" t="s">
        <v>141</v>
      </c>
      <c r="L528" s="36"/>
      <c r="M528" s="148" t="s">
        <v>3</v>
      </c>
      <c r="N528" s="149" t="s">
        <v>40</v>
      </c>
      <c r="O528" s="56"/>
      <c r="P528" s="150">
        <f>O528*H528</f>
        <v>0</v>
      </c>
      <c r="Q528" s="150">
        <v>0.496</v>
      </c>
      <c r="R528" s="150">
        <f>Q528*H528</f>
        <v>982.29823999999996</v>
      </c>
      <c r="S528" s="150">
        <v>0</v>
      </c>
      <c r="T528" s="151">
        <f>S528*H528</f>
        <v>0</v>
      </c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R528" s="152" t="s">
        <v>142</v>
      </c>
      <c r="AT528" s="152" t="s">
        <v>137</v>
      </c>
      <c r="AU528" s="152" t="s">
        <v>79</v>
      </c>
      <c r="AY528" s="20" t="s">
        <v>135</v>
      </c>
      <c r="BE528" s="153">
        <f>IF(N528="základní",J528,0)</f>
        <v>0</v>
      </c>
      <c r="BF528" s="153">
        <f>IF(N528="snížená",J528,0)</f>
        <v>0</v>
      </c>
      <c r="BG528" s="153">
        <f>IF(N528="zákl. přenesená",J528,0)</f>
        <v>0</v>
      </c>
      <c r="BH528" s="153">
        <f>IF(N528="sníž. přenesená",J528,0)</f>
        <v>0</v>
      </c>
      <c r="BI528" s="153">
        <f>IF(N528="nulová",J528,0)</f>
        <v>0</v>
      </c>
      <c r="BJ528" s="20" t="s">
        <v>77</v>
      </c>
      <c r="BK528" s="153">
        <f>ROUND(I528*H528,2)</f>
        <v>0</v>
      </c>
      <c r="BL528" s="20" t="s">
        <v>142</v>
      </c>
      <c r="BM528" s="152" t="s">
        <v>559</v>
      </c>
    </row>
    <row r="529" spans="1:51" s="2" customFormat="1" ht="11.25">
      <c r="A529" s="35"/>
      <c r="B529" s="36"/>
      <c r="C529" s="35"/>
      <c r="D529" s="154" t="s">
        <v>144</v>
      </c>
      <c r="E529" s="35"/>
      <c r="F529" s="155" t="s">
        <v>560</v>
      </c>
      <c r="G529" s="35"/>
      <c r="H529" s="35"/>
      <c r="I529" s="156"/>
      <c r="J529" s="35"/>
      <c r="K529" s="35"/>
      <c r="L529" s="36"/>
      <c r="M529" s="157"/>
      <c r="N529" s="158"/>
      <c r="O529" s="56"/>
      <c r="P529" s="56"/>
      <c r="Q529" s="56"/>
      <c r="R529" s="56"/>
      <c r="S529" s="56"/>
      <c r="T529" s="57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T529" s="20" t="s">
        <v>144</v>
      </c>
      <c r="AU529" s="20" t="s">
        <v>79</v>
      </c>
    </row>
    <row r="530" spans="1:51" s="13" customFormat="1" ht="11.25">
      <c r="B530" s="159"/>
      <c r="D530" s="160" t="s">
        <v>146</v>
      </c>
      <c r="E530" s="161" t="s">
        <v>3</v>
      </c>
      <c r="F530" s="162" t="s">
        <v>252</v>
      </c>
      <c r="H530" s="161" t="s">
        <v>3</v>
      </c>
      <c r="I530" s="163"/>
      <c r="L530" s="159"/>
      <c r="M530" s="164"/>
      <c r="N530" s="165"/>
      <c r="O530" s="165"/>
      <c r="P530" s="165"/>
      <c r="Q530" s="165"/>
      <c r="R530" s="165"/>
      <c r="S530" s="165"/>
      <c r="T530" s="166"/>
      <c r="AT530" s="161" t="s">
        <v>146</v>
      </c>
      <c r="AU530" s="161" t="s">
        <v>79</v>
      </c>
      <c r="AV530" s="13" t="s">
        <v>77</v>
      </c>
      <c r="AW530" s="13" t="s">
        <v>31</v>
      </c>
      <c r="AX530" s="13" t="s">
        <v>69</v>
      </c>
      <c r="AY530" s="161" t="s">
        <v>135</v>
      </c>
    </row>
    <row r="531" spans="1:51" s="13" customFormat="1" ht="11.25">
      <c r="B531" s="159"/>
      <c r="D531" s="160" t="s">
        <v>146</v>
      </c>
      <c r="E531" s="161" t="s">
        <v>3</v>
      </c>
      <c r="F531" s="162" t="s">
        <v>254</v>
      </c>
      <c r="H531" s="161" t="s">
        <v>3</v>
      </c>
      <c r="I531" s="163"/>
      <c r="L531" s="159"/>
      <c r="M531" s="164"/>
      <c r="N531" s="165"/>
      <c r="O531" s="165"/>
      <c r="P531" s="165"/>
      <c r="Q531" s="165"/>
      <c r="R531" s="165"/>
      <c r="S531" s="165"/>
      <c r="T531" s="166"/>
      <c r="AT531" s="161" t="s">
        <v>146</v>
      </c>
      <c r="AU531" s="161" t="s">
        <v>79</v>
      </c>
      <c r="AV531" s="13" t="s">
        <v>77</v>
      </c>
      <c r="AW531" s="13" t="s">
        <v>31</v>
      </c>
      <c r="AX531" s="13" t="s">
        <v>69</v>
      </c>
      <c r="AY531" s="161" t="s">
        <v>135</v>
      </c>
    </row>
    <row r="532" spans="1:51" s="14" customFormat="1" ht="11.25">
      <c r="B532" s="167"/>
      <c r="D532" s="160" t="s">
        <v>146</v>
      </c>
      <c r="E532" s="168" t="s">
        <v>3</v>
      </c>
      <c r="F532" s="169" t="s">
        <v>366</v>
      </c>
      <c r="H532" s="170">
        <v>6.4</v>
      </c>
      <c r="I532" s="171"/>
      <c r="L532" s="167"/>
      <c r="M532" s="172"/>
      <c r="N532" s="173"/>
      <c r="O532" s="173"/>
      <c r="P532" s="173"/>
      <c r="Q532" s="173"/>
      <c r="R532" s="173"/>
      <c r="S532" s="173"/>
      <c r="T532" s="174"/>
      <c r="AT532" s="168" t="s">
        <v>146</v>
      </c>
      <c r="AU532" s="168" t="s">
        <v>79</v>
      </c>
      <c r="AV532" s="14" t="s">
        <v>79</v>
      </c>
      <c r="AW532" s="14" t="s">
        <v>31</v>
      </c>
      <c r="AX532" s="14" t="s">
        <v>69</v>
      </c>
      <c r="AY532" s="168" t="s">
        <v>135</v>
      </c>
    </row>
    <row r="533" spans="1:51" s="13" customFormat="1" ht="11.25">
      <c r="B533" s="159"/>
      <c r="D533" s="160" t="s">
        <v>146</v>
      </c>
      <c r="E533" s="161" t="s">
        <v>3</v>
      </c>
      <c r="F533" s="162" t="s">
        <v>256</v>
      </c>
      <c r="H533" s="161" t="s">
        <v>3</v>
      </c>
      <c r="I533" s="163"/>
      <c r="L533" s="159"/>
      <c r="M533" s="164"/>
      <c r="N533" s="165"/>
      <c r="O533" s="165"/>
      <c r="P533" s="165"/>
      <c r="Q533" s="165"/>
      <c r="R533" s="165"/>
      <c r="S533" s="165"/>
      <c r="T533" s="166"/>
      <c r="AT533" s="161" t="s">
        <v>146</v>
      </c>
      <c r="AU533" s="161" t="s">
        <v>79</v>
      </c>
      <c r="AV533" s="13" t="s">
        <v>77</v>
      </c>
      <c r="AW533" s="13" t="s">
        <v>31</v>
      </c>
      <c r="AX533" s="13" t="s">
        <v>69</v>
      </c>
      <c r="AY533" s="161" t="s">
        <v>135</v>
      </c>
    </row>
    <row r="534" spans="1:51" s="14" customFormat="1" ht="11.25">
      <c r="B534" s="167"/>
      <c r="D534" s="160" t="s">
        <v>146</v>
      </c>
      <c r="E534" s="168" t="s">
        <v>3</v>
      </c>
      <c r="F534" s="169" t="s">
        <v>367</v>
      </c>
      <c r="H534" s="170">
        <v>3.09</v>
      </c>
      <c r="I534" s="171"/>
      <c r="L534" s="167"/>
      <c r="M534" s="172"/>
      <c r="N534" s="173"/>
      <c r="O534" s="173"/>
      <c r="P534" s="173"/>
      <c r="Q534" s="173"/>
      <c r="R534" s="173"/>
      <c r="S534" s="173"/>
      <c r="T534" s="174"/>
      <c r="AT534" s="168" t="s">
        <v>146</v>
      </c>
      <c r="AU534" s="168" t="s">
        <v>79</v>
      </c>
      <c r="AV534" s="14" t="s">
        <v>79</v>
      </c>
      <c r="AW534" s="14" t="s">
        <v>31</v>
      </c>
      <c r="AX534" s="14" t="s">
        <v>69</v>
      </c>
      <c r="AY534" s="168" t="s">
        <v>135</v>
      </c>
    </row>
    <row r="535" spans="1:51" s="13" customFormat="1" ht="11.25">
      <c r="B535" s="159"/>
      <c r="D535" s="160" t="s">
        <v>146</v>
      </c>
      <c r="E535" s="161" t="s">
        <v>3</v>
      </c>
      <c r="F535" s="162" t="s">
        <v>258</v>
      </c>
      <c r="H535" s="161" t="s">
        <v>3</v>
      </c>
      <c r="I535" s="163"/>
      <c r="L535" s="159"/>
      <c r="M535" s="164"/>
      <c r="N535" s="165"/>
      <c r="O535" s="165"/>
      <c r="P535" s="165"/>
      <c r="Q535" s="165"/>
      <c r="R535" s="165"/>
      <c r="S535" s="165"/>
      <c r="T535" s="166"/>
      <c r="AT535" s="161" t="s">
        <v>146</v>
      </c>
      <c r="AU535" s="161" t="s">
        <v>79</v>
      </c>
      <c r="AV535" s="13" t="s">
        <v>77</v>
      </c>
      <c r="AW535" s="13" t="s">
        <v>31</v>
      </c>
      <c r="AX535" s="13" t="s">
        <v>69</v>
      </c>
      <c r="AY535" s="161" t="s">
        <v>135</v>
      </c>
    </row>
    <row r="536" spans="1:51" s="14" customFormat="1" ht="11.25">
      <c r="B536" s="167"/>
      <c r="D536" s="160" t="s">
        <v>146</v>
      </c>
      <c r="E536" s="168" t="s">
        <v>3</v>
      </c>
      <c r="F536" s="169" t="s">
        <v>368</v>
      </c>
      <c r="H536" s="170">
        <v>2.5499999999999998</v>
      </c>
      <c r="I536" s="171"/>
      <c r="L536" s="167"/>
      <c r="M536" s="172"/>
      <c r="N536" s="173"/>
      <c r="O536" s="173"/>
      <c r="P536" s="173"/>
      <c r="Q536" s="173"/>
      <c r="R536" s="173"/>
      <c r="S536" s="173"/>
      <c r="T536" s="174"/>
      <c r="AT536" s="168" t="s">
        <v>146</v>
      </c>
      <c r="AU536" s="168" t="s">
        <v>79</v>
      </c>
      <c r="AV536" s="14" t="s">
        <v>79</v>
      </c>
      <c r="AW536" s="14" t="s">
        <v>31</v>
      </c>
      <c r="AX536" s="14" t="s">
        <v>69</v>
      </c>
      <c r="AY536" s="168" t="s">
        <v>135</v>
      </c>
    </row>
    <row r="537" spans="1:51" s="13" customFormat="1" ht="22.5">
      <c r="B537" s="159"/>
      <c r="D537" s="160" t="s">
        <v>146</v>
      </c>
      <c r="E537" s="161" t="s">
        <v>3</v>
      </c>
      <c r="F537" s="162" t="s">
        <v>555</v>
      </c>
      <c r="H537" s="161" t="s">
        <v>3</v>
      </c>
      <c r="I537" s="163"/>
      <c r="L537" s="159"/>
      <c r="M537" s="164"/>
      <c r="N537" s="165"/>
      <c r="O537" s="165"/>
      <c r="P537" s="165"/>
      <c r="Q537" s="165"/>
      <c r="R537" s="165"/>
      <c r="S537" s="165"/>
      <c r="T537" s="166"/>
      <c r="AT537" s="161" t="s">
        <v>146</v>
      </c>
      <c r="AU537" s="161" t="s">
        <v>79</v>
      </c>
      <c r="AV537" s="13" t="s">
        <v>77</v>
      </c>
      <c r="AW537" s="13" t="s">
        <v>31</v>
      </c>
      <c r="AX537" s="13" t="s">
        <v>69</v>
      </c>
      <c r="AY537" s="161" t="s">
        <v>135</v>
      </c>
    </row>
    <row r="538" spans="1:51" s="13" customFormat="1" ht="11.25">
      <c r="B538" s="159"/>
      <c r="D538" s="160" t="s">
        <v>146</v>
      </c>
      <c r="E538" s="161" t="s">
        <v>3</v>
      </c>
      <c r="F538" s="162" t="s">
        <v>225</v>
      </c>
      <c r="H538" s="161" t="s">
        <v>3</v>
      </c>
      <c r="I538" s="163"/>
      <c r="L538" s="159"/>
      <c r="M538" s="164"/>
      <c r="N538" s="165"/>
      <c r="O538" s="165"/>
      <c r="P538" s="165"/>
      <c r="Q538" s="165"/>
      <c r="R538" s="165"/>
      <c r="S538" s="165"/>
      <c r="T538" s="166"/>
      <c r="AT538" s="161" t="s">
        <v>146</v>
      </c>
      <c r="AU538" s="161" t="s">
        <v>79</v>
      </c>
      <c r="AV538" s="13" t="s">
        <v>77</v>
      </c>
      <c r="AW538" s="13" t="s">
        <v>31</v>
      </c>
      <c r="AX538" s="13" t="s">
        <v>69</v>
      </c>
      <c r="AY538" s="161" t="s">
        <v>135</v>
      </c>
    </row>
    <row r="539" spans="1:51" s="13" customFormat="1" ht="11.25">
      <c r="B539" s="159"/>
      <c r="D539" s="160" t="s">
        <v>146</v>
      </c>
      <c r="E539" s="161" t="s">
        <v>3</v>
      </c>
      <c r="F539" s="162" t="s">
        <v>354</v>
      </c>
      <c r="H539" s="161" t="s">
        <v>3</v>
      </c>
      <c r="I539" s="163"/>
      <c r="L539" s="159"/>
      <c r="M539" s="164"/>
      <c r="N539" s="165"/>
      <c r="O539" s="165"/>
      <c r="P539" s="165"/>
      <c r="Q539" s="165"/>
      <c r="R539" s="165"/>
      <c r="S539" s="165"/>
      <c r="T539" s="166"/>
      <c r="AT539" s="161" t="s">
        <v>146</v>
      </c>
      <c r="AU539" s="161" t="s">
        <v>79</v>
      </c>
      <c r="AV539" s="13" t="s">
        <v>77</v>
      </c>
      <c r="AW539" s="13" t="s">
        <v>31</v>
      </c>
      <c r="AX539" s="13" t="s">
        <v>69</v>
      </c>
      <c r="AY539" s="161" t="s">
        <v>135</v>
      </c>
    </row>
    <row r="540" spans="1:51" s="14" customFormat="1" ht="11.25">
      <c r="B540" s="167"/>
      <c r="D540" s="160" t="s">
        <v>146</v>
      </c>
      <c r="E540" s="168" t="s">
        <v>3</v>
      </c>
      <c r="F540" s="169" t="s">
        <v>355</v>
      </c>
      <c r="H540" s="170">
        <v>332.6</v>
      </c>
      <c r="I540" s="171"/>
      <c r="L540" s="167"/>
      <c r="M540" s="172"/>
      <c r="N540" s="173"/>
      <c r="O540" s="173"/>
      <c r="P540" s="173"/>
      <c r="Q540" s="173"/>
      <c r="R540" s="173"/>
      <c r="S540" s="173"/>
      <c r="T540" s="174"/>
      <c r="AT540" s="168" t="s">
        <v>146</v>
      </c>
      <c r="AU540" s="168" t="s">
        <v>79</v>
      </c>
      <c r="AV540" s="14" t="s">
        <v>79</v>
      </c>
      <c r="AW540" s="14" t="s">
        <v>31</v>
      </c>
      <c r="AX540" s="14" t="s">
        <v>69</v>
      </c>
      <c r="AY540" s="168" t="s">
        <v>135</v>
      </c>
    </row>
    <row r="541" spans="1:51" s="13" customFormat="1" ht="11.25">
      <c r="B541" s="159"/>
      <c r="D541" s="160" t="s">
        <v>146</v>
      </c>
      <c r="E541" s="161" t="s">
        <v>3</v>
      </c>
      <c r="F541" s="162" t="s">
        <v>356</v>
      </c>
      <c r="H541" s="161" t="s">
        <v>3</v>
      </c>
      <c r="I541" s="163"/>
      <c r="L541" s="159"/>
      <c r="M541" s="164"/>
      <c r="N541" s="165"/>
      <c r="O541" s="165"/>
      <c r="P541" s="165"/>
      <c r="Q541" s="165"/>
      <c r="R541" s="165"/>
      <c r="S541" s="165"/>
      <c r="T541" s="166"/>
      <c r="AT541" s="161" t="s">
        <v>146</v>
      </c>
      <c r="AU541" s="161" t="s">
        <v>79</v>
      </c>
      <c r="AV541" s="13" t="s">
        <v>77</v>
      </c>
      <c r="AW541" s="13" t="s">
        <v>31</v>
      </c>
      <c r="AX541" s="13" t="s">
        <v>69</v>
      </c>
      <c r="AY541" s="161" t="s">
        <v>135</v>
      </c>
    </row>
    <row r="542" spans="1:51" s="14" customFormat="1" ht="11.25">
      <c r="B542" s="167"/>
      <c r="D542" s="160" t="s">
        <v>146</v>
      </c>
      <c r="E542" s="168" t="s">
        <v>3</v>
      </c>
      <c r="F542" s="169" t="s">
        <v>357</v>
      </c>
      <c r="H542" s="170">
        <v>176.4</v>
      </c>
      <c r="I542" s="171"/>
      <c r="L542" s="167"/>
      <c r="M542" s="172"/>
      <c r="N542" s="173"/>
      <c r="O542" s="173"/>
      <c r="P542" s="173"/>
      <c r="Q542" s="173"/>
      <c r="R542" s="173"/>
      <c r="S542" s="173"/>
      <c r="T542" s="174"/>
      <c r="AT542" s="168" t="s">
        <v>146</v>
      </c>
      <c r="AU542" s="168" t="s">
        <v>79</v>
      </c>
      <c r="AV542" s="14" t="s">
        <v>79</v>
      </c>
      <c r="AW542" s="14" t="s">
        <v>31</v>
      </c>
      <c r="AX542" s="14" t="s">
        <v>69</v>
      </c>
      <c r="AY542" s="168" t="s">
        <v>135</v>
      </c>
    </row>
    <row r="543" spans="1:51" s="13" customFormat="1" ht="11.25">
      <c r="B543" s="159"/>
      <c r="D543" s="160" t="s">
        <v>146</v>
      </c>
      <c r="E543" s="161" t="s">
        <v>3</v>
      </c>
      <c r="F543" s="162" t="s">
        <v>358</v>
      </c>
      <c r="H543" s="161" t="s">
        <v>3</v>
      </c>
      <c r="I543" s="163"/>
      <c r="L543" s="159"/>
      <c r="M543" s="164"/>
      <c r="N543" s="165"/>
      <c r="O543" s="165"/>
      <c r="P543" s="165"/>
      <c r="Q543" s="165"/>
      <c r="R543" s="165"/>
      <c r="S543" s="165"/>
      <c r="T543" s="166"/>
      <c r="AT543" s="161" t="s">
        <v>146</v>
      </c>
      <c r="AU543" s="161" t="s">
        <v>79</v>
      </c>
      <c r="AV543" s="13" t="s">
        <v>77</v>
      </c>
      <c r="AW543" s="13" t="s">
        <v>31</v>
      </c>
      <c r="AX543" s="13" t="s">
        <v>69</v>
      </c>
      <c r="AY543" s="161" t="s">
        <v>135</v>
      </c>
    </row>
    <row r="544" spans="1:51" s="14" customFormat="1" ht="11.25">
      <c r="B544" s="167"/>
      <c r="D544" s="160" t="s">
        <v>146</v>
      </c>
      <c r="E544" s="168" t="s">
        <v>3</v>
      </c>
      <c r="F544" s="169" t="s">
        <v>359</v>
      </c>
      <c r="H544" s="170">
        <v>1162.8</v>
      </c>
      <c r="I544" s="171"/>
      <c r="L544" s="167"/>
      <c r="M544" s="172"/>
      <c r="N544" s="173"/>
      <c r="O544" s="173"/>
      <c r="P544" s="173"/>
      <c r="Q544" s="173"/>
      <c r="R544" s="173"/>
      <c r="S544" s="173"/>
      <c r="T544" s="174"/>
      <c r="AT544" s="168" t="s">
        <v>146</v>
      </c>
      <c r="AU544" s="168" t="s">
        <v>79</v>
      </c>
      <c r="AV544" s="14" t="s">
        <v>79</v>
      </c>
      <c r="AW544" s="14" t="s">
        <v>31</v>
      </c>
      <c r="AX544" s="14" t="s">
        <v>69</v>
      </c>
      <c r="AY544" s="168" t="s">
        <v>135</v>
      </c>
    </row>
    <row r="545" spans="1:65" s="13" customFormat="1" ht="11.25">
      <c r="B545" s="159"/>
      <c r="D545" s="160" t="s">
        <v>146</v>
      </c>
      <c r="E545" s="161" t="s">
        <v>3</v>
      </c>
      <c r="F545" s="162" t="s">
        <v>360</v>
      </c>
      <c r="H545" s="161" t="s">
        <v>3</v>
      </c>
      <c r="I545" s="163"/>
      <c r="L545" s="159"/>
      <c r="M545" s="164"/>
      <c r="N545" s="165"/>
      <c r="O545" s="165"/>
      <c r="P545" s="165"/>
      <c r="Q545" s="165"/>
      <c r="R545" s="165"/>
      <c r="S545" s="165"/>
      <c r="T545" s="166"/>
      <c r="AT545" s="161" t="s">
        <v>146</v>
      </c>
      <c r="AU545" s="161" t="s">
        <v>79</v>
      </c>
      <c r="AV545" s="13" t="s">
        <v>77</v>
      </c>
      <c r="AW545" s="13" t="s">
        <v>31</v>
      </c>
      <c r="AX545" s="13" t="s">
        <v>69</v>
      </c>
      <c r="AY545" s="161" t="s">
        <v>135</v>
      </c>
    </row>
    <row r="546" spans="1:65" s="14" customFormat="1" ht="11.25">
      <c r="B546" s="167"/>
      <c r="D546" s="160" t="s">
        <v>146</v>
      </c>
      <c r="E546" s="168" t="s">
        <v>3</v>
      </c>
      <c r="F546" s="169" t="s">
        <v>361</v>
      </c>
      <c r="H546" s="170">
        <v>296.60000000000002</v>
      </c>
      <c r="I546" s="171"/>
      <c r="L546" s="167"/>
      <c r="M546" s="172"/>
      <c r="N546" s="173"/>
      <c r="O546" s="173"/>
      <c r="P546" s="173"/>
      <c r="Q546" s="173"/>
      <c r="R546" s="173"/>
      <c r="S546" s="173"/>
      <c r="T546" s="174"/>
      <c r="AT546" s="168" t="s">
        <v>146</v>
      </c>
      <c r="AU546" s="168" t="s">
        <v>79</v>
      </c>
      <c r="AV546" s="14" t="s">
        <v>79</v>
      </c>
      <c r="AW546" s="14" t="s">
        <v>31</v>
      </c>
      <c r="AX546" s="14" t="s">
        <v>69</v>
      </c>
      <c r="AY546" s="168" t="s">
        <v>135</v>
      </c>
    </row>
    <row r="547" spans="1:65" s="15" customFormat="1" ht="11.25">
      <c r="B547" s="175"/>
      <c r="D547" s="160" t="s">
        <v>146</v>
      </c>
      <c r="E547" s="176" t="s">
        <v>3</v>
      </c>
      <c r="F547" s="177" t="s">
        <v>149</v>
      </c>
      <c r="H547" s="178">
        <v>1980.44</v>
      </c>
      <c r="I547" s="179"/>
      <c r="L547" s="175"/>
      <c r="M547" s="180"/>
      <c r="N547" s="181"/>
      <c r="O547" s="181"/>
      <c r="P547" s="181"/>
      <c r="Q547" s="181"/>
      <c r="R547" s="181"/>
      <c r="S547" s="181"/>
      <c r="T547" s="182"/>
      <c r="AT547" s="176" t="s">
        <v>146</v>
      </c>
      <c r="AU547" s="176" t="s">
        <v>79</v>
      </c>
      <c r="AV547" s="15" t="s">
        <v>142</v>
      </c>
      <c r="AW547" s="15" t="s">
        <v>31</v>
      </c>
      <c r="AX547" s="15" t="s">
        <v>77</v>
      </c>
      <c r="AY547" s="176" t="s">
        <v>135</v>
      </c>
    </row>
    <row r="548" spans="1:65" s="2" customFormat="1" ht="24.2" customHeight="1">
      <c r="A548" s="35"/>
      <c r="B548" s="140"/>
      <c r="C548" s="141" t="s">
        <v>561</v>
      </c>
      <c r="D548" s="141" t="s">
        <v>137</v>
      </c>
      <c r="E548" s="142" t="s">
        <v>562</v>
      </c>
      <c r="F548" s="143" t="s">
        <v>563</v>
      </c>
      <c r="G548" s="144" t="s">
        <v>140</v>
      </c>
      <c r="H548" s="145">
        <v>1162.8</v>
      </c>
      <c r="I548" s="146"/>
      <c r="J548" s="147">
        <f>ROUND(I548*H548,2)</f>
        <v>0</v>
      </c>
      <c r="K548" s="143" t="s">
        <v>141</v>
      </c>
      <c r="L548" s="36"/>
      <c r="M548" s="148" t="s">
        <v>3</v>
      </c>
      <c r="N548" s="149" t="s">
        <v>40</v>
      </c>
      <c r="O548" s="56"/>
      <c r="P548" s="150">
        <f>O548*H548</f>
        <v>0</v>
      </c>
      <c r="Q548" s="150">
        <v>0.48699999999999999</v>
      </c>
      <c r="R548" s="150">
        <f>Q548*H548</f>
        <v>566.28359999999998</v>
      </c>
      <c r="S548" s="150">
        <v>0</v>
      </c>
      <c r="T548" s="151">
        <f>S548*H548</f>
        <v>0</v>
      </c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R548" s="152" t="s">
        <v>142</v>
      </c>
      <c r="AT548" s="152" t="s">
        <v>137</v>
      </c>
      <c r="AU548" s="152" t="s">
        <v>79</v>
      </c>
      <c r="AY548" s="20" t="s">
        <v>135</v>
      </c>
      <c r="BE548" s="153">
        <f>IF(N548="základní",J548,0)</f>
        <v>0</v>
      </c>
      <c r="BF548" s="153">
        <f>IF(N548="snížená",J548,0)</f>
        <v>0</v>
      </c>
      <c r="BG548" s="153">
        <f>IF(N548="zákl. přenesená",J548,0)</f>
        <v>0</v>
      </c>
      <c r="BH548" s="153">
        <f>IF(N548="sníž. přenesená",J548,0)</f>
        <v>0</v>
      </c>
      <c r="BI548" s="153">
        <f>IF(N548="nulová",J548,0)</f>
        <v>0</v>
      </c>
      <c r="BJ548" s="20" t="s">
        <v>77</v>
      </c>
      <c r="BK548" s="153">
        <f>ROUND(I548*H548,2)</f>
        <v>0</v>
      </c>
      <c r="BL548" s="20" t="s">
        <v>142</v>
      </c>
      <c r="BM548" s="152" t="s">
        <v>564</v>
      </c>
    </row>
    <row r="549" spans="1:65" s="2" customFormat="1" ht="11.25">
      <c r="A549" s="35"/>
      <c r="B549" s="36"/>
      <c r="C549" s="35"/>
      <c r="D549" s="154" t="s">
        <v>144</v>
      </c>
      <c r="E549" s="35"/>
      <c r="F549" s="155" t="s">
        <v>565</v>
      </c>
      <c r="G549" s="35"/>
      <c r="H549" s="35"/>
      <c r="I549" s="156"/>
      <c r="J549" s="35"/>
      <c r="K549" s="35"/>
      <c r="L549" s="36"/>
      <c r="M549" s="157"/>
      <c r="N549" s="158"/>
      <c r="O549" s="56"/>
      <c r="P549" s="56"/>
      <c r="Q549" s="56"/>
      <c r="R549" s="56"/>
      <c r="S549" s="56"/>
      <c r="T549" s="57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T549" s="20" t="s">
        <v>144</v>
      </c>
      <c r="AU549" s="20" t="s">
        <v>79</v>
      </c>
    </row>
    <row r="550" spans="1:65" s="13" customFormat="1" ht="11.25">
      <c r="B550" s="159"/>
      <c r="D550" s="160" t="s">
        <v>146</v>
      </c>
      <c r="E550" s="161" t="s">
        <v>3</v>
      </c>
      <c r="F550" s="162" t="s">
        <v>225</v>
      </c>
      <c r="H550" s="161" t="s">
        <v>3</v>
      </c>
      <c r="I550" s="163"/>
      <c r="L550" s="159"/>
      <c r="M550" s="164"/>
      <c r="N550" s="165"/>
      <c r="O550" s="165"/>
      <c r="P550" s="165"/>
      <c r="Q550" s="165"/>
      <c r="R550" s="165"/>
      <c r="S550" s="165"/>
      <c r="T550" s="166"/>
      <c r="AT550" s="161" t="s">
        <v>146</v>
      </c>
      <c r="AU550" s="161" t="s">
        <v>79</v>
      </c>
      <c r="AV550" s="13" t="s">
        <v>77</v>
      </c>
      <c r="AW550" s="13" t="s">
        <v>31</v>
      </c>
      <c r="AX550" s="13" t="s">
        <v>69</v>
      </c>
      <c r="AY550" s="161" t="s">
        <v>135</v>
      </c>
    </row>
    <row r="551" spans="1:65" s="13" customFormat="1" ht="11.25">
      <c r="B551" s="159"/>
      <c r="D551" s="160" t="s">
        <v>146</v>
      </c>
      <c r="E551" s="161" t="s">
        <v>3</v>
      </c>
      <c r="F551" s="162" t="s">
        <v>566</v>
      </c>
      <c r="H551" s="161" t="s">
        <v>3</v>
      </c>
      <c r="I551" s="163"/>
      <c r="L551" s="159"/>
      <c r="M551" s="164"/>
      <c r="N551" s="165"/>
      <c r="O551" s="165"/>
      <c r="P551" s="165"/>
      <c r="Q551" s="165"/>
      <c r="R551" s="165"/>
      <c r="S551" s="165"/>
      <c r="T551" s="166"/>
      <c r="AT551" s="161" t="s">
        <v>146</v>
      </c>
      <c r="AU551" s="161" t="s">
        <v>79</v>
      </c>
      <c r="AV551" s="13" t="s">
        <v>77</v>
      </c>
      <c r="AW551" s="13" t="s">
        <v>31</v>
      </c>
      <c r="AX551" s="13" t="s">
        <v>69</v>
      </c>
      <c r="AY551" s="161" t="s">
        <v>135</v>
      </c>
    </row>
    <row r="552" spans="1:65" s="14" customFormat="1" ht="11.25">
      <c r="B552" s="167"/>
      <c r="D552" s="160" t="s">
        <v>146</v>
      </c>
      <c r="E552" s="168" t="s">
        <v>3</v>
      </c>
      <c r="F552" s="169" t="s">
        <v>359</v>
      </c>
      <c r="H552" s="170">
        <v>1162.8</v>
      </c>
      <c r="I552" s="171"/>
      <c r="L552" s="167"/>
      <c r="M552" s="172"/>
      <c r="N552" s="173"/>
      <c r="O552" s="173"/>
      <c r="P552" s="173"/>
      <c r="Q552" s="173"/>
      <c r="R552" s="173"/>
      <c r="S552" s="173"/>
      <c r="T552" s="174"/>
      <c r="AT552" s="168" t="s">
        <v>146</v>
      </c>
      <c r="AU552" s="168" t="s">
        <v>79</v>
      </c>
      <c r="AV552" s="14" t="s">
        <v>79</v>
      </c>
      <c r="AW552" s="14" t="s">
        <v>31</v>
      </c>
      <c r="AX552" s="14" t="s">
        <v>69</v>
      </c>
      <c r="AY552" s="168" t="s">
        <v>135</v>
      </c>
    </row>
    <row r="553" spans="1:65" s="15" customFormat="1" ht="11.25">
      <c r="B553" s="175"/>
      <c r="D553" s="160" t="s">
        <v>146</v>
      </c>
      <c r="E553" s="176" t="s">
        <v>3</v>
      </c>
      <c r="F553" s="177" t="s">
        <v>149</v>
      </c>
      <c r="H553" s="178">
        <v>1162.8</v>
      </c>
      <c r="I553" s="179"/>
      <c r="L553" s="175"/>
      <c r="M553" s="180"/>
      <c r="N553" s="181"/>
      <c r="O553" s="181"/>
      <c r="P553" s="181"/>
      <c r="Q553" s="181"/>
      <c r="R553" s="181"/>
      <c r="S553" s="181"/>
      <c r="T553" s="182"/>
      <c r="AT553" s="176" t="s">
        <v>146</v>
      </c>
      <c r="AU553" s="176" t="s">
        <v>79</v>
      </c>
      <c r="AV553" s="15" t="s">
        <v>142</v>
      </c>
      <c r="AW553" s="15" t="s">
        <v>31</v>
      </c>
      <c r="AX553" s="15" t="s">
        <v>77</v>
      </c>
      <c r="AY553" s="176" t="s">
        <v>135</v>
      </c>
    </row>
    <row r="554" spans="1:65" s="2" customFormat="1" ht="21.75" customHeight="1">
      <c r="A554" s="35"/>
      <c r="B554" s="140"/>
      <c r="C554" s="141" t="s">
        <v>567</v>
      </c>
      <c r="D554" s="141" t="s">
        <v>137</v>
      </c>
      <c r="E554" s="142" t="s">
        <v>568</v>
      </c>
      <c r="F554" s="143" t="s">
        <v>569</v>
      </c>
      <c r="G554" s="144" t="s">
        <v>140</v>
      </c>
      <c r="H554" s="145">
        <v>455.2</v>
      </c>
      <c r="I554" s="146"/>
      <c r="J554" s="147">
        <f>ROUND(I554*H554,2)</f>
        <v>0</v>
      </c>
      <c r="K554" s="143" t="s">
        <v>141</v>
      </c>
      <c r="L554" s="36"/>
      <c r="M554" s="148" t="s">
        <v>3</v>
      </c>
      <c r="N554" s="149" t="s">
        <v>40</v>
      </c>
      <c r="O554" s="56"/>
      <c r="P554" s="150">
        <f>O554*H554</f>
        <v>0</v>
      </c>
      <c r="Q554" s="150">
        <v>0.34499999999999997</v>
      </c>
      <c r="R554" s="150">
        <f>Q554*H554</f>
        <v>157.04399999999998</v>
      </c>
      <c r="S554" s="150">
        <v>0</v>
      </c>
      <c r="T554" s="151">
        <f>S554*H554</f>
        <v>0</v>
      </c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R554" s="152" t="s">
        <v>142</v>
      </c>
      <c r="AT554" s="152" t="s">
        <v>137</v>
      </c>
      <c r="AU554" s="152" t="s">
        <v>79</v>
      </c>
      <c r="AY554" s="20" t="s">
        <v>135</v>
      </c>
      <c r="BE554" s="153">
        <f>IF(N554="základní",J554,0)</f>
        <v>0</v>
      </c>
      <c r="BF554" s="153">
        <f>IF(N554="snížená",J554,0)</f>
        <v>0</v>
      </c>
      <c r="BG554" s="153">
        <f>IF(N554="zákl. přenesená",J554,0)</f>
        <v>0</v>
      </c>
      <c r="BH554" s="153">
        <f>IF(N554="sníž. přenesená",J554,0)</f>
        <v>0</v>
      </c>
      <c r="BI554" s="153">
        <f>IF(N554="nulová",J554,0)</f>
        <v>0</v>
      </c>
      <c r="BJ554" s="20" t="s">
        <v>77</v>
      </c>
      <c r="BK554" s="153">
        <f>ROUND(I554*H554,2)</f>
        <v>0</v>
      </c>
      <c r="BL554" s="20" t="s">
        <v>142</v>
      </c>
      <c r="BM554" s="152" t="s">
        <v>570</v>
      </c>
    </row>
    <row r="555" spans="1:65" s="2" customFormat="1" ht="11.25">
      <c r="A555" s="35"/>
      <c r="B555" s="36"/>
      <c r="C555" s="35"/>
      <c r="D555" s="154" t="s">
        <v>144</v>
      </c>
      <c r="E555" s="35"/>
      <c r="F555" s="155" t="s">
        <v>571</v>
      </c>
      <c r="G555" s="35"/>
      <c r="H555" s="35"/>
      <c r="I555" s="156"/>
      <c r="J555" s="35"/>
      <c r="K555" s="35"/>
      <c r="L555" s="36"/>
      <c r="M555" s="157"/>
      <c r="N555" s="158"/>
      <c r="O555" s="56"/>
      <c r="P555" s="56"/>
      <c r="Q555" s="56"/>
      <c r="R555" s="56"/>
      <c r="S555" s="56"/>
      <c r="T555" s="57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T555" s="20" t="s">
        <v>144</v>
      </c>
      <c r="AU555" s="20" t="s">
        <v>79</v>
      </c>
    </row>
    <row r="556" spans="1:65" s="13" customFormat="1" ht="11.25">
      <c r="B556" s="159"/>
      <c r="D556" s="160" t="s">
        <v>146</v>
      </c>
      <c r="E556" s="161" t="s">
        <v>3</v>
      </c>
      <c r="F556" s="162" t="s">
        <v>225</v>
      </c>
      <c r="H556" s="161" t="s">
        <v>3</v>
      </c>
      <c r="I556" s="163"/>
      <c r="L556" s="159"/>
      <c r="M556" s="164"/>
      <c r="N556" s="165"/>
      <c r="O556" s="165"/>
      <c r="P556" s="165"/>
      <c r="Q556" s="165"/>
      <c r="R556" s="165"/>
      <c r="S556" s="165"/>
      <c r="T556" s="166"/>
      <c r="AT556" s="161" t="s">
        <v>146</v>
      </c>
      <c r="AU556" s="161" t="s">
        <v>79</v>
      </c>
      <c r="AV556" s="13" t="s">
        <v>77</v>
      </c>
      <c r="AW556" s="13" t="s">
        <v>31</v>
      </c>
      <c r="AX556" s="13" t="s">
        <v>69</v>
      </c>
      <c r="AY556" s="161" t="s">
        <v>135</v>
      </c>
    </row>
    <row r="557" spans="1:65" s="13" customFormat="1" ht="11.25">
      <c r="B557" s="159"/>
      <c r="D557" s="160" t="s">
        <v>146</v>
      </c>
      <c r="E557" s="161" t="s">
        <v>3</v>
      </c>
      <c r="F557" s="162" t="s">
        <v>572</v>
      </c>
      <c r="H557" s="161" t="s">
        <v>3</v>
      </c>
      <c r="I557" s="163"/>
      <c r="L557" s="159"/>
      <c r="M557" s="164"/>
      <c r="N557" s="165"/>
      <c r="O557" s="165"/>
      <c r="P557" s="165"/>
      <c r="Q557" s="165"/>
      <c r="R557" s="165"/>
      <c r="S557" s="165"/>
      <c r="T557" s="166"/>
      <c r="AT557" s="161" t="s">
        <v>146</v>
      </c>
      <c r="AU557" s="161" t="s">
        <v>79</v>
      </c>
      <c r="AV557" s="13" t="s">
        <v>77</v>
      </c>
      <c r="AW557" s="13" t="s">
        <v>31</v>
      </c>
      <c r="AX557" s="13" t="s">
        <v>69</v>
      </c>
      <c r="AY557" s="161" t="s">
        <v>135</v>
      </c>
    </row>
    <row r="558" spans="1:65" s="14" customFormat="1" ht="11.25">
      <c r="B558" s="167"/>
      <c r="D558" s="160" t="s">
        <v>146</v>
      </c>
      <c r="E558" s="168" t="s">
        <v>3</v>
      </c>
      <c r="F558" s="169" t="s">
        <v>573</v>
      </c>
      <c r="H558" s="170">
        <v>156.69999999999999</v>
      </c>
      <c r="I558" s="171"/>
      <c r="L558" s="167"/>
      <c r="M558" s="172"/>
      <c r="N558" s="173"/>
      <c r="O558" s="173"/>
      <c r="P558" s="173"/>
      <c r="Q558" s="173"/>
      <c r="R558" s="173"/>
      <c r="S558" s="173"/>
      <c r="T558" s="174"/>
      <c r="AT558" s="168" t="s">
        <v>146</v>
      </c>
      <c r="AU558" s="168" t="s">
        <v>79</v>
      </c>
      <c r="AV558" s="14" t="s">
        <v>79</v>
      </c>
      <c r="AW558" s="14" t="s">
        <v>31</v>
      </c>
      <c r="AX558" s="14" t="s">
        <v>69</v>
      </c>
      <c r="AY558" s="168" t="s">
        <v>135</v>
      </c>
    </row>
    <row r="559" spans="1:65" s="13" customFormat="1" ht="11.25">
      <c r="B559" s="159"/>
      <c r="D559" s="160" t="s">
        <v>146</v>
      </c>
      <c r="E559" s="161" t="s">
        <v>3</v>
      </c>
      <c r="F559" s="162" t="s">
        <v>574</v>
      </c>
      <c r="H559" s="161" t="s">
        <v>3</v>
      </c>
      <c r="I559" s="163"/>
      <c r="L559" s="159"/>
      <c r="M559" s="164"/>
      <c r="N559" s="165"/>
      <c r="O559" s="165"/>
      <c r="P559" s="165"/>
      <c r="Q559" s="165"/>
      <c r="R559" s="165"/>
      <c r="S559" s="165"/>
      <c r="T559" s="166"/>
      <c r="AT559" s="161" t="s">
        <v>146</v>
      </c>
      <c r="AU559" s="161" t="s">
        <v>79</v>
      </c>
      <c r="AV559" s="13" t="s">
        <v>77</v>
      </c>
      <c r="AW559" s="13" t="s">
        <v>31</v>
      </c>
      <c r="AX559" s="13" t="s">
        <v>69</v>
      </c>
      <c r="AY559" s="161" t="s">
        <v>135</v>
      </c>
    </row>
    <row r="560" spans="1:65" s="14" customFormat="1" ht="11.25">
      <c r="B560" s="167"/>
      <c r="D560" s="160" t="s">
        <v>146</v>
      </c>
      <c r="E560" s="168" t="s">
        <v>3</v>
      </c>
      <c r="F560" s="169" t="s">
        <v>573</v>
      </c>
      <c r="H560" s="170">
        <v>156.69999999999999</v>
      </c>
      <c r="I560" s="171"/>
      <c r="L560" s="167"/>
      <c r="M560" s="172"/>
      <c r="N560" s="173"/>
      <c r="O560" s="173"/>
      <c r="P560" s="173"/>
      <c r="Q560" s="173"/>
      <c r="R560" s="173"/>
      <c r="S560" s="173"/>
      <c r="T560" s="174"/>
      <c r="AT560" s="168" t="s">
        <v>146</v>
      </c>
      <c r="AU560" s="168" t="s">
        <v>79</v>
      </c>
      <c r="AV560" s="14" t="s">
        <v>79</v>
      </c>
      <c r="AW560" s="14" t="s">
        <v>31</v>
      </c>
      <c r="AX560" s="14" t="s">
        <v>69</v>
      </c>
      <c r="AY560" s="168" t="s">
        <v>135</v>
      </c>
    </row>
    <row r="561" spans="1:65" s="13" customFormat="1" ht="11.25">
      <c r="B561" s="159"/>
      <c r="D561" s="160" t="s">
        <v>146</v>
      </c>
      <c r="E561" s="161" t="s">
        <v>3</v>
      </c>
      <c r="F561" s="162" t="s">
        <v>575</v>
      </c>
      <c r="H561" s="161" t="s">
        <v>3</v>
      </c>
      <c r="I561" s="163"/>
      <c r="L561" s="159"/>
      <c r="M561" s="164"/>
      <c r="N561" s="165"/>
      <c r="O561" s="165"/>
      <c r="P561" s="165"/>
      <c r="Q561" s="165"/>
      <c r="R561" s="165"/>
      <c r="S561" s="165"/>
      <c r="T561" s="166"/>
      <c r="AT561" s="161" t="s">
        <v>146</v>
      </c>
      <c r="AU561" s="161" t="s">
        <v>79</v>
      </c>
      <c r="AV561" s="13" t="s">
        <v>77</v>
      </c>
      <c r="AW561" s="13" t="s">
        <v>31</v>
      </c>
      <c r="AX561" s="13" t="s">
        <v>69</v>
      </c>
      <c r="AY561" s="161" t="s">
        <v>135</v>
      </c>
    </row>
    <row r="562" spans="1:65" s="14" customFormat="1" ht="11.25">
      <c r="B562" s="167"/>
      <c r="D562" s="160" t="s">
        <v>146</v>
      </c>
      <c r="E562" s="168" t="s">
        <v>3</v>
      </c>
      <c r="F562" s="169" t="s">
        <v>576</v>
      </c>
      <c r="H562" s="170">
        <v>53.8</v>
      </c>
      <c r="I562" s="171"/>
      <c r="L562" s="167"/>
      <c r="M562" s="172"/>
      <c r="N562" s="173"/>
      <c r="O562" s="173"/>
      <c r="P562" s="173"/>
      <c r="Q562" s="173"/>
      <c r="R562" s="173"/>
      <c r="S562" s="173"/>
      <c r="T562" s="174"/>
      <c r="AT562" s="168" t="s">
        <v>146</v>
      </c>
      <c r="AU562" s="168" t="s">
        <v>79</v>
      </c>
      <c r="AV562" s="14" t="s">
        <v>79</v>
      </c>
      <c r="AW562" s="14" t="s">
        <v>31</v>
      </c>
      <c r="AX562" s="14" t="s">
        <v>69</v>
      </c>
      <c r="AY562" s="168" t="s">
        <v>135</v>
      </c>
    </row>
    <row r="563" spans="1:65" s="13" customFormat="1" ht="11.25">
      <c r="B563" s="159"/>
      <c r="D563" s="160" t="s">
        <v>146</v>
      </c>
      <c r="E563" s="161" t="s">
        <v>3</v>
      </c>
      <c r="F563" s="162" t="s">
        <v>577</v>
      </c>
      <c r="H563" s="161" t="s">
        <v>3</v>
      </c>
      <c r="I563" s="163"/>
      <c r="L563" s="159"/>
      <c r="M563" s="164"/>
      <c r="N563" s="165"/>
      <c r="O563" s="165"/>
      <c r="P563" s="165"/>
      <c r="Q563" s="165"/>
      <c r="R563" s="165"/>
      <c r="S563" s="165"/>
      <c r="T563" s="166"/>
      <c r="AT563" s="161" t="s">
        <v>146</v>
      </c>
      <c r="AU563" s="161" t="s">
        <v>79</v>
      </c>
      <c r="AV563" s="13" t="s">
        <v>77</v>
      </c>
      <c r="AW563" s="13" t="s">
        <v>31</v>
      </c>
      <c r="AX563" s="13" t="s">
        <v>69</v>
      </c>
      <c r="AY563" s="161" t="s">
        <v>135</v>
      </c>
    </row>
    <row r="564" spans="1:65" s="14" customFormat="1" ht="11.25">
      <c r="B564" s="167"/>
      <c r="D564" s="160" t="s">
        <v>146</v>
      </c>
      <c r="E564" s="168" t="s">
        <v>3</v>
      </c>
      <c r="F564" s="169" t="s">
        <v>365</v>
      </c>
      <c r="H564" s="170">
        <v>88</v>
      </c>
      <c r="I564" s="171"/>
      <c r="L564" s="167"/>
      <c r="M564" s="172"/>
      <c r="N564" s="173"/>
      <c r="O564" s="173"/>
      <c r="P564" s="173"/>
      <c r="Q564" s="173"/>
      <c r="R564" s="173"/>
      <c r="S564" s="173"/>
      <c r="T564" s="174"/>
      <c r="AT564" s="168" t="s">
        <v>146</v>
      </c>
      <c r="AU564" s="168" t="s">
        <v>79</v>
      </c>
      <c r="AV564" s="14" t="s">
        <v>79</v>
      </c>
      <c r="AW564" s="14" t="s">
        <v>31</v>
      </c>
      <c r="AX564" s="14" t="s">
        <v>69</v>
      </c>
      <c r="AY564" s="168" t="s">
        <v>135</v>
      </c>
    </row>
    <row r="565" spans="1:65" s="15" customFormat="1" ht="11.25">
      <c r="B565" s="175"/>
      <c r="D565" s="160" t="s">
        <v>146</v>
      </c>
      <c r="E565" s="176" t="s">
        <v>3</v>
      </c>
      <c r="F565" s="177" t="s">
        <v>149</v>
      </c>
      <c r="H565" s="178">
        <v>455.2</v>
      </c>
      <c r="I565" s="179"/>
      <c r="L565" s="175"/>
      <c r="M565" s="180"/>
      <c r="N565" s="181"/>
      <c r="O565" s="181"/>
      <c r="P565" s="181"/>
      <c r="Q565" s="181"/>
      <c r="R565" s="181"/>
      <c r="S565" s="181"/>
      <c r="T565" s="182"/>
      <c r="AT565" s="176" t="s">
        <v>146</v>
      </c>
      <c r="AU565" s="176" t="s">
        <v>79</v>
      </c>
      <c r="AV565" s="15" t="s">
        <v>142</v>
      </c>
      <c r="AW565" s="15" t="s">
        <v>31</v>
      </c>
      <c r="AX565" s="15" t="s">
        <v>77</v>
      </c>
      <c r="AY565" s="176" t="s">
        <v>135</v>
      </c>
    </row>
    <row r="566" spans="1:65" s="2" customFormat="1" ht="21.75" customHeight="1">
      <c r="A566" s="35"/>
      <c r="B566" s="140"/>
      <c r="C566" s="141" t="s">
        <v>578</v>
      </c>
      <c r="D566" s="141" t="s">
        <v>137</v>
      </c>
      <c r="E566" s="142" t="s">
        <v>579</v>
      </c>
      <c r="F566" s="143" t="s">
        <v>580</v>
      </c>
      <c r="G566" s="144" t="s">
        <v>140</v>
      </c>
      <c r="H566" s="145">
        <v>474.4</v>
      </c>
      <c r="I566" s="146"/>
      <c r="J566" s="147">
        <f>ROUND(I566*H566,2)</f>
        <v>0</v>
      </c>
      <c r="K566" s="143" t="s">
        <v>141</v>
      </c>
      <c r="L566" s="36"/>
      <c r="M566" s="148" t="s">
        <v>3</v>
      </c>
      <c r="N566" s="149" t="s">
        <v>40</v>
      </c>
      <c r="O566" s="56"/>
      <c r="P566" s="150">
        <f>O566*H566</f>
        <v>0</v>
      </c>
      <c r="Q566" s="150">
        <v>0.34499999999999997</v>
      </c>
      <c r="R566" s="150">
        <f>Q566*H566</f>
        <v>163.66799999999998</v>
      </c>
      <c r="S566" s="150">
        <v>0</v>
      </c>
      <c r="T566" s="151">
        <f>S566*H566</f>
        <v>0</v>
      </c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R566" s="152" t="s">
        <v>142</v>
      </c>
      <c r="AT566" s="152" t="s">
        <v>137</v>
      </c>
      <c r="AU566" s="152" t="s">
        <v>79</v>
      </c>
      <c r="AY566" s="20" t="s">
        <v>135</v>
      </c>
      <c r="BE566" s="153">
        <f>IF(N566="základní",J566,0)</f>
        <v>0</v>
      </c>
      <c r="BF566" s="153">
        <f>IF(N566="snížená",J566,0)</f>
        <v>0</v>
      </c>
      <c r="BG566" s="153">
        <f>IF(N566="zákl. přenesená",J566,0)</f>
        <v>0</v>
      </c>
      <c r="BH566" s="153">
        <f>IF(N566="sníž. přenesená",J566,0)</f>
        <v>0</v>
      </c>
      <c r="BI566" s="153">
        <f>IF(N566="nulová",J566,0)</f>
        <v>0</v>
      </c>
      <c r="BJ566" s="20" t="s">
        <v>77</v>
      </c>
      <c r="BK566" s="153">
        <f>ROUND(I566*H566,2)</f>
        <v>0</v>
      </c>
      <c r="BL566" s="20" t="s">
        <v>142</v>
      </c>
      <c r="BM566" s="152" t="s">
        <v>581</v>
      </c>
    </row>
    <row r="567" spans="1:65" s="2" customFormat="1" ht="11.25">
      <c r="A567" s="35"/>
      <c r="B567" s="36"/>
      <c r="C567" s="35"/>
      <c r="D567" s="154" t="s">
        <v>144</v>
      </c>
      <c r="E567" s="35"/>
      <c r="F567" s="155" t="s">
        <v>582</v>
      </c>
      <c r="G567" s="35"/>
      <c r="H567" s="35"/>
      <c r="I567" s="156"/>
      <c r="J567" s="35"/>
      <c r="K567" s="35"/>
      <c r="L567" s="36"/>
      <c r="M567" s="157"/>
      <c r="N567" s="158"/>
      <c r="O567" s="56"/>
      <c r="P567" s="56"/>
      <c r="Q567" s="56"/>
      <c r="R567" s="56"/>
      <c r="S567" s="56"/>
      <c r="T567" s="57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T567" s="20" t="s">
        <v>144</v>
      </c>
      <c r="AU567" s="20" t="s">
        <v>79</v>
      </c>
    </row>
    <row r="568" spans="1:65" s="13" customFormat="1" ht="11.25">
      <c r="B568" s="159"/>
      <c r="D568" s="160" t="s">
        <v>146</v>
      </c>
      <c r="E568" s="161" t="s">
        <v>3</v>
      </c>
      <c r="F568" s="162" t="s">
        <v>225</v>
      </c>
      <c r="H568" s="161" t="s">
        <v>3</v>
      </c>
      <c r="I568" s="163"/>
      <c r="L568" s="159"/>
      <c r="M568" s="164"/>
      <c r="N568" s="165"/>
      <c r="O568" s="165"/>
      <c r="P568" s="165"/>
      <c r="Q568" s="165"/>
      <c r="R568" s="165"/>
      <c r="S568" s="165"/>
      <c r="T568" s="166"/>
      <c r="AT568" s="161" t="s">
        <v>146</v>
      </c>
      <c r="AU568" s="161" t="s">
        <v>79</v>
      </c>
      <c r="AV568" s="13" t="s">
        <v>77</v>
      </c>
      <c r="AW568" s="13" t="s">
        <v>31</v>
      </c>
      <c r="AX568" s="13" t="s">
        <v>69</v>
      </c>
      <c r="AY568" s="161" t="s">
        <v>135</v>
      </c>
    </row>
    <row r="569" spans="1:65" s="13" customFormat="1" ht="11.25">
      <c r="B569" s="159"/>
      <c r="D569" s="160" t="s">
        <v>146</v>
      </c>
      <c r="E569" s="161" t="s">
        <v>3</v>
      </c>
      <c r="F569" s="162" t="s">
        <v>572</v>
      </c>
      <c r="H569" s="161" t="s">
        <v>3</v>
      </c>
      <c r="I569" s="163"/>
      <c r="L569" s="159"/>
      <c r="M569" s="164"/>
      <c r="N569" s="165"/>
      <c r="O569" s="165"/>
      <c r="P569" s="165"/>
      <c r="Q569" s="165"/>
      <c r="R569" s="165"/>
      <c r="S569" s="165"/>
      <c r="T569" s="166"/>
      <c r="AT569" s="161" t="s">
        <v>146</v>
      </c>
      <c r="AU569" s="161" t="s">
        <v>79</v>
      </c>
      <c r="AV569" s="13" t="s">
        <v>77</v>
      </c>
      <c r="AW569" s="13" t="s">
        <v>31</v>
      </c>
      <c r="AX569" s="13" t="s">
        <v>69</v>
      </c>
      <c r="AY569" s="161" t="s">
        <v>135</v>
      </c>
    </row>
    <row r="570" spans="1:65" s="14" customFormat="1" ht="11.25">
      <c r="B570" s="167"/>
      <c r="D570" s="160" t="s">
        <v>146</v>
      </c>
      <c r="E570" s="168" t="s">
        <v>3</v>
      </c>
      <c r="F570" s="169" t="s">
        <v>583</v>
      </c>
      <c r="H570" s="170">
        <v>175.9</v>
      </c>
      <c r="I570" s="171"/>
      <c r="L570" s="167"/>
      <c r="M570" s="172"/>
      <c r="N570" s="173"/>
      <c r="O570" s="173"/>
      <c r="P570" s="173"/>
      <c r="Q570" s="173"/>
      <c r="R570" s="173"/>
      <c r="S570" s="173"/>
      <c r="T570" s="174"/>
      <c r="AT570" s="168" t="s">
        <v>146</v>
      </c>
      <c r="AU570" s="168" t="s">
        <v>79</v>
      </c>
      <c r="AV570" s="14" t="s">
        <v>79</v>
      </c>
      <c r="AW570" s="14" t="s">
        <v>31</v>
      </c>
      <c r="AX570" s="14" t="s">
        <v>69</v>
      </c>
      <c r="AY570" s="168" t="s">
        <v>135</v>
      </c>
    </row>
    <row r="571" spans="1:65" s="13" customFormat="1" ht="11.25">
      <c r="B571" s="159"/>
      <c r="D571" s="160" t="s">
        <v>146</v>
      </c>
      <c r="E571" s="161" t="s">
        <v>3</v>
      </c>
      <c r="F571" s="162" t="s">
        <v>574</v>
      </c>
      <c r="H571" s="161" t="s">
        <v>3</v>
      </c>
      <c r="I571" s="163"/>
      <c r="L571" s="159"/>
      <c r="M571" s="164"/>
      <c r="N571" s="165"/>
      <c r="O571" s="165"/>
      <c r="P571" s="165"/>
      <c r="Q571" s="165"/>
      <c r="R571" s="165"/>
      <c r="S571" s="165"/>
      <c r="T571" s="166"/>
      <c r="AT571" s="161" t="s">
        <v>146</v>
      </c>
      <c r="AU571" s="161" t="s">
        <v>79</v>
      </c>
      <c r="AV571" s="13" t="s">
        <v>77</v>
      </c>
      <c r="AW571" s="13" t="s">
        <v>31</v>
      </c>
      <c r="AX571" s="13" t="s">
        <v>69</v>
      </c>
      <c r="AY571" s="161" t="s">
        <v>135</v>
      </c>
    </row>
    <row r="572" spans="1:65" s="14" customFormat="1" ht="11.25">
      <c r="B572" s="167"/>
      <c r="D572" s="160" t="s">
        <v>146</v>
      </c>
      <c r="E572" s="168" t="s">
        <v>3</v>
      </c>
      <c r="F572" s="169" t="s">
        <v>583</v>
      </c>
      <c r="H572" s="170">
        <v>175.9</v>
      </c>
      <c r="I572" s="171"/>
      <c r="L572" s="167"/>
      <c r="M572" s="172"/>
      <c r="N572" s="173"/>
      <c r="O572" s="173"/>
      <c r="P572" s="173"/>
      <c r="Q572" s="173"/>
      <c r="R572" s="173"/>
      <c r="S572" s="173"/>
      <c r="T572" s="174"/>
      <c r="AT572" s="168" t="s">
        <v>146</v>
      </c>
      <c r="AU572" s="168" t="s">
        <v>79</v>
      </c>
      <c r="AV572" s="14" t="s">
        <v>79</v>
      </c>
      <c r="AW572" s="14" t="s">
        <v>31</v>
      </c>
      <c r="AX572" s="14" t="s">
        <v>69</v>
      </c>
      <c r="AY572" s="168" t="s">
        <v>135</v>
      </c>
    </row>
    <row r="573" spans="1:65" s="13" customFormat="1" ht="11.25">
      <c r="B573" s="159"/>
      <c r="D573" s="160" t="s">
        <v>146</v>
      </c>
      <c r="E573" s="161" t="s">
        <v>3</v>
      </c>
      <c r="F573" s="162" t="s">
        <v>575</v>
      </c>
      <c r="H573" s="161" t="s">
        <v>3</v>
      </c>
      <c r="I573" s="163"/>
      <c r="L573" s="159"/>
      <c r="M573" s="164"/>
      <c r="N573" s="165"/>
      <c r="O573" s="165"/>
      <c r="P573" s="165"/>
      <c r="Q573" s="165"/>
      <c r="R573" s="165"/>
      <c r="S573" s="165"/>
      <c r="T573" s="166"/>
      <c r="AT573" s="161" t="s">
        <v>146</v>
      </c>
      <c r="AU573" s="161" t="s">
        <v>79</v>
      </c>
      <c r="AV573" s="13" t="s">
        <v>77</v>
      </c>
      <c r="AW573" s="13" t="s">
        <v>31</v>
      </c>
      <c r="AX573" s="13" t="s">
        <v>69</v>
      </c>
      <c r="AY573" s="161" t="s">
        <v>135</v>
      </c>
    </row>
    <row r="574" spans="1:65" s="14" customFormat="1" ht="11.25">
      <c r="B574" s="167"/>
      <c r="D574" s="160" t="s">
        <v>146</v>
      </c>
      <c r="E574" s="168" t="s">
        <v>3</v>
      </c>
      <c r="F574" s="169" t="s">
        <v>584</v>
      </c>
      <c r="H574" s="170">
        <v>122.6</v>
      </c>
      <c r="I574" s="171"/>
      <c r="L574" s="167"/>
      <c r="M574" s="172"/>
      <c r="N574" s="173"/>
      <c r="O574" s="173"/>
      <c r="P574" s="173"/>
      <c r="Q574" s="173"/>
      <c r="R574" s="173"/>
      <c r="S574" s="173"/>
      <c r="T574" s="174"/>
      <c r="AT574" s="168" t="s">
        <v>146</v>
      </c>
      <c r="AU574" s="168" t="s">
        <v>79</v>
      </c>
      <c r="AV574" s="14" t="s">
        <v>79</v>
      </c>
      <c r="AW574" s="14" t="s">
        <v>31</v>
      </c>
      <c r="AX574" s="14" t="s">
        <v>69</v>
      </c>
      <c r="AY574" s="168" t="s">
        <v>135</v>
      </c>
    </row>
    <row r="575" spans="1:65" s="15" customFormat="1" ht="11.25">
      <c r="B575" s="175"/>
      <c r="D575" s="160" t="s">
        <v>146</v>
      </c>
      <c r="E575" s="176" t="s">
        <v>3</v>
      </c>
      <c r="F575" s="177" t="s">
        <v>149</v>
      </c>
      <c r="H575" s="178">
        <v>474.4</v>
      </c>
      <c r="I575" s="179"/>
      <c r="L575" s="175"/>
      <c r="M575" s="180"/>
      <c r="N575" s="181"/>
      <c r="O575" s="181"/>
      <c r="P575" s="181"/>
      <c r="Q575" s="181"/>
      <c r="R575" s="181"/>
      <c r="S575" s="181"/>
      <c r="T575" s="182"/>
      <c r="AT575" s="176" t="s">
        <v>146</v>
      </c>
      <c r="AU575" s="176" t="s">
        <v>79</v>
      </c>
      <c r="AV575" s="15" t="s">
        <v>142</v>
      </c>
      <c r="AW575" s="15" t="s">
        <v>31</v>
      </c>
      <c r="AX575" s="15" t="s">
        <v>77</v>
      </c>
      <c r="AY575" s="176" t="s">
        <v>135</v>
      </c>
    </row>
    <row r="576" spans="1:65" s="2" customFormat="1" ht="21.75" customHeight="1">
      <c r="A576" s="35"/>
      <c r="B576" s="140"/>
      <c r="C576" s="141" t="s">
        <v>585</v>
      </c>
      <c r="D576" s="141" t="s">
        <v>137</v>
      </c>
      <c r="E576" s="142" t="s">
        <v>586</v>
      </c>
      <c r="F576" s="143" t="s">
        <v>587</v>
      </c>
      <c r="G576" s="144" t="s">
        <v>140</v>
      </c>
      <c r="H576" s="145">
        <v>18</v>
      </c>
      <c r="I576" s="146"/>
      <c r="J576" s="147">
        <f>ROUND(I576*H576,2)</f>
        <v>0</v>
      </c>
      <c r="K576" s="143" t="s">
        <v>141</v>
      </c>
      <c r="L576" s="36"/>
      <c r="M576" s="148" t="s">
        <v>3</v>
      </c>
      <c r="N576" s="149" t="s">
        <v>40</v>
      </c>
      <c r="O576" s="56"/>
      <c r="P576" s="150">
        <f>O576*H576</f>
        <v>0</v>
      </c>
      <c r="Q576" s="150">
        <v>0.46</v>
      </c>
      <c r="R576" s="150">
        <f>Q576*H576</f>
        <v>8.2800000000000011</v>
      </c>
      <c r="S576" s="150">
        <v>0</v>
      </c>
      <c r="T576" s="151">
        <f>S576*H576</f>
        <v>0</v>
      </c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R576" s="152" t="s">
        <v>142</v>
      </c>
      <c r="AT576" s="152" t="s">
        <v>137</v>
      </c>
      <c r="AU576" s="152" t="s">
        <v>79</v>
      </c>
      <c r="AY576" s="20" t="s">
        <v>135</v>
      </c>
      <c r="BE576" s="153">
        <f>IF(N576="základní",J576,0)</f>
        <v>0</v>
      </c>
      <c r="BF576" s="153">
        <f>IF(N576="snížená",J576,0)</f>
        <v>0</v>
      </c>
      <c r="BG576" s="153">
        <f>IF(N576="zákl. přenesená",J576,0)</f>
        <v>0</v>
      </c>
      <c r="BH576" s="153">
        <f>IF(N576="sníž. přenesená",J576,0)</f>
        <v>0</v>
      </c>
      <c r="BI576" s="153">
        <f>IF(N576="nulová",J576,0)</f>
        <v>0</v>
      </c>
      <c r="BJ576" s="20" t="s">
        <v>77</v>
      </c>
      <c r="BK576" s="153">
        <f>ROUND(I576*H576,2)</f>
        <v>0</v>
      </c>
      <c r="BL576" s="20" t="s">
        <v>142</v>
      </c>
      <c r="BM576" s="152" t="s">
        <v>588</v>
      </c>
    </row>
    <row r="577" spans="1:65" s="2" customFormat="1" ht="11.25">
      <c r="A577" s="35"/>
      <c r="B577" s="36"/>
      <c r="C577" s="35"/>
      <c r="D577" s="154" t="s">
        <v>144</v>
      </c>
      <c r="E577" s="35"/>
      <c r="F577" s="155" t="s">
        <v>589</v>
      </c>
      <c r="G577" s="35"/>
      <c r="H577" s="35"/>
      <c r="I577" s="156"/>
      <c r="J577" s="35"/>
      <c r="K577" s="35"/>
      <c r="L577" s="36"/>
      <c r="M577" s="157"/>
      <c r="N577" s="158"/>
      <c r="O577" s="56"/>
      <c r="P577" s="56"/>
      <c r="Q577" s="56"/>
      <c r="R577" s="56"/>
      <c r="S577" s="56"/>
      <c r="T577" s="57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T577" s="20" t="s">
        <v>144</v>
      </c>
      <c r="AU577" s="20" t="s">
        <v>79</v>
      </c>
    </row>
    <row r="578" spans="1:65" s="13" customFormat="1" ht="11.25">
      <c r="B578" s="159"/>
      <c r="D578" s="160" t="s">
        <v>146</v>
      </c>
      <c r="E578" s="161" t="s">
        <v>3</v>
      </c>
      <c r="F578" s="162" t="s">
        <v>225</v>
      </c>
      <c r="H578" s="161" t="s">
        <v>3</v>
      </c>
      <c r="I578" s="163"/>
      <c r="L578" s="159"/>
      <c r="M578" s="164"/>
      <c r="N578" s="165"/>
      <c r="O578" s="165"/>
      <c r="P578" s="165"/>
      <c r="Q578" s="165"/>
      <c r="R578" s="165"/>
      <c r="S578" s="165"/>
      <c r="T578" s="166"/>
      <c r="AT578" s="161" t="s">
        <v>146</v>
      </c>
      <c r="AU578" s="161" t="s">
        <v>79</v>
      </c>
      <c r="AV578" s="13" t="s">
        <v>77</v>
      </c>
      <c r="AW578" s="13" t="s">
        <v>31</v>
      </c>
      <c r="AX578" s="13" t="s">
        <v>69</v>
      </c>
      <c r="AY578" s="161" t="s">
        <v>135</v>
      </c>
    </row>
    <row r="579" spans="1:65" s="13" customFormat="1" ht="11.25">
      <c r="B579" s="159"/>
      <c r="D579" s="160" t="s">
        <v>146</v>
      </c>
      <c r="E579" s="161" t="s">
        <v>3</v>
      </c>
      <c r="F579" s="162" t="s">
        <v>590</v>
      </c>
      <c r="H579" s="161" t="s">
        <v>3</v>
      </c>
      <c r="I579" s="163"/>
      <c r="L579" s="159"/>
      <c r="M579" s="164"/>
      <c r="N579" s="165"/>
      <c r="O579" s="165"/>
      <c r="P579" s="165"/>
      <c r="Q579" s="165"/>
      <c r="R579" s="165"/>
      <c r="S579" s="165"/>
      <c r="T579" s="166"/>
      <c r="AT579" s="161" t="s">
        <v>146</v>
      </c>
      <c r="AU579" s="161" t="s">
        <v>79</v>
      </c>
      <c r="AV579" s="13" t="s">
        <v>77</v>
      </c>
      <c r="AW579" s="13" t="s">
        <v>31</v>
      </c>
      <c r="AX579" s="13" t="s">
        <v>69</v>
      </c>
      <c r="AY579" s="161" t="s">
        <v>135</v>
      </c>
    </row>
    <row r="580" spans="1:65" s="14" customFormat="1" ht="11.25">
      <c r="B580" s="167"/>
      <c r="D580" s="160" t="s">
        <v>146</v>
      </c>
      <c r="E580" s="168" t="s">
        <v>3</v>
      </c>
      <c r="F580" s="169" t="s">
        <v>148</v>
      </c>
      <c r="H580" s="170">
        <v>18</v>
      </c>
      <c r="I580" s="171"/>
      <c r="L580" s="167"/>
      <c r="M580" s="172"/>
      <c r="N580" s="173"/>
      <c r="O580" s="173"/>
      <c r="P580" s="173"/>
      <c r="Q580" s="173"/>
      <c r="R580" s="173"/>
      <c r="S580" s="173"/>
      <c r="T580" s="174"/>
      <c r="AT580" s="168" t="s">
        <v>146</v>
      </c>
      <c r="AU580" s="168" t="s">
        <v>79</v>
      </c>
      <c r="AV580" s="14" t="s">
        <v>79</v>
      </c>
      <c r="AW580" s="14" t="s">
        <v>31</v>
      </c>
      <c r="AX580" s="14" t="s">
        <v>69</v>
      </c>
      <c r="AY580" s="168" t="s">
        <v>135</v>
      </c>
    </row>
    <row r="581" spans="1:65" s="15" customFormat="1" ht="11.25">
      <c r="B581" s="175"/>
      <c r="D581" s="160" t="s">
        <v>146</v>
      </c>
      <c r="E581" s="176" t="s">
        <v>3</v>
      </c>
      <c r="F581" s="177" t="s">
        <v>149</v>
      </c>
      <c r="H581" s="178">
        <v>18</v>
      </c>
      <c r="I581" s="179"/>
      <c r="L581" s="175"/>
      <c r="M581" s="180"/>
      <c r="N581" s="181"/>
      <c r="O581" s="181"/>
      <c r="P581" s="181"/>
      <c r="Q581" s="181"/>
      <c r="R581" s="181"/>
      <c r="S581" s="181"/>
      <c r="T581" s="182"/>
      <c r="AT581" s="176" t="s">
        <v>146</v>
      </c>
      <c r="AU581" s="176" t="s">
        <v>79</v>
      </c>
      <c r="AV581" s="15" t="s">
        <v>142</v>
      </c>
      <c r="AW581" s="15" t="s">
        <v>31</v>
      </c>
      <c r="AX581" s="15" t="s">
        <v>77</v>
      </c>
      <c r="AY581" s="176" t="s">
        <v>135</v>
      </c>
    </row>
    <row r="582" spans="1:65" s="2" customFormat="1" ht="24.2" customHeight="1">
      <c r="A582" s="35"/>
      <c r="B582" s="140"/>
      <c r="C582" s="141" t="s">
        <v>591</v>
      </c>
      <c r="D582" s="141" t="s">
        <v>137</v>
      </c>
      <c r="E582" s="142" t="s">
        <v>592</v>
      </c>
      <c r="F582" s="143" t="s">
        <v>593</v>
      </c>
      <c r="G582" s="144" t="s">
        <v>140</v>
      </c>
      <c r="H582" s="145">
        <v>18</v>
      </c>
      <c r="I582" s="146"/>
      <c r="J582" s="147">
        <f>ROUND(I582*H582,2)</f>
        <v>0</v>
      </c>
      <c r="K582" s="143" t="s">
        <v>141</v>
      </c>
      <c r="L582" s="36"/>
      <c r="M582" s="148" t="s">
        <v>3</v>
      </c>
      <c r="N582" s="149" t="s">
        <v>40</v>
      </c>
      <c r="O582" s="56"/>
      <c r="P582" s="150">
        <f>O582*H582</f>
        <v>0</v>
      </c>
      <c r="Q582" s="150">
        <v>0.21099999999999999</v>
      </c>
      <c r="R582" s="150">
        <f>Q582*H582</f>
        <v>3.798</v>
      </c>
      <c r="S582" s="150">
        <v>0</v>
      </c>
      <c r="T582" s="151">
        <f>S582*H582</f>
        <v>0</v>
      </c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R582" s="152" t="s">
        <v>142</v>
      </c>
      <c r="AT582" s="152" t="s">
        <v>137</v>
      </c>
      <c r="AU582" s="152" t="s">
        <v>79</v>
      </c>
      <c r="AY582" s="20" t="s">
        <v>135</v>
      </c>
      <c r="BE582" s="153">
        <f>IF(N582="základní",J582,0)</f>
        <v>0</v>
      </c>
      <c r="BF582" s="153">
        <f>IF(N582="snížená",J582,0)</f>
        <v>0</v>
      </c>
      <c r="BG582" s="153">
        <f>IF(N582="zákl. přenesená",J582,0)</f>
        <v>0</v>
      </c>
      <c r="BH582" s="153">
        <f>IF(N582="sníž. přenesená",J582,0)</f>
        <v>0</v>
      </c>
      <c r="BI582" s="153">
        <f>IF(N582="nulová",J582,0)</f>
        <v>0</v>
      </c>
      <c r="BJ582" s="20" t="s">
        <v>77</v>
      </c>
      <c r="BK582" s="153">
        <f>ROUND(I582*H582,2)</f>
        <v>0</v>
      </c>
      <c r="BL582" s="20" t="s">
        <v>142</v>
      </c>
      <c r="BM582" s="152" t="s">
        <v>594</v>
      </c>
    </row>
    <row r="583" spans="1:65" s="2" customFormat="1" ht="11.25">
      <c r="A583" s="35"/>
      <c r="B583" s="36"/>
      <c r="C583" s="35"/>
      <c r="D583" s="154" t="s">
        <v>144</v>
      </c>
      <c r="E583" s="35"/>
      <c r="F583" s="155" t="s">
        <v>595</v>
      </c>
      <c r="G583" s="35"/>
      <c r="H583" s="35"/>
      <c r="I583" s="156"/>
      <c r="J583" s="35"/>
      <c r="K583" s="35"/>
      <c r="L583" s="36"/>
      <c r="M583" s="157"/>
      <c r="N583" s="158"/>
      <c r="O583" s="56"/>
      <c r="P583" s="56"/>
      <c r="Q583" s="56"/>
      <c r="R583" s="56"/>
      <c r="S583" s="56"/>
      <c r="T583" s="57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T583" s="20" t="s">
        <v>144</v>
      </c>
      <c r="AU583" s="20" t="s">
        <v>79</v>
      </c>
    </row>
    <row r="584" spans="1:65" s="13" customFormat="1" ht="11.25">
      <c r="B584" s="159"/>
      <c r="D584" s="160" t="s">
        <v>146</v>
      </c>
      <c r="E584" s="161" t="s">
        <v>3</v>
      </c>
      <c r="F584" s="162" t="s">
        <v>225</v>
      </c>
      <c r="H584" s="161" t="s">
        <v>3</v>
      </c>
      <c r="I584" s="163"/>
      <c r="L584" s="159"/>
      <c r="M584" s="164"/>
      <c r="N584" s="165"/>
      <c r="O584" s="165"/>
      <c r="P584" s="165"/>
      <c r="Q584" s="165"/>
      <c r="R584" s="165"/>
      <c r="S584" s="165"/>
      <c r="T584" s="166"/>
      <c r="AT584" s="161" t="s">
        <v>146</v>
      </c>
      <c r="AU584" s="161" t="s">
        <v>79</v>
      </c>
      <c r="AV584" s="13" t="s">
        <v>77</v>
      </c>
      <c r="AW584" s="13" t="s">
        <v>31</v>
      </c>
      <c r="AX584" s="13" t="s">
        <v>69</v>
      </c>
      <c r="AY584" s="161" t="s">
        <v>135</v>
      </c>
    </row>
    <row r="585" spans="1:65" s="13" customFormat="1" ht="11.25">
      <c r="B585" s="159"/>
      <c r="D585" s="160" t="s">
        <v>146</v>
      </c>
      <c r="E585" s="161" t="s">
        <v>3</v>
      </c>
      <c r="F585" s="162" t="s">
        <v>596</v>
      </c>
      <c r="H585" s="161" t="s">
        <v>3</v>
      </c>
      <c r="I585" s="163"/>
      <c r="L585" s="159"/>
      <c r="M585" s="164"/>
      <c r="N585" s="165"/>
      <c r="O585" s="165"/>
      <c r="P585" s="165"/>
      <c r="Q585" s="165"/>
      <c r="R585" s="165"/>
      <c r="S585" s="165"/>
      <c r="T585" s="166"/>
      <c r="AT585" s="161" t="s">
        <v>146</v>
      </c>
      <c r="AU585" s="161" t="s">
        <v>79</v>
      </c>
      <c r="AV585" s="13" t="s">
        <v>77</v>
      </c>
      <c r="AW585" s="13" t="s">
        <v>31</v>
      </c>
      <c r="AX585" s="13" t="s">
        <v>69</v>
      </c>
      <c r="AY585" s="161" t="s">
        <v>135</v>
      </c>
    </row>
    <row r="586" spans="1:65" s="14" customFormat="1" ht="11.25">
      <c r="B586" s="167"/>
      <c r="D586" s="160" t="s">
        <v>146</v>
      </c>
      <c r="E586" s="168" t="s">
        <v>3</v>
      </c>
      <c r="F586" s="169" t="s">
        <v>148</v>
      </c>
      <c r="H586" s="170">
        <v>18</v>
      </c>
      <c r="I586" s="171"/>
      <c r="L586" s="167"/>
      <c r="M586" s="172"/>
      <c r="N586" s="173"/>
      <c r="O586" s="173"/>
      <c r="P586" s="173"/>
      <c r="Q586" s="173"/>
      <c r="R586" s="173"/>
      <c r="S586" s="173"/>
      <c r="T586" s="174"/>
      <c r="AT586" s="168" t="s">
        <v>146</v>
      </c>
      <c r="AU586" s="168" t="s">
        <v>79</v>
      </c>
      <c r="AV586" s="14" t="s">
        <v>79</v>
      </c>
      <c r="AW586" s="14" t="s">
        <v>31</v>
      </c>
      <c r="AX586" s="14" t="s">
        <v>69</v>
      </c>
      <c r="AY586" s="168" t="s">
        <v>135</v>
      </c>
    </row>
    <row r="587" spans="1:65" s="15" customFormat="1" ht="11.25">
      <c r="B587" s="175"/>
      <c r="D587" s="160" t="s">
        <v>146</v>
      </c>
      <c r="E587" s="176" t="s">
        <v>3</v>
      </c>
      <c r="F587" s="177" t="s">
        <v>149</v>
      </c>
      <c r="H587" s="178">
        <v>18</v>
      </c>
      <c r="I587" s="179"/>
      <c r="L587" s="175"/>
      <c r="M587" s="180"/>
      <c r="N587" s="181"/>
      <c r="O587" s="181"/>
      <c r="P587" s="181"/>
      <c r="Q587" s="181"/>
      <c r="R587" s="181"/>
      <c r="S587" s="181"/>
      <c r="T587" s="182"/>
      <c r="AT587" s="176" t="s">
        <v>146</v>
      </c>
      <c r="AU587" s="176" t="s">
        <v>79</v>
      </c>
      <c r="AV587" s="15" t="s">
        <v>142</v>
      </c>
      <c r="AW587" s="15" t="s">
        <v>31</v>
      </c>
      <c r="AX587" s="15" t="s">
        <v>77</v>
      </c>
      <c r="AY587" s="176" t="s">
        <v>135</v>
      </c>
    </row>
    <row r="588" spans="1:65" s="2" customFormat="1" ht="24.2" customHeight="1">
      <c r="A588" s="35"/>
      <c r="B588" s="140"/>
      <c r="C588" s="141" t="s">
        <v>597</v>
      </c>
      <c r="D588" s="141" t="s">
        <v>137</v>
      </c>
      <c r="E588" s="142" t="s">
        <v>598</v>
      </c>
      <c r="F588" s="143" t="s">
        <v>599</v>
      </c>
      <c r="G588" s="144" t="s">
        <v>140</v>
      </c>
      <c r="H588" s="145">
        <v>88</v>
      </c>
      <c r="I588" s="146"/>
      <c r="J588" s="147">
        <f>ROUND(I588*H588,2)</f>
        <v>0</v>
      </c>
      <c r="K588" s="143" t="s">
        <v>141</v>
      </c>
      <c r="L588" s="36"/>
      <c r="M588" s="148" t="s">
        <v>3</v>
      </c>
      <c r="N588" s="149" t="s">
        <v>40</v>
      </c>
      <c r="O588" s="56"/>
      <c r="P588" s="150">
        <f>O588*H588</f>
        <v>0</v>
      </c>
      <c r="Q588" s="150">
        <v>0.30651</v>
      </c>
      <c r="R588" s="150">
        <f>Q588*H588</f>
        <v>26.97288</v>
      </c>
      <c r="S588" s="150">
        <v>0</v>
      </c>
      <c r="T588" s="151">
        <f>S588*H588</f>
        <v>0</v>
      </c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R588" s="152" t="s">
        <v>142</v>
      </c>
      <c r="AT588" s="152" t="s">
        <v>137</v>
      </c>
      <c r="AU588" s="152" t="s">
        <v>79</v>
      </c>
      <c r="AY588" s="20" t="s">
        <v>135</v>
      </c>
      <c r="BE588" s="153">
        <f>IF(N588="základní",J588,0)</f>
        <v>0</v>
      </c>
      <c r="BF588" s="153">
        <f>IF(N588="snížená",J588,0)</f>
        <v>0</v>
      </c>
      <c r="BG588" s="153">
        <f>IF(N588="zákl. přenesená",J588,0)</f>
        <v>0</v>
      </c>
      <c r="BH588" s="153">
        <f>IF(N588="sníž. přenesená",J588,0)</f>
        <v>0</v>
      </c>
      <c r="BI588" s="153">
        <f>IF(N588="nulová",J588,0)</f>
        <v>0</v>
      </c>
      <c r="BJ588" s="20" t="s">
        <v>77</v>
      </c>
      <c r="BK588" s="153">
        <f>ROUND(I588*H588,2)</f>
        <v>0</v>
      </c>
      <c r="BL588" s="20" t="s">
        <v>142</v>
      </c>
      <c r="BM588" s="152" t="s">
        <v>600</v>
      </c>
    </row>
    <row r="589" spans="1:65" s="2" customFormat="1" ht="11.25">
      <c r="A589" s="35"/>
      <c r="B589" s="36"/>
      <c r="C589" s="35"/>
      <c r="D589" s="154" t="s">
        <v>144</v>
      </c>
      <c r="E589" s="35"/>
      <c r="F589" s="155" t="s">
        <v>601</v>
      </c>
      <c r="G589" s="35"/>
      <c r="H589" s="35"/>
      <c r="I589" s="156"/>
      <c r="J589" s="35"/>
      <c r="K589" s="35"/>
      <c r="L589" s="36"/>
      <c r="M589" s="157"/>
      <c r="N589" s="158"/>
      <c r="O589" s="56"/>
      <c r="P589" s="56"/>
      <c r="Q589" s="56"/>
      <c r="R589" s="56"/>
      <c r="S589" s="56"/>
      <c r="T589" s="57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T589" s="20" t="s">
        <v>144</v>
      </c>
      <c r="AU589" s="20" t="s">
        <v>79</v>
      </c>
    </row>
    <row r="590" spans="1:65" s="13" customFormat="1" ht="11.25">
      <c r="B590" s="159"/>
      <c r="D590" s="160" t="s">
        <v>146</v>
      </c>
      <c r="E590" s="161" t="s">
        <v>3</v>
      </c>
      <c r="F590" s="162" t="s">
        <v>225</v>
      </c>
      <c r="H590" s="161" t="s">
        <v>3</v>
      </c>
      <c r="I590" s="163"/>
      <c r="L590" s="159"/>
      <c r="M590" s="164"/>
      <c r="N590" s="165"/>
      <c r="O590" s="165"/>
      <c r="P590" s="165"/>
      <c r="Q590" s="165"/>
      <c r="R590" s="165"/>
      <c r="S590" s="165"/>
      <c r="T590" s="166"/>
      <c r="AT590" s="161" t="s">
        <v>146</v>
      </c>
      <c r="AU590" s="161" t="s">
        <v>79</v>
      </c>
      <c r="AV590" s="13" t="s">
        <v>77</v>
      </c>
      <c r="AW590" s="13" t="s">
        <v>31</v>
      </c>
      <c r="AX590" s="13" t="s">
        <v>69</v>
      </c>
      <c r="AY590" s="161" t="s">
        <v>135</v>
      </c>
    </row>
    <row r="591" spans="1:65" s="13" customFormat="1" ht="11.25">
      <c r="B591" s="159"/>
      <c r="D591" s="160" t="s">
        <v>146</v>
      </c>
      <c r="E591" s="161" t="s">
        <v>3</v>
      </c>
      <c r="F591" s="162" t="s">
        <v>602</v>
      </c>
      <c r="H591" s="161" t="s">
        <v>3</v>
      </c>
      <c r="I591" s="163"/>
      <c r="L591" s="159"/>
      <c r="M591" s="164"/>
      <c r="N591" s="165"/>
      <c r="O591" s="165"/>
      <c r="P591" s="165"/>
      <c r="Q591" s="165"/>
      <c r="R591" s="165"/>
      <c r="S591" s="165"/>
      <c r="T591" s="166"/>
      <c r="AT591" s="161" t="s">
        <v>146</v>
      </c>
      <c r="AU591" s="161" t="s">
        <v>79</v>
      </c>
      <c r="AV591" s="13" t="s">
        <v>77</v>
      </c>
      <c r="AW591" s="13" t="s">
        <v>31</v>
      </c>
      <c r="AX591" s="13" t="s">
        <v>69</v>
      </c>
      <c r="AY591" s="161" t="s">
        <v>135</v>
      </c>
    </row>
    <row r="592" spans="1:65" s="14" customFormat="1" ht="11.25">
      <c r="B592" s="167"/>
      <c r="D592" s="160" t="s">
        <v>146</v>
      </c>
      <c r="E592" s="168" t="s">
        <v>3</v>
      </c>
      <c r="F592" s="169" t="s">
        <v>365</v>
      </c>
      <c r="H592" s="170">
        <v>88</v>
      </c>
      <c r="I592" s="171"/>
      <c r="L592" s="167"/>
      <c r="M592" s="172"/>
      <c r="N592" s="173"/>
      <c r="O592" s="173"/>
      <c r="P592" s="173"/>
      <c r="Q592" s="173"/>
      <c r="R592" s="173"/>
      <c r="S592" s="173"/>
      <c r="T592" s="174"/>
      <c r="AT592" s="168" t="s">
        <v>146</v>
      </c>
      <c r="AU592" s="168" t="s">
        <v>79</v>
      </c>
      <c r="AV592" s="14" t="s">
        <v>79</v>
      </c>
      <c r="AW592" s="14" t="s">
        <v>31</v>
      </c>
      <c r="AX592" s="14" t="s">
        <v>69</v>
      </c>
      <c r="AY592" s="168" t="s">
        <v>135</v>
      </c>
    </row>
    <row r="593" spans="1:65" s="15" customFormat="1" ht="11.25">
      <c r="B593" s="175"/>
      <c r="D593" s="160" t="s">
        <v>146</v>
      </c>
      <c r="E593" s="176" t="s">
        <v>3</v>
      </c>
      <c r="F593" s="177" t="s">
        <v>149</v>
      </c>
      <c r="H593" s="178">
        <v>88</v>
      </c>
      <c r="I593" s="179"/>
      <c r="L593" s="175"/>
      <c r="M593" s="180"/>
      <c r="N593" s="181"/>
      <c r="O593" s="181"/>
      <c r="P593" s="181"/>
      <c r="Q593" s="181"/>
      <c r="R593" s="181"/>
      <c r="S593" s="181"/>
      <c r="T593" s="182"/>
      <c r="AT593" s="176" t="s">
        <v>146</v>
      </c>
      <c r="AU593" s="176" t="s">
        <v>79</v>
      </c>
      <c r="AV593" s="15" t="s">
        <v>142</v>
      </c>
      <c r="AW593" s="15" t="s">
        <v>31</v>
      </c>
      <c r="AX593" s="15" t="s">
        <v>77</v>
      </c>
      <c r="AY593" s="176" t="s">
        <v>135</v>
      </c>
    </row>
    <row r="594" spans="1:65" s="2" customFormat="1" ht="24.2" customHeight="1">
      <c r="A594" s="35"/>
      <c r="B594" s="140"/>
      <c r="C594" s="141" t="s">
        <v>603</v>
      </c>
      <c r="D594" s="141" t="s">
        <v>137</v>
      </c>
      <c r="E594" s="142" t="s">
        <v>604</v>
      </c>
      <c r="F594" s="143" t="s">
        <v>605</v>
      </c>
      <c r="G594" s="144" t="s">
        <v>140</v>
      </c>
      <c r="H594" s="145">
        <v>18</v>
      </c>
      <c r="I594" s="146"/>
      <c r="J594" s="147">
        <f>ROUND(I594*H594,2)</f>
        <v>0</v>
      </c>
      <c r="K594" s="143" t="s">
        <v>141</v>
      </c>
      <c r="L594" s="36"/>
      <c r="M594" s="148" t="s">
        <v>3</v>
      </c>
      <c r="N594" s="149" t="s">
        <v>40</v>
      </c>
      <c r="O594" s="56"/>
      <c r="P594" s="150">
        <f>O594*H594</f>
        <v>0</v>
      </c>
      <c r="Q594" s="150">
        <v>0.45977000000000001</v>
      </c>
      <c r="R594" s="150">
        <f>Q594*H594</f>
        <v>8.2758599999999998</v>
      </c>
      <c r="S594" s="150">
        <v>0</v>
      </c>
      <c r="T594" s="151">
        <f>S594*H594</f>
        <v>0</v>
      </c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R594" s="152" t="s">
        <v>142</v>
      </c>
      <c r="AT594" s="152" t="s">
        <v>137</v>
      </c>
      <c r="AU594" s="152" t="s">
        <v>79</v>
      </c>
      <c r="AY594" s="20" t="s">
        <v>135</v>
      </c>
      <c r="BE594" s="153">
        <f>IF(N594="základní",J594,0)</f>
        <v>0</v>
      </c>
      <c r="BF594" s="153">
        <f>IF(N594="snížená",J594,0)</f>
        <v>0</v>
      </c>
      <c r="BG594" s="153">
        <f>IF(N594="zákl. přenesená",J594,0)</f>
        <v>0</v>
      </c>
      <c r="BH594" s="153">
        <f>IF(N594="sníž. přenesená",J594,0)</f>
        <v>0</v>
      </c>
      <c r="BI594" s="153">
        <f>IF(N594="nulová",J594,0)</f>
        <v>0</v>
      </c>
      <c r="BJ594" s="20" t="s">
        <v>77</v>
      </c>
      <c r="BK594" s="153">
        <f>ROUND(I594*H594,2)</f>
        <v>0</v>
      </c>
      <c r="BL594" s="20" t="s">
        <v>142</v>
      </c>
      <c r="BM594" s="152" t="s">
        <v>606</v>
      </c>
    </row>
    <row r="595" spans="1:65" s="2" customFormat="1" ht="11.25">
      <c r="A595" s="35"/>
      <c r="B595" s="36"/>
      <c r="C595" s="35"/>
      <c r="D595" s="154" t="s">
        <v>144</v>
      </c>
      <c r="E595" s="35"/>
      <c r="F595" s="155" t="s">
        <v>607</v>
      </c>
      <c r="G595" s="35"/>
      <c r="H595" s="35"/>
      <c r="I595" s="156"/>
      <c r="J595" s="35"/>
      <c r="K595" s="35"/>
      <c r="L595" s="36"/>
      <c r="M595" s="157"/>
      <c r="N595" s="158"/>
      <c r="O595" s="56"/>
      <c r="P595" s="56"/>
      <c r="Q595" s="56"/>
      <c r="R595" s="56"/>
      <c r="S595" s="56"/>
      <c r="T595" s="57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T595" s="20" t="s">
        <v>144</v>
      </c>
      <c r="AU595" s="20" t="s">
        <v>79</v>
      </c>
    </row>
    <row r="596" spans="1:65" s="13" customFormat="1" ht="11.25">
      <c r="B596" s="159"/>
      <c r="D596" s="160" t="s">
        <v>146</v>
      </c>
      <c r="E596" s="161" t="s">
        <v>3</v>
      </c>
      <c r="F596" s="162" t="s">
        <v>225</v>
      </c>
      <c r="H596" s="161" t="s">
        <v>3</v>
      </c>
      <c r="I596" s="163"/>
      <c r="L596" s="159"/>
      <c r="M596" s="164"/>
      <c r="N596" s="165"/>
      <c r="O596" s="165"/>
      <c r="P596" s="165"/>
      <c r="Q596" s="165"/>
      <c r="R596" s="165"/>
      <c r="S596" s="165"/>
      <c r="T596" s="166"/>
      <c r="AT596" s="161" t="s">
        <v>146</v>
      </c>
      <c r="AU596" s="161" t="s">
        <v>79</v>
      </c>
      <c r="AV596" s="13" t="s">
        <v>77</v>
      </c>
      <c r="AW596" s="13" t="s">
        <v>31</v>
      </c>
      <c r="AX596" s="13" t="s">
        <v>69</v>
      </c>
      <c r="AY596" s="161" t="s">
        <v>135</v>
      </c>
    </row>
    <row r="597" spans="1:65" s="13" customFormat="1" ht="11.25">
      <c r="B597" s="159"/>
      <c r="D597" s="160" t="s">
        <v>146</v>
      </c>
      <c r="E597" s="161" t="s">
        <v>3</v>
      </c>
      <c r="F597" s="162" t="s">
        <v>608</v>
      </c>
      <c r="H597" s="161" t="s">
        <v>3</v>
      </c>
      <c r="I597" s="163"/>
      <c r="L597" s="159"/>
      <c r="M597" s="164"/>
      <c r="N597" s="165"/>
      <c r="O597" s="165"/>
      <c r="P597" s="165"/>
      <c r="Q597" s="165"/>
      <c r="R597" s="165"/>
      <c r="S597" s="165"/>
      <c r="T597" s="166"/>
      <c r="AT597" s="161" t="s">
        <v>146</v>
      </c>
      <c r="AU597" s="161" t="s">
        <v>79</v>
      </c>
      <c r="AV597" s="13" t="s">
        <v>77</v>
      </c>
      <c r="AW597" s="13" t="s">
        <v>31</v>
      </c>
      <c r="AX597" s="13" t="s">
        <v>69</v>
      </c>
      <c r="AY597" s="161" t="s">
        <v>135</v>
      </c>
    </row>
    <row r="598" spans="1:65" s="14" customFormat="1" ht="11.25">
      <c r="B598" s="167"/>
      <c r="D598" s="160" t="s">
        <v>146</v>
      </c>
      <c r="E598" s="168" t="s">
        <v>3</v>
      </c>
      <c r="F598" s="169" t="s">
        <v>148</v>
      </c>
      <c r="H598" s="170">
        <v>18</v>
      </c>
      <c r="I598" s="171"/>
      <c r="L598" s="167"/>
      <c r="M598" s="172"/>
      <c r="N598" s="173"/>
      <c r="O598" s="173"/>
      <c r="P598" s="173"/>
      <c r="Q598" s="173"/>
      <c r="R598" s="173"/>
      <c r="S598" s="173"/>
      <c r="T598" s="174"/>
      <c r="AT598" s="168" t="s">
        <v>146</v>
      </c>
      <c r="AU598" s="168" t="s">
        <v>79</v>
      </c>
      <c r="AV598" s="14" t="s">
        <v>79</v>
      </c>
      <c r="AW598" s="14" t="s">
        <v>31</v>
      </c>
      <c r="AX598" s="14" t="s">
        <v>69</v>
      </c>
      <c r="AY598" s="168" t="s">
        <v>135</v>
      </c>
    </row>
    <row r="599" spans="1:65" s="15" customFormat="1" ht="11.25">
      <c r="B599" s="175"/>
      <c r="D599" s="160" t="s">
        <v>146</v>
      </c>
      <c r="E599" s="176" t="s">
        <v>3</v>
      </c>
      <c r="F599" s="177" t="s">
        <v>149</v>
      </c>
      <c r="H599" s="178">
        <v>18</v>
      </c>
      <c r="I599" s="179"/>
      <c r="L599" s="175"/>
      <c r="M599" s="180"/>
      <c r="N599" s="181"/>
      <c r="O599" s="181"/>
      <c r="P599" s="181"/>
      <c r="Q599" s="181"/>
      <c r="R599" s="181"/>
      <c r="S599" s="181"/>
      <c r="T599" s="182"/>
      <c r="AT599" s="176" t="s">
        <v>146</v>
      </c>
      <c r="AU599" s="176" t="s">
        <v>79</v>
      </c>
      <c r="AV599" s="15" t="s">
        <v>142</v>
      </c>
      <c r="AW599" s="15" t="s">
        <v>31</v>
      </c>
      <c r="AX599" s="15" t="s">
        <v>77</v>
      </c>
      <c r="AY599" s="176" t="s">
        <v>135</v>
      </c>
    </row>
    <row r="600" spans="1:65" s="2" customFormat="1" ht="16.5" customHeight="1">
      <c r="A600" s="35"/>
      <c r="B600" s="140"/>
      <c r="C600" s="141" t="s">
        <v>609</v>
      </c>
      <c r="D600" s="141" t="s">
        <v>137</v>
      </c>
      <c r="E600" s="142" t="s">
        <v>610</v>
      </c>
      <c r="F600" s="143" t="s">
        <v>611</v>
      </c>
      <c r="G600" s="144" t="s">
        <v>140</v>
      </c>
      <c r="H600" s="145">
        <v>116.6</v>
      </c>
      <c r="I600" s="146"/>
      <c r="J600" s="147">
        <f>ROUND(I600*H600,2)</f>
        <v>0</v>
      </c>
      <c r="K600" s="143" t="s">
        <v>141</v>
      </c>
      <c r="L600" s="36"/>
      <c r="M600" s="148" t="s">
        <v>3</v>
      </c>
      <c r="N600" s="149" t="s">
        <v>40</v>
      </c>
      <c r="O600" s="56"/>
      <c r="P600" s="150">
        <f>O600*H600</f>
        <v>0</v>
      </c>
      <c r="Q600" s="150">
        <v>0.61199999999999999</v>
      </c>
      <c r="R600" s="150">
        <f>Q600*H600</f>
        <v>71.359200000000001</v>
      </c>
      <c r="S600" s="150">
        <v>0</v>
      </c>
      <c r="T600" s="151">
        <f>S600*H600</f>
        <v>0</v>
      </c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R600" s="152" t="s">
        <v>142</v>
      </c>
      <c r="AT600" s="152" t="s">
        <v>137</v>
      </c>
      <c r="AU600" s="152" t="s">
        <v>79</v>
      </c>
      <c r="AY600" s="20" t="s">
        <v>135</v>
      </c>
      <c r="BE600" s="153">
        <f>IF(N600="základní",J600,0)</f>
        <v>0</v>
      </c>
      <c r="BF600" s="153">
        <f>IF(N600="snížená",J600,0)</f>
        <v>0</v>
      </c>
      <c r="BG600" s="153">
        <f>IF(N600="zákl. přenesená",J600,0)</f>
        <v>0</v>
      </c>
      <c r="BH600" s="153">
        <f>IF(N600="sníž. přenesená",J600,0)</f>
        <v>0</v>
      </c>
      <c r="BI600" s="153">
        <f>IF(N600="nulová",J600,0)</f>
        <v>0</v>
      </c>
      <c r="BJ600" s="20" t="s">
        <v>77</v>
      </c>
      <c r="BK600" s="153">
        <f>ROUND(I600*H600,2)</f>
        <v>0</v>
      </c>
      <c r="BL600" s="20" t="s">
        <v>142</v>
      </c>
      <c r="BM600" s="152" t="s">
        <v>612</v>
      </c>
    </row>
    <row r="601" spans="1:65" s="2" customFormat="1" ht="11.25">
      <c r="A601" s="35"/>
      <c r="B601" s="36"/>
      <c r="C601" s="35"/>
      <c r="D601" s="154" t="s">
        <v>144</v>
      </c>
      <c r="E601" s="35"/>
      <c r="F601" s="155" t="s">
        <v>613</v>
      </c>
      <c r="G601" s="35"/>
      <c r="H601" s="35"/>
      <c r="I601" s="156"/>
      <c r="J601" s="35"/>
      <c r="K601" s="35"/>
      <c r="L601" s="36"/>
      <c r="M601" s="157"/>
      <c r="N601" s="158"/>
      <c r="O601" s="56"/>
      <c r="P601" s="56"/>
      <c r="Q601" s="56"/>
      <c r="R601" s="56"/>
      <c r="S601" s="56"/>
      <c r="T601" s="57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T601" s="20" t="s">
        <v>144</v>
      </c>
      <c r="AU601" s="20" t="s">
        <v>79</v>
      </c>
    </row>
    <row r="602" spans="1:65" s="13" customFormat="1" ht="11.25">
      <c r="B602" s="159"/>
      <c r="D602" s="160" t="s">
        <v>146</v>
      </c>
      <c r="E602" s="161" t="s">
        <v>3</v>
      </c>
      <c r="F602" s="162" t="s">
        <v>225</v>
      </c>
      <c r="H602" s="161" t="s">
        <v>3</v>
      </c>
      <c r="I602" s="163"/>
      <c r="L602" s="159"/>
      <c r="M602" s="164"/>
      <c r="N602" s="165"/>
      <c r="O602" s="165"/>
      <c r="P602" s="165"/>
      <c r="Q602" s="165"/>
      <c r="R602" s="165"/>
      <c r="S602" s="165"/>
      <c r="T602" s="166"/>
      <c r="AT602" s="161" t="s">
        <v>146</v>
      </c>
      <c r="AU602" s="161" t="s">
        <v>79</v>
      </c>
      <c r="AV602" s="13" t="s">
        <v>77</v>
      </c>
      <c r="AW602" s="13" t="s">
        <v>31</v>
      </c>
      <c r="AX602" s="13" t="s">
        <v>69</v>
      </c>
      <c r="AY602" s="161" t="s">
        <v>135</v>
      </c>
    </row>
    <row r="603" spans="1:65" s="13" customFormat="1" ht="11.25">
      <c r="B603" s="159"/>
      <c r="D603" s="160" t="s">
        <v>146</v>
      </c>
      <c r="E603" s="161" t="s">
        <v>3</v>
      </c>
      <c r="F603" s="162" t="s">
        <v>614</v>
      </c>
      <c r="H603" s="161" t="s">
        <v>3</v>
      </c>
      <c r="I603" s="163"/>
      <c r="L603" s="159"/>
      <c r="M603" s="164"/>
      <c r="N603" s="165"/>
      <c r="O603" s="165"/>
      <c r="P603" s="165"/>
      <c r="Q603" s="165"/>
      <c r="R603" s="165"/>
      <c r="S603" s="165"/>
      <c r="T603" s="166"/>
      <c r="AT603" s="161" t="s">
        <v>146</v>
      </c>
      <c r="AU603" s="161" t="s">
        <v>79</v>
      </c>
      <c r="AV603" s="13" t="s">
        <v>77</v>
      </c>
      <c r="AW603" s="13" t="s">
        <v>31</v>
      </c>
      <c r="AX603" s="13" t="s">
        <v>69</v>
      </c>
      <c r="AY603" s="161" t="s">
        <v>135</v>
      </c>
    </row>
    <row r="604" spans="1:65" s="14" customFormat="1" ht="11.25">
      <c r="B604" s="167"/>
      <c r="D604" s="160" t="s">
        <v>146</v>
      </c>
      <c r="E604" s="168" t="s">
        <v>3</v>
      </c>
      <c r="F604" s="169" t="s">
        <v>362</v>
      </c>
      <c r="H604" s="170">
        <v>116.6</v>
      </c>
      <c r="I604" s="171"/>
      <c r="L604" s="167"/>
      <c r="M604" s="172"/>
      <c r="N604" s="173"/>
      <c r="O604" s="173"/>
      <c r="P604" s="173"/>
      <c r="Q604" s="173"/>
      <c r="R604" s="173"/>
      <c r="S604" s="173"/>
      <c r="T604" s="174"/>
      <c r="AT604" s="168" t="s">
        <v>146</v>
      </c>
      <c r="AU604" s="168" t="s">
        <v>79</v>
      </c>
      <c r="AV604" s="14" t="s">
        <v>79</v>
      </c>
      <c r="AW604" s="14" t="s">
        <v>31</v>
      </c>
      <c r="AX604" s="14" t="s">
        <v>69</v>
      </c>
      <c r="AY604" s="168" t="s">
        <v>135</v>
      </c>
    </row>
    <row r="605" spans="1:65" s="15" customFormat="1" ht="11.25">
      <c r="B605" s="175"/>
      <c r="D605" s="160" t="s">
        <v>146</v>
      </c>
      <c r="E605" s="176" t="s">
        <v>3</v>
      </c>
      <c r="F605" s="177" t="s">
        <v>149</v>
      </c>
      <c r="H605" s="178">
        <v>116.6</v>
      </c>
      <c r="I605" s="179"/>
      <c r="L605" s="175"/>
      <c r="M605" s="180"/>
      <c r="N605" s="181"/>
      <c r="O605" s="181"/>
      <c r="P605" s="181"/>
      <c r="Q605" s="181"/>
      <c r="R605" s="181"/>
      <c r="S605" s="181"/>
      <c r="T605" s="182"/>
      <c r="AT605" s="176" t="s">
        <v>146</v>
      </c>
      <c r="AU605" s="176" t="s">
        <v>79</v>
      </c>
      <c r="AV605" s="15" t="s">
        <v>142</v>
      </c>
      <c r="AW605" s="15" t="s">
        <v>31</v>
      </c>
      <c r="AX605" s="15" t="s">
        <v>77</v>
      </c>
      <c r="AY605" s="176" t="s">
        <v>135</v>
      </c>
    </row>
    <row r="606" spans="1:65" s="2" customFormat="1" ht="16.5" customHeight="1">
      <c r="A606" s="35"/>
      <c r="B606" s="140"/>
      <c r="C606" s="141" t="s">
        <v>615</v>
      </c>
      <c r="D606" s="141" t="s">
        <v>137</v>
      </c>
      <c r="E606" s="142" t="s">
        <v>616</v>
      </c>
      <c r="F606" s="143" t="s">
        <v>617</v>
      </c>
      <c r="G606" s="144" t="s">
        <v>140</v>
      </c>
      <c r="H606" s="145">
        <v>1459.4</v>
      </c>
      <c r="I606" s="146"/>
      <c r="J606" s="147">
        <f>ROUND(I606*H606,2)</f>
        <v>0</v>
      </c>
      <c r="K606" s="143" t="s">
        <v>3</v>
      </c>
      <c r="L606" s="36"/>
      <c r="M606" s="148" t="s">
        <v>3</v>
      </c>
      <c r="N606" s="149" t="s">
        <v>40</v>
      </c>
      <c r="O606" s="56"/>
      <c r="P606" s="150">
        <f>O606*H606</f>
        <v>0</v>
      </c>
      <c r="Q606" s="150">
        <v>6.4000000000000001E-2</v>
      </c>
      <c r="R606" s="150">
        <f>Q606*H606</f>
        <v>93.401600000000002</v>
      </c>
      <c r="S606" s="150">
        <v>0</v>
      </c>
      <c r="T606" s="151">
        <f>S606*H606</f>
        <v>0</v>
      </c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R606" s="152" t="s">
        <v>142</v>
      </c>
      <c r="AT606" s="152" t="s">
        <v>137</v>
      </c>
      <c r="AU606" s="152" t="s">
        <v>79</v>
      </c>
      <c r="AY606" s="20" t="s">
        <v>135</v>
      </c>
      <c r="BE606" s="153">
        <f>IF(N606="základní",J606,0)</f>
        <v>0</v>
      </c>
      <c r="BF606" s="153">
        <f>IF(N606="snížená",J606,0)</f>
        <v>0</v>
      </c>
      <c r="BG606" s="153">
        <f>IF(N606="zákl. přenesená",J606,0)</f>
        <v>0</v>
      </c>
      <c r="BH606" s="153">
        <f>IF(N606="sníž. přenesená",J606,0)</f>
        <v>0</v>
      </c>
      <c r="BI606" s="153">
        <f>IF(N606="nulová",J606,0)</f>
        <v>0</v>
      </c>
      <c r="BJ606" s="20" t="s">
        <v>77</v>
      </c>
      <c r="BK606" s="153">
        <f>ROUND(I606*H606,2)</f>
        <v>0</v>
      </c>
      <c r="BL606" s="20" t="s">
        <v>142</v>
      </c>
      <c r="BM606" s="152" t="s">
        <v>618</v>
      </c>
    </row>
    <row r="607" spans="1:65" s="13" customFormat="1" ht="11.25">
      <c r="B607" s="159"/>
      <c r="D607" s="160" t="s">
        <v>146</v>
      </c>
      <c r="E607" s="161" t="s">
        <v>3</v>
      </c>
      <c r="F607" s="162" t="s">
        <v>225</v>
      </c>
      <c r="H607" s="161" t="s">
        <v>3</v>
      </c>
      <c r="I607" s="163"/>
      <c r="L607" s="159"/>
      <c r="M607" s="164"/>
      <c r="N607" s="165"/>
      <c r="O607" s="165"/>
      <c r="P607" s="165"/>
      <c r="Q607" s="165"/>
      <c r="R607" s="165"/>
      <c r="S607" s="165"/>
      <c r="T607" s="166"/>
      <c r="AT607" s="161" t="s">
        <v>146</v>
      </c>
      <c r="AU607" s="161" t="s">
        <v>79</v>
      </c>
      <c r="AV607" s="13" t="s">
        <v>77</v>
      </c>
      <c r="AW607" s="13" t="s">
        <v>31</v>
      </c>
      <c r="AX607" s="13" t="s">
        <v>69</v>
      </c>
      <c r="AY607" s="161" t="s">
        <v>135</v>
      </c>
    </row>
    <row r="608" spans="1:65" s="13" customFormat="1" ht="11.25">
      <c r="B608" s="159"/>
      <c r="D608" s="160" t="s">
        <v>146</v>
      </c>
      <c r="E608" s="161" t="s">
        <v>3</v>
      </c>
      <c r="F608" s="162" t="s">
        <v>619</v>
      </c>
      <c r="H608" s="161" t="s">
        <v>3</v>
      </c>
      <c r="I608" s="163"/>
      <c r="L608" s="159"/>
      <c r="M608" s="164"/>
      <c r="N608" s="165"/>
      <c r="O608" s="165"/>
      <c r="P608" s="165"/>
      <c r="Q608" s="165"/>
      <c r="R608" s="165"/>
      <c r="S608" s="165"/>
      <c r="T608" s="166"/>
      <c r="AT608" s="161" t="s">
        <v>146</v>
      </c>
      <c r="AU608" s="161" t="s">
        <v>79</v>
      </c>
      <c r="AV608" s="13" t="s">
        <v>77</v>
      </c>
      <c r="AW608" s="13" t="s">
        <v>31</v>
      </c>
      <c r="AX608" s="13" t="s">
        <v>69</v>
      </c>
      <c r="AY608" s="161" t="s">
        <v>135</v>
      </c>
    </row>
    <row r="609" spans="1:65" s="14" customFormat="1" ht="11.25">
      <c r="B609" s="167"/>
      <c r="D609" s="160" t="s">
        <v>146</v>
      </c>
      <c r="E609" s="168" t="s">
        <v>3</v>
      </c>
      <c r="F609" s="169" t="s">
        <v>359</v>
      </c>
      <c r="H609" s="170">
        <v>1162.8</v>
      </c>
      <c r="I609" s="171"/>
      <c r="L609" s="167"/>
      <c r="M609" s="172"/>
      <c r="N609" s="173"/>
      <c r="O609" s="173"/>
      <c r="P609" s="173"/>
      <c r="Q609" s="173"/>
      <c r="R609" s="173"/>
      <c r="S609" s="173"/>
      <c r="T609" s="174"/>
      <c r="AT609" s="168" t="s">
        <v>146</v>
      </c>
      <c r="AU609" s="168" t="s">
        <v>79</v>
      </c>
      <c r="AV609" s="14" t="s">
        <v>79</v>
      </c>
      <c r="AW609" s="14" t="s">
        <v>31</v>
      </c>
      <c r="AX609" s="14" t="s">
        <v>69</v>
      </c>
      <c r="AY609" s="168" t="s">
        <v>135</v>
      </c>
    </row>
    <row r="610" spans="1:65" s="13" customFormat="1" ht="11.25">
      <c r="B610" s="159"/>
      <c r="D610" s="160" t="s">
        <v>146</v>
      </c>
      <c r="E610" s="161" t="s">
        <v>3</v>
      </c>
      <c r="F610" s="162" t="s">
        <v>620</v>
      </c>
      <c r="H610" s="161" t="s">
        <v>3</v>
      </c>
      <c r="I610" s="163"/>
      <c r="L610" s="159"/>
      <c r="M610" s="164"/>
      <c r="N610" s="165"/>
      <c r="O610" s="165"/>
      <c r="P610" s="165"/>
      <c r="Q610" s="165"/>
      <c r="R610" s="165"/>
      <c r="S610" s="165"/>
      <c r="T610" s="166"/>
      <c r="AT610" s="161" t="s">
        <v>146</v>
      </c>
      <c r="AU610" s="161" t="s">
        <v>79</v>
      </c>
      <c r="AV610" s="13" t="s">
        <v>77</v>
      </c>
      <c r="AW610" s="13" t="s">
        <v>31</v>
      </c>
      <c r="AX610" s="13" t="s">
        <v>69</v>
      </c>
      <c r="AY610" s="161" t="s">
        <v>135</v>
      </c>
    </row>
    <row r="611" spans="1:65" s="14" customFormat="1" ht="11.25">
      <c r="B611" s="167"/>
      <c r="D611" s="160" t="s">
        <v>146</v>
      </c>
      <c r="E611" s="168" t="s">
        <v>3</v>
      </c>
      <c r="F611" s="169" t="s">
        <v>621</v>
      </c>
      <c r="H611" s="170">
        <v>296.60000000000002</v>
      </c>
      <c r="I611" s="171"/>
      <c r="L611" s="167"/>
      <c r="M611" s="172"/>
      <c r="N611" s="173"/>
      <c r="O611" s="173"/>
      <c r="P611" s="173"/>
      <c r="Q611" s="173"/>
      <c r="R611" s="173"/>
      <c r="S611" s="173"/>
      <c r="T611" s="174"/>
      <c r="AT611" s="168" t="s">
        <v>146</v>
      </c>
      <c r="AU611" s="168" t="s">
        <v>79</v>
      </c>
      <c r="AV611" s="14" t="s">
        <v>79</v>
      </c>
      <c r="AW611" s="14" t="s">
        <v>31</v>
      </c>
      <c r="AX611" s="14" t="s">
        <v>69</v>
      </c>
      <c r="AY611" s="168" t="s">
        <v>135</v>
      </c>
    </row>
    <row r="612" spans="1:65" s="15" customFormat="1" ht="11.25">
      <c r="B612" s="175"/>
      <c r="D612" s="160" t="s">
        <v>146</v>
      </c>
      <c r="E612" s="176" t="s">
        <v>3</v>
      </c>
      <c r="F612" s="177" t="s">
        <v>149</v>
      </c>
      <c r="H612" s="178">
        <v>1459.4</v>
      </c>
      <c r="I612" s="179"/>
      <c r="L612" s="175"/>
      <c r="M612" s="180"/>
      <c r="N612" s="181"/>
      <c r="O612" s="181"/>
      <c r="P612" s="181"/>
      <c r="Q612" s="181"/>
      <c r="R612" s="181"/>
      <c r="S612" s="181"/>
      <c r="T612" s="182"/>
      <c r="AT612" s="176" t="s">
        <v>146</v>
      </c>
      <c r="AU612" s="176" t="s">
        <v>79</v>
      </c>
      <c r="AV612" s="15" t="s">
        <v>142</v>
      </c>
      <c r="AW612" s="15" t="s">
        <v>31</v>
      </c>
      <c r="AX612" s="15" t="s">
        <v>77</v>
      </c>
      <c r="AY612" s="176" t="s">
        <v>135</v>
      </c>
    </row>
    <row r="613" spans="1:65" s="2" customFormat="1" ht="16.5" customHeight="1">
      <c r="A613" s="35"/>
      <c r="B613" s="140"/>
      <c r="C613" s="141" t="s">
        <v>622</v>
      </c>
      <c r="D613" s="141" t="s">
        <v>137</v>
      </c>
      <c r="E613" s="142" t="s">
        <v>623</v>
      </c>
      <c r="F613" s="143" t="s">
        <v>624</v>
      </c>
      <c r="G613" s="144" t="s">
        <v>140</v>
      </c>
      <c r="H613" s="145">
        <v>18</v>
      </c>
      <c r="I613" s="146"/>
      <c r="J613" s="147">
        <f>ROUND(I613*H613,2)</f>
        <v>0</v>
      </c>
      <c r="K613" s="143" t="s">
        <v>141</v>
      </c>
      <c r="L613" s="36"/>
      <c r="M613" s="148" t="s">
        <v>3</v>
      </c>
      <c r="N613" s="149" t="s">
        <v>40</v>
      </c>
      <c r="O613" s="56"/>
      <c r="P613" s="150">
        <f>O613*H613</f>
        <v>0</v>
      </c>
      <c r="Q613" s="150">
        <v>3.4000000000000002E-4</v>
      </c>
      <c r="R613" s="150">
        <f>Q613*H613</f>
        <v>6.1200000000000004E-3</v>
      </c>
      <c r="S613" s="150">
        <v>0</v>
      </c>
      <c r="T613" s="151">
        <f>S613*H613</f>
        <v>0</v>
      </c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R613" s="152" t="s">
        <v>142</v>
      </c>
      <c r="AT613" s="152" t="s">
        <v>137</v>
      </c>
      <c r="AU613" s="152" t="s">
        <v>79</v>
      </c>
      <c r="AY613" s="20" t="s">
        <v>135</v>
      </c>
      <c r="BE613" s="153">
        <f>IF(N613="základní",J613,0)</f>
        <v>0</v>
      </c>
      <c r="BF613" s="153">
        <f>IF(N613="snížená",J613,0)</f>
        <v>0</v>
      </c>
      <c r="BG613" s="153">
        <f>IF(N613="zákl. přenesená",J613,0)</f>
        <v>0</v>
      </c>
      <c r="BH613" s="153">
        <f>IF(N613="sníž. přenesená",J613,0)</f>
        <v>0</v>
      </c>
      <c r="BI613" s="153">
        <f>IF(N613="nulová",J613,0)</f>
        <v>0</v>
      </c>
      <c r="BJ613" s="20" t="s">
        <v>77</v>
      </c>
      <c r="BK613" s="153">
        <f>ROUND(I613*H613,2)</f>
        <v>0</v>
      </c>
      <c r="BL613" s="20" t="s">
        <v>142</v>
      </c>
      <c r="BM613" s="152" t="s">
        <v>625</v>
      </c>
    </row>
    <row r="614" spans="1:65" s="2" customFormat="1" ht="11.25">
      <c r="A614" s="35"/>
      <c r="B614" s="36"/>
      <c r="C614" s="35"/>
      <c r="D614" s="154" t="s">
        <v>144</v>
      </c>
      <c r="E614" s="35"/>
      <c r="F614" s="155" t="s">
        <v>626</v>
      </c>
      <c r="G614" s="35"/>
      <c r="H614" s="35"/>
      <c r="I614" s="156"/>
      <c r="J614" s="35"/>
      <c r="K614" s="35"/>
      <c r="L614" s="36"/>
      <c r="M614" s="157"/>
      <c r="N614" s="158"/>
      <c r="O614" s="56"/>
      <c r="P614" s="56"/>
      <c r="Q614" s="56"/>
      <c r="R614" s="56"/>
      <c r="S614" s="56"/>
      <c r="T614" s="57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T614" s="20" t="s">
        <v>144</v>
      </c>
      <c r="AU614" s="20" t="s">
        <v>79</v>
      </c>
    </row>
    <row r="615" spans="1:65" s="13" customFormat="1" ht="11.25">
      <c r="B615" s="159"/>
      <c r="D615" s="160" t="s">
        <v>146</v>
      </c>
      <c r="E615" s="161" t="s">
        <v>3</v>
      </c>
      <c r="F615" s="162" t="s">
        <v>225</v>
      </c>
      <c r="H615" s="161" t="s">
        <v>3</v>
      </c>
      <c r="I615" s="163"/>
      <c r="L615" s="159"/>
      <c r="M615" s="164"/>
      <c r="N615" s="165"/>
      <c r="O615" s="165"/>
      <c r="P615" s="165"/>
      <c r="Q615" s="165"/>
      <c r="R615" s="165"/>
      <c r="S615" s="165"/>
      <c r="T615" s="166"/>
      <c r="AT615" s="161" t="s">
        <v>146</v>
      </c>
      <c r="AU615" s="161" t="s">
        <v>79</v>
      </c>
      <c r="AV615" s="13" t="s">
        <v>77</v>
      </c>
      <c r="AW615" s="13" t="s">
        <v>31</v>
      </c>
      <c r="AX615" s="13" t="s">
        <v>69</v>
      </c>
      <c r="AY615" s="161" t="s">
        <v>135</v>
      </c>
    </row>
    <row r="616" spans="1:65" s="13" customFormat="1" ht="11.25">
      <c r="B616" s="159"/>
      <c r="D616" s="160" t="s">
        <v>146</v>
      </c>
      <c r="E616" s="161" t="s">
        <v>3</v>
      </c>
      <c r="F616" s="162" t="s">
        <v>627</v>
      </c>
      <c r="H616" s="161" t="s">
        <v>3</v>
      </c>
      <c r="I616" s="163"/>
      <c r="L616" s="159"/>
      <c r="M616" s="164"/>
      <c r="N616" s="165"/>
      <c r="O616" s="165"/>
      <c r="P616" s="165"/>
      <c r="Q616" s="165"/>
      <c r="R616" s="165"/>
      <c r="S616" s="165"/>
      <c r="T616" s="166"/>
      <c r="AT616" s="161" t="s">
        <v>146</v>
      </c>
      <c r="AU616" s="161" t="s">
        <v>79</v>
      </c>
      <c r="AV616" s="13" t="s">
        <v>77</v>
      </c>
      <c r="AW616" s="13" t="s">
        <v>31</v>
      </c>
      <c r="AX616" s="13" t="s">
        <v>69</v>
      </c>
      <c r="AY616" s="161" t="s">
        <v>135</v>
      </c>
    </row>
    <row r="617" spans="1:65" s="14" customFormat="1" ht="11.25">
      <c r="B617" s="167"/>
      <c r="D617" s="160" t="s">
        <v>146</v>
      </c>
      <c r="E617" s="168" t="s">
        <v>3</v>
      </c>
      <c r="F617" s="169" t="s">
        <v>148</v>
      </c>
      <c r="H617" s="170">
        <v>18</v>
      </c>
      <c r="I617" s="171"/>
      <c r="L617" s="167"/>
      <c r="M617" s="172"/>
      <c r="N617" s="173"/>
      <c r="O617" s="173"/>
      <c r="P617" s="173"/>
      <c r="Q617" s="173"/>
      <c r="R617" s="173"/>
      <c r="S617" s="173"/>
      <c r="T617" s="174"/>
      <c r="AT617" s="168" t="s">
        <v>146</v>
      </c>
      <c r="AU617" s="168" t="s">
        <v>79</v>
      </c>
      <c r="AV617" s="14" t="s">
        <v>79</v>
      </c>
      <c r="AW617" s="14" t="s">
        <v>31</v>
      </c>
      <c r="AX617" s="14" t="s">
        <v>69</v>
      </c>
      <c r="AY617" s="168" t="s">
        <v>135</v>
      </c>
    </row>
    <row r="618" spans="1:65" s="15" customFormat="1" ht="11.25">
      <c r="B618" s="175"/>
      <c r="D618" s="160" t="s">
        <v>146</v>
      </c>
      <c r="E618" s="176" t="s">
        <v>3</v>
      </c>
      <c r="F618" s="177" t="s">
        <v>149</v>
      </c>
      <c r="H618" s="178">
        <v>18</v>
      </c>
      <c r="I618" s="179"/>
      <c r="L618" s="175"/>
      <c r="M618" s="180"/>
      <c r="N618" s="181"/>
      <c r="O618" s="181"/>
      <c r="P618" s="181"/>
      <c r="Q618" s="181"/>
      <c r="R618" s="181"/>
      <c r="S618" s="181"/>
      <c r="T618" s="182"/>
      <c r="AT618" s="176" t="s">
        <v>146</v>
      </c>
      <c r="AU618" s="176" t="s">
        <v>79</v>
      </c>
      <c r="AV618" s="15" t="s">
        <v>142</v>
      </c>
      <c r="AW618" s="15" t="s">
        <v>31</v>
      </c>
      <c r="AX618" s="15" t="s">
        <v>77</v>
      </c>
      <c r="AY618" s="176" t="s">
        <v>135</v>
      </c>
    </row>
    <row r="619" spans="1:65" s="2" customFormat="1" ht="16.5" customHeight="1">
      <c r="A619" s="35"/>
      <c r="B619" s="140"/>
      <c r="C619" s="141" t="s">
        <v>628</v>
      </c>
      <c r="D619" s="141" t="s">
        <v>137</v>
      </c>
      <c r="E619" s="142" t="s">
        <v>629</v>
      </c>
      <c r="F619" s="143" t="s">
        <v>630</v>
      </c>
      <c r="G619" s="144" t="s">
        <v>140</v>
      </c>
      <c r="H619" s="145">
        <v>18</v>
      </c>
      <c r="I619" s="146"/>
      <c r="J619" s="147">
        <f>ROUND(I619*H619,2)</f>
        <v>0</v>
      </c>
      <c r="K619" s="143" t="s">
        <v>141</v>
      </c>
      <c r="L619" s="36"/>
      <c r="M619" s="148" t="s">
        <v>3</v>
      </c>
      <c r="N619" s="149" t="s">
        <v>40</v>
      </c>
      <c r="O619" s="56"/>
      <c r="P619" s="150">
        <f>O619*H619</f>
        <v>0</v>
      </c>
      <c r="Q619" s="150">
        <v>5.1000000000000004E-4</v>
      </c>
      <c r="R619" s="150">
        <f>Q619*H619</f>
        <v>9.1800000000000007E-3</v>
      </c>
      <c r="S619" s="150">
        <v>0</v>
      </c>
      <c r="T619" s="151">
        <f>S619*H619</f>
        <v>0</v>
      </c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R619" s="152" t="s">
        <v>142</v>
      </c>
      <c r="AT619" s="152" t="s">
        <v>137</v>
      </c>
      <c r="AU619" s="152" t="s">
        <v>79</v>
      </c>
      <c r="AY619" s="20" t="s">
        <v>135</v>
      </c>
      <c r="BE619" s="153">
        <f>IF(N619="základní",J619,0)</f>
        <v>0</v>
      </c>
      <c r="BF619" s="153">
        <f>IF(N619="snížená",J619,0)</f>
        <v>0</v>
      </c>
      <c r="BG619" s="153">
        <f>IF(N619="zákl. přenesená",J619,0)</f>
        <v>0</v>
      </c>
      <c r="BH619" s="153">
        <f>IF(N619="sníž. přenesená",J619,0)</f>
        <v>0</v>
      </c>
      <c r="BI619" s="153">
        <f>IF(N619="nulová",J619,0)</f>
        <v>0</v>
      </c>
      <c r="BJ619" s="20" t="s">
        <v>77</v>
      </c>
      <c r="BK619" s="153">
        <f>ROUND(I619*H619,2)</f>
        <v>0</v>
      </c>
      <c r="BL619" s="20" t="s">
        <v>142</v>
      </c>
      <c r="BM619" s="152" t="s">
        <v>631</v>
      </c>
    </row>
    <row r="620" spans="1:65" s="2" customFormat="1" ht="11.25">
      <c r="A620" s="35"/>
      <c r="B620" s="36"/>
      <c r="C620" s="35"/>
      <c r="D620" s="154" t="s">
        <v>144</v>
      </c>
      <c r="E620" s="35"/>
      <c r="F620" s="155" t="s">
        <v>632</v>
      </c>
      <c r="G620" s="35"/>
      <c r="H620" s="35"/>
      <c r="I620" s="156"/>
      <c r="J620" s="35"/>
      <c r="K620" s="35"/>
      <c r="L620" s="36"/>
      <c r="M620" s="157"/>
      <c r="N620" s="158"/>
      <c r="O620" s="56"/>
      <c r="P620" s="56"/>
      <c r="Q620" s="56"/>
      <c r="R620" s="56"/>
      <c r="S620" s="56"/>
      <c r="T620" s="57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T620" s="20" t="s">
        <v>144</v>
      </c>
      <c r="AU620" s="20" t="s">
        <v>79</v>
      </c>
    </row>
    <row r="621" spans="1:65" s="13" customFormat="1" ht="11.25">
      <c r="B621" s="159"/>
      <c r="D621" s="160" t="s">
        <v>146</v>
      </c>
      <c r="E621" s="161" t="s">
        <v>3</v>
      </c>
      <c r="F621" s="162" t="s">
        <v>225</v>
      </c>
      <c r="H621" s="161" t="s">
        <v>3</v>
      </c>
      <c r="I621" s="163"/>
      <c r="L621" s="159"/>
      <c r="M621" s="164"/>
      <c r="N621" s="165"/>
      <c r="O621" s="165"/>
      <c r="P621" s="165"/>
      <c r="Q621" s="165"/>
      <c r="R621" s="165"/>
      <c r="S621" s="165"/>
      <c r="T621" s="166"/>
      <c r="AT621" s="161" t="s">
        <v>146</v>
      </c>
      <c r="AU621" s="161" t="s">
        <v>79</v>
      </c>
      <c r="AV621" s="13" t="s">
        <v>77</v>
      </c>
      <c r="AW621" s="13" t="s">
        <v>31</v>
      </c>
      <c r="AX621" s="13" t="s">
        <v>69</v>
      </c>
      <c r="AY621" s="161" t="s">
        <v>135</v>
      </c>
    </row>
    <row r="622" spans="1:65" s="13" customFormat="1" ht="11.25">
      <c r="B622" s="159"/>
      <c r="D622" s="160" t="s">
        <v>146</v>
      </c>
      <c r="E622" s="161" t="s">
        <v>3</v>
      </c>
      <c r="F622" s="162" t="s">
        <v>633</v>
      </c>
      <c r="H622" s="161" t="s">
        <v>3</v>
      </c>
      <c r="I622" s="163"/>
      <c r="L622" s="159"/>
      <c r="M622" s="164"/>
      <c r="N622" s="165"/>
      <c r="O622" s="165"/>
      <c r="P622" s="165"/>
      <c r="Q622" s="165"/>
      <c r="R622" s="165"/>
      <c r="S622" s="165"/>
      <c r="T622" s="166"/>
      <c r="AT622" s="161" t="s">
        <v>146</v>
      </c>
      <c r="AU622" s="161" t="s">
        <v>79</v>
      </c>
      <c r="AV622" s="13" t="s">
        <v>77</v>
      </c>
      <c r="AW622" s="13" t="s">
        <v>31</v>
      </c>
      <c r="AX622" s="13" t="s">
        <v>69</v>
      </c>
      <c r="AY622" s="161" t="s">
        <v>135</v>
      </c>
    </row>
    <row r="623" spans="1:65" s="14" customFormat="1" ht="11.25">
      <c r="B623" s="167"/>
      <c r="D623" s="160" t="s">
        <v>146</v>
      </c>
      <c r="E623" s="168" t="s">
        <v>3</v>
      </c>
      <c r="F623" s="169" t="s">
        <v>148</v>
      </c>
      <c r="H623" s="170">
        <v>18</v>
      </c>
      <c r="I623" s="171"/>
      <c r="L623" s="167"/>
      <c r="M623" s="172"/>
      <c r="N623" s="173"/>
      <c r="O623" s="173"/>
      <c r="P623" s="173"/>
      <c r="Q623" s="173"/>
      <c r="R623" s="173"/>
      <c r="S623" s="173"/>
      <c r="T623" s="174"/>
      <c r="AT623" s="168" t="s">
        <v>146</v>
      </c>
      <c r="AU623" s="168" t="s">
        <v>79</v>
      </c>
      <c r="AV623" s="14" t="s">
        <v>79</v>
      </c>
      <c r="AW623" s="14" t="s">
        <v>31</v>
      </c>
      <c r="AX623" s="14" t="s">
        <v>69</v>
      </c>
      <c r="AY623" s="168" t="s">
        <v>135</v>
      </c>
    </row>
    <row r="624" spans="1:65" s="15" customFormat="1" ht="11.25">
      <c r="B624" s="175"/>
      <c r="D624" s="160" t="s">
        <v>146</v>
      </c>
      <c r="E624" s="176" t="s">
        <v>3</v>
      </c>
      <c r="F624" s="177" t="s">
        <v>149</v>
      </c>
      <c r="H624" s="178">
        <v>18</v>
      </c>
      <c r="I624" s="179"/>
      <c r="L624" s="175"/>
      <c r="M624" s="180"/>
      <c r="N624" s="181"/>
      <c r="O624" s="181"/>
      <c r="P624" s="181"/>
      <c r="Q624" s="181"/>
      <c r="R624" s="181"/>
      <c r="S624" s="181"/>
      <c r="T624" s="182"/>
      <c r="AT624" s="176" t="s">
        <v>146</v>
      </c>
      <c r="AU624" s="176" t="s">
        <v>79</v>
      </c>
      <c r="AV624" s="15" t="s">
        <v>142</v>
      </c>
      <c r="AW624" s="15" t="s">
        <v>31</v>
      </c>
      <c r="AX624" s="15" t="s">
        <v>77</v>
      </c>
      <c r="AY624" s="176" t="s">
        <v>135</v>
      </c>
    </row>
    <row r="625" spans="1:65" s="2" customFormat="1" ht="24.2" customHeight="1">
      <c r="A625" s="35"/>
      <c r="B625" s="140"/>
      <c r="C625" s="141" t="s">
        <v>634</v>
      </c>
      <c r="D625" s="141" t="s">
        <v>137</v>
      </c>
      <c r="E625" s="142" t="s">
        <v>635</v>
      </c>
      <c r="F625" s="143" t="s">
        <v>636</v>
      </c>
      <c r="G625" s="144" t="s">
        <v>140</v>
      </c>
      <c r="H625" s="145">
        <v>18</v>
      </c>
      <c r="I625" s="146"/>
      <c r="J625" s="147">
        <f>ROUND(I625*H625,2)</f>
        <v>0</v>
      </c>
      <c r="K625" s="143" t="s">
        <v>141</v>
      </c>
      <c r="L625" s="36"/>
      <c r="M625" s="148" t="s">
        <v>3</v>
      </c>
      <c r="N625" s="149" t="s">
        <v>40</v>
      </c>
      <c r="O625" s="56"/>
      <c r="P625" s="150">
        <f>O625*H625</f>
        <v>0</v>
      </c>
      <c r="Q625" s="150">
        <v>0.10373</v>
      </c>
      <c r="R625" s="150">
        <f>Q625*H625</f>
        <v>1.86714</v>
      </c>
      <c r="S625" s="150">
        <v>0</v>
      </c>
      <c r="T625" s="151">
        <f>S625*H625</f>
        <v>0</v>
      </c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R625" s="152" t="s">
        <v>142</v>
      </c>
      <c r="AT625" s="152" t="s">
        <v>137</v>
      </c>
      <c r="AU625" s="152" t="s">
        <v>79</v>
      </c>
      <c r="AY625" s="20" t="s">
        <v>135</v>
      </c>
      <c r="BE625" s="153">
        <f>IF(N625="základní",J625,0)</f>
        <v>0</v>
      </c>
      <c r="BF625" s="153">
        <f>IF(N625="snížená",J625,0)</f>
        <v>0</v>
      </c>
      <c r="BG625" s="153">
        <f>IF(N625="zákl. přenesená",J625,0)</f>
        <v>0</v>
      </c>
      <c r="BH625" s="153">
        <f>IF(N625="sníž. přenesená",J625,0)</f>
        <v>0</v>
      </c>
      <c r="BI625" s="153">
        <f>IF(N625="nulová",J625,0)</f>
        <v>0</v>
      </c>
      <c r="BJ625" s="20" t="s">
        <v>77</v>
      </c>
      <c r="BK625" s="153">
        <f>ROUND(I625*H625,2)</f>
        <v>0</v>
      </c>
      <c r="BL625" s="20" t="s">
        <v>142</v>
      </c>
      <c r="BM625" s="152" t="s">
        <v>637</v>
      </c>
    </row>
    <row r="626" spans="1:65" s="2" customFormat="1" ht="11.25">
      <c r="A626" s="35"/>
      <c r="B626" s="36"/>
      <c r="C626" s="35"/>
      <c r="D626" s="154" t="s">
        <v>144</v>
      </c>
      <c r="E626" s="35"/>
      <c r="F626" s="155" t="s">
        <v>638</v>
      </c>
      <c r="G626" s="35"/>
      <c r="H626" s="35"/>
      <c r="I626" s="156"/>
      <c r="J626" s="35"/>
      <c r="K626" s="35"/>
      <c r="L626" s="36"/>
      <c r="M626" s="157"/>
      <c r="N626" s="158"/>
      <c r="O626" s="56"/>
      <c r="P626" s="56"/>
      <c r="Q626" s="56"/>
      <c r="R626" s="56"/>
      <c r="S626" s="56"/>
      <c r="T626" s="57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T626" s="20" t="s">
        <v>144</v>
      </c>
      <c r="AU626" s="20" t="s">
        <v>79</v>
      </c>
    </row>
    <row r="627" spans="1:65" s="13" customFormat="1" ht="11.25">
      <c r="B627" s="159"/>
      <c r="D627" s="160" t="s">
        <v>146</v>
      </c>
      <c r="E627" s="161" t="s">
        <v>3</v>
      </c>
      <c r="F627" s="162" t="s">
        <v>225</v>
      </c>
      <c r="H627" s="161" t="s">
        <v>3</v>
      </c>
      <c r="I627" s="163"/>
      <c r="L627" s="159"/>
      <c r="M627" s="164"/>
      <c r="N627" s="165"/>
      <c r="O627" s="165"/>
      <c r="P627" s="165"/>
      <c r="Q627" s="165"/>
      <c r="R627" s="165"/>
      <c r="S627" s="165"/>
      <c r="T627" s="166"/>
      <c r="AT627" s="161" t="s">
        <v>146</v>
      </c>
      <c r="AU627" s="161" t="s">
        <v>79</v>
      </c>
      <c r="AV627" s="13" t="s">
        <v>77</v>
      </c>
      <c r="AW627" s="13" t="s">
        <v>31</v>
      </c>
      <c r="AX627" s="13" t="s">
        <v>69</v>
      </c>
      <c r="AY627" s="161" t="s">
        <v>135</v>
      </c>
    </row>
    <row r="628" spans="1:65" s="13" customFormat="1" ht="11.25">
      <c r="B628" s="159"/>
      <c r="D628" s="160" t="s">
        <v>146</v>
      </c>
      <c r="E628" s="161" t="s">
        <v>3</v>
      </c>
      <c r="F628" s="162" t="s">
        <v>639</v>
      </c>
      <c r="H628" s="161" t="s">
        <v>3</v>
      </c>
      <c r="I628" s="163"/>
      <c r="L628" s="159"/>
      <c r="M628" s="164"/>
      <c r="N628" s="165"/>
      <c r="O628" s="165"/>
      <c r="P628" s="165"/>
      <c r="Q628" s="165"/>
      <c r="R628" s="165"/>
      <c r="S628" s="165"/>
      <c r="T628" s="166"/>
      <c r="AT628" s="161" t="s">
        <v>146</v>
      </c>
      <c r="AU628" s="161" t="s">
        <v>79</v>
      </c>
      <c r="AV628" s="13" t="s">
        <v>77</v>
      </c>
      <c r="AW628" s="13" t="s">
        <v>31</v>
      </c>
      <c r="AX628" s="13" t="s">
        <v>69</v>
      </c>
      <c r="AY628" s="161" t="s">
        <v>135</v>
      </c>
    </row>
    <row r="629" spans="1:65" s="14" customFormat="1" ht="11.25">
      <c r="B629" s="167"/>
      <c r="D629" s="160" t="s">
        <v>146</v>
      </c>
      <c r="E629" s="168" t="s">
        <v>3</v>
      </c>
      <c r="F629" s="169" t="s">
        <v>148</v>
      </c>
      <c r="H629" s="170">
        <v>18</v>
      </c>
      <c r="I629" s="171"/>
      <c r="L629" s="167"/>
      <c r="M629" s="172"/>
      <c r="N629" s="173"/>
      <c r="O629" s="173"/>
      <c r="P629" s="173"/>
      <c r="Q629" s="173"/>
      <c r="R629" s="173"/>
      <c r="S629" s="173"/>
      <c r="T629" s="174"/>
      <c r="AT629" s="168" t="s">
        <v>146</v>
      </c>
      <c r="AU629" s="168" t="s">
        <v>79</v>
      </c>
      <c r="AV629" s="14" t="s">
        <v>79</v>
      </c>
      <c r="AW629" s="14" t="s">
        <v>31</v>
      </c>
      <c r="AX629" s="14" t="s">
        <v>69</v>
      </c>
      <c r="AY629" s="168" t="s">
        <v>135</v>
      </c>
    </row>
    <row r="630" spans="1:65" s="15" customFormat="1" ht="11.25">
      <c r="B630" s="175"/>
      <c r="D630" s="160" t="s">
        <v>146</v>
      </c>
      <c r="E630" s="176" t="s">
        <v>3</v>
      </c>
      <c r="F630" s="177" t="s">
        <v>149</v>
      </c>
      <c r="H630" s="178">
        <v>18</v>
      </c>
      <c r="I630" s="179"/>
      <c r="L630" s="175"/>
      <c r="M630" s="180"/>
      <c r="N630" s="181"/>
      <c r="O630" s="181"/>
      <c r="P630" s="181"/>
      <c r="Q630" s="181"/>
      <c r="R630" s="181"/>
      <c r="S630" s="181"/>
      <c r="T630" s="182"/>
      <c r="AT630" s="176" t="s">
        <v>146</v>
      </c>
      <c r="AU630" s="176" t="s">
        <v>79</v>
      </c>
      <c r="AV630" s="15" t="s">
        <v>142</v>
      </c>
      <c r="AW630" s="15" t="s">
        <v>31</v>
      </c>
      <c r="AX630" s="15" t="s">
        <v>77</v>
      </c>
      <c r="AY630" s="176" t="s">
        <v>135</v>
      </c>
    </row>
    <row r="631" spans="1:65" s="2" customFormat="1" ht="44.25" customHeight="1">
      <c r="A631" s="35"/>
      <c r="B631" s="140"/>
      <c r="C631" s="141" t="s">
        <v>640</v>
      </c>
      <c r="D631" s="141" t="s">
        <v>137</v>
      </c>
      <c r="E631" s="142" t="s">
        <v>641</v>
      </c>
      <c r="F631" s="143" t="s">
        <v>642</v>
      </c>
      <c r="G631" s="144" t="s">
        <v>140</v>
      </c>
      <c r="H631" s="145">
        <v>53.8</v>
      </c>
      <c r="I631" s="146"/>
      <c r="J631" s="147">
        <f>ROUND(I631*H631,2)</f>
        <v>0</v>
      </c>
      <c r="K631" s="143" t="s">
        <v>141</v>
      </c>
      <c r="L631" s="36"/>
      <c r="M631" s="148" t="s">
        <v>3</v>
      </c>
      <c r="N631" s="149" t="s">
        <v>40</v>
      </c>
      <c r="O631" s="56"/>
      <c r="P631" s="150">
        <f>O631*H631</f>
        <v>0</v>
      </c>
      <c r="Q631" s="150">
        <v>8.9219999999999994E-2</v>
      </c>
      <c r="R631" s="150">
        <f>Q631*H631</f>
        <v>4.8000359999999995</v>
      </c>
      <c r="S631" s="150">
        <v>0</v>
      </c>
      <c r="T631" s="151">
        <f>S631*H631</f>
        <v>0</v>
      </c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R631" s="152" t="s">
        <v>142</v>
      </c>
      <c r="AT631" s="152" t="s">
        <v>137</v>
      </c>
      <c r="AU631" s="152" t="s">
        <v>79</v>
      </c>
      <c r="AY631" s="20" t="s">
        <v>135</v>
      </c>
      <c r="BE631" s="153">
        <f>IF(N631="základní",J631,0)</f>
        <v>0</v>
      </c>
      <c r="BF631" s="153">
        <f>IF(N631="snížená",J631,0)</f>
        <v>0</v>
      </c>
      <c r="BG631" s="153">
        <f>IF(N631="zákl. přenesená",J631,0)</f>
        <v>0</v>
      </c>
      <c r="BH631" s="153">
        <f>IF(N631="sníž. přenesená",J631,0)</f>
        <v>0</v>
      </c>
      <c r="BI631" s="153">
        <f>IF(N631="nulová",J631,0)</f>
        <v>0</v>
      </c>
      <c r="BJ631" s="20" t="s">
        <v>77</v>
      </c>
      <c r="BK631" s="153">
        <f>ROUND(I631*H631,2)</f>
        <v>0</v>
      </c>
      <c r="BL631" s="20" t="s">
        <v>142</v>
      </c>
      <c r="BM631" s="152" t="s">
        <v>643</v>
      </c>
    </row>
    <row r="632" spans="1:65" s="2" customFormat="1" ht="11.25">
      <c r="A632" s="35"/>
      <c r="B632" s="36"/>
      <c r="C632" s="35"/>
      <c r="D632" s="154" t="s">
        <v>144</v>
      </c>
      <c r="E632" s="35"/>
      <c r="F632" s="155" t="s">
        <v>644</v>
      </c>
      <c r="G632" s="35"/>
      <c r="H632" s="35"/>
      <c r="I632" s="156"/>
      <c r="J632" s="35"/>
      <c r="K632" s="35"/>
      <c r="L632" s="36"/>
      <c r="M632" s="157"/>
      <c r="N632" s="158"/>
      <c r="O632" s="56"/>
      <c r="P632" s="56"/>
      <c r="Q632" s="56"/>
      <c r="R632" s="56"/>
      <c r="S632" s="56"/>
      <c r="T632" s="57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T632" s="20" t="s">
        <v>144</v>
      </c>
      <c r="AU632" s="20" t="s">
        <v>79</v>
      </c>
    </row>
    <row r="633" spans="1:65" s="13" customFormat="1" ht="11.25">
      <c r="B633" s="159"/>
      <c r="D633" s="160" t="s">
        <v>146</v>
      </c>
      <c r="E633" s="161" t="s">
        <v>3</v>
      </c>
      <c r="F633" s="162" t="s">
        <v>225</v>
      </c>
      <c r="H633" s="161" t="s">
        <v>3</v>
      </c>
      <c r="I633" s="163"/>
      <c r="L633" s="159"/>
      <c r="M633" s="164"/>
      <c r="N633" s="165"/>
      <c r="O633" s="165"/>
      <c r="P633" s="165"/>
      <c r="Q633" s="165"/>
      <c r="R633" s="165"/>
      <c r="S633" s="165"/>
      <c r="T633" s="166"/>
      <c r="AT633" s="161" t="s">
        <v>146</v>
      </c>
      <c r="AU633" s="161" t="s">
        <v>79</v>
      </c>
      <c r="AV633" s="13" t="s">
        <v>77</v>
      </c>
      <c r="AW633" s="13" t="s">
        <v>31</v>
      </c>
      <c r="AX633" s="13" t="s">
        <v>69</v>
      </c>
      <c r="AY633" s="161" t="s">
        <v>135</v>
      </c>
    </row>
    <row r="634" spans="1:65" s="13" customFormat="1" ht="11.25">
      <c r="B634" s="159"/>
      <c r="D634" s="160" t="s">
        <v>146</v>
      </c>
      <c r="E634" s="161" t="s">
        <v>3</v>
      </c>
      <c r="F634" s="162" t="s">
        <v>645</v>
      </c>
      <c r="H634" s="161" t="s">
        <v>3</v>
      </c>
      <c r="I634" s="163"/>
      <c r="L634" s="159"/>
      <c r="M634" s="164"/>
      <c r="N634" s="165"/>
      <c r="O634" s="165"/>
      <c r="P634" s="165"/>
      <c r="Q634" s="165"/>
      <c r="R634" s="165"/>
      <c r="S634" s="165"/>
      <c r="T634" s="166"/>
      <c r="AT634" s="161" t="s">
        <v>146</v>
      </c>
      <c r="AU634" s="161" t="s">
        <v>79</v>
      </c>
      <c r="AV634" s="13" t="s">
        <v>77</v>
      </c>
      <c r="AW634" s="13" t="s">
        <v>31</v>
      </c>
      <c r="AX634" s="13" t="s">
        <v>69</v>
      </c>
      <c r="AY634" s="161" t="s">
        <v>135</v>
      </c>
    </row>
    <row r="635" spans="1:65" s="14" customFormat="1" ht="11.25">
      <c r="B635" s="167"/>
      <c r="D635" s="160" t="s">
        <v>146</v>
      </c>
      <c r="E635" s="168" t="s">
        <v>3</v>
      </c>
      <c r="F635" s="169" t="s">
        <v>576</v>
      </c>
      <c r="H635" s="170">
        <v>53.8</v>
      </c>
      <c r="I635" s="171"/>
      <c r="L635" s="167"/>
      <c r="M635" s="172"/>
      <c r="N635" s="173"/>
      <c r="O635" s="173"/>
      <c r="P635" s="173"/>
      <c r="Q635" s="173"/>
      <c r="R635" s="173"/>
      <c r="S635" s="173"/>
      <c r="T635" s="174"/>
      <c r="AT635" s="168" t="s">
        <v>146</v>
      </c>
      <c r="AU635" s="168" t="s">
        <v>79</v>
      </c>
      <c r="AV635" s="14" t="s">
        <v>79</v>
      </c>
      <c r="AW635" s="14" t="s">
        <v>31</v>
      </c>
      <c r="AX635" s="14" t="s">
        <v>69</v>
      </c>
      <c r="AY635" s="168" t="s">
        <v>135</v>
      </c>
    </row>
    <row r="636" spans="1:65" s="15" customFormat="1" ht="11.25">
      <c r="B636" s="175"/>
      <c r="D636" s="160" t="s">
        <v>146</v>
      </c>
      <c r="E636" s="176" t="s">
        <v>3</v>
      </c>
      <c r="F636" s="177" t="s">
        <v>149</v>
      </c>
      <c r="H636" s="178">
        <v>53.8</v>
      </c>
      <c r="I636" s="179"/>
      <c r="L636" s="175"/>
      <c r="M636" s="180"/>
      <c r="N636" s="181"/>
      <c r="O636" s="181"/>
      <c r="P636" s="181"/>
      <c r="Q636" s="181"/>
      <c r="R636" s="181"/>
      <c r="S636" s="181"/>
      <c r="T636" s="182"/>
      <c r="AT636" s="176" t="s">
        <v>146</v>
      </c>
      <c r="AU636" s="176" t="s">
        <v>79</v>
      </c>
      <c r="AV636" s="15" t="s">
        <v>142</v>
      </c>
      <c r="AW636" s="15" t="s">
        <v>31</v>
      </c>
      <c r="AX636" s="15" t="s">
        <v>77</v>
      </c>
      <c r="AY636" s="176" t="s">
        <v>135</v>
      </c>
    </row>
    <row r="637" spans="1:65" s="2" customFormat="1" ht="16.5" customHeight="1">
      <c r="A637" s="35"/>
      <c r="B637" s="140"/>
      <c r="C637" s="183" t="s">
        <v>646</v>
      </c>
      <c r="D637" s="183" t="s">
        <v>405</v>
      </c>
      <c r="E637" s="184" t="s">
        <v>647</v>
      </c>
      <c r="F637" s="185" t="s">
        <v>648</v>
      </c>
      <c r="G637" s="186" t="s">
        <v>140</v>
      </c>
      <c r="H637" s="187">
        <v>47.576000000000001</v>
      </c>
      <c r="I637" s="188"/>
      <c r="J637" s="189">
        <f>ROUND(I637*H637,2)</f>
        <v>0</v>
      </c>
      <c r="K637" s="185" t="s">
        <v>141</v>
      </c>
      <c r="L637" s="190"/>
      <c r="M637" s="191" t="s">
        <v>3</v>
      </c>
      <c r="N637" s="192" t="s">
        <v>40</v>
      </c>
      <c r="O637" s="56"/>
      <c r="P637" s="150">
        <f>O637*H637</f>
        <v>0</v>
      </c>
      <c r="Q637" s="150">
        <v>0.13100000000000001</v>
      </c>
      <c r="R637" s="150">
        <f>Q637*H637</f>
        <v>6.232456</v>
      </c>
      <c r="S637" s="150">
        <v>0</v>
      </c>
      <c r="T637" s="151">
        <f>S637*H637</f>
        <v>0</v>
      </c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R637" s="152" t="s">
        <v>192</v>
      </c>
      <c r="AT637" s="152" t="s">
        <v>405</v>
      </c>
      <c r="AU637" s="152" t="s">
        <v>79</v>
      </c>
      <c r="AY637" s="20" t="s">
        <v>135</v>
      </c>
      <c r="BE637" s="153">
        <f>IF(N637="základní",J637,0)</f>
        <v>0</v>
      </c>
      <c r="BF637" s="153">
        <f>IF(N637="snížená",J637,0)</f>
        <v>0</v>
      </c>
      <c r="BG637" s="153">
        <f>IF(N637="zákl. přenesená",J637,0)</f>
        <v>0</v>
      </c>
      <c r="BH637" s="153">
        <f>IF(N637="sníž. přenesená",J637,0)</f>
        <v>0</v>
      </c>
      <c r="BI637" s="153">
        <f>IF(N637="nulová",J637,0)</f>
        <v>0</v>
      </c>
      <c r="BJ637" s="20" t="s">
        <v>77</v>
      </c>
      <c r="BK637" s="153">
        <f>ROUND(I637*H637,2)</f>
        <v>0</v>
      </c>
      <c r="BL637" s="20" t="s">
        <v>142</v>
      </c>
      <c r="BM637" s="152" t="s">
        <v>649</v>
      </c>
    </row>
    <row r="638" spans="1:65" s="13" customFormat="1" ht="11.25">
      <c r="B638" s="159"/>
      <c r="D638" s="160" t="s">
        <v>146</v>
      </c>
      <c r="E638" s="161" t="s">
        <v>3</v>
      </c>
      <c r="F638" s="162" t="s">
        <v>160</v>
      </c>
      <c r="H638" s="161" t="s">
        <v>3</v>
      </c>
      <c r="I638" s="163"/>
      <c r="L638" s="159"/>
      <c r="M638" s="164"/>
      <c r="N638" s="165"/>
      <c r="O638" s="165"/>
      <c r="P638" s="165"/>
      <c r="Q638" s="165"/>
      <c r="R638" s="165"/>
      <c r="S638" s="165"/>
      <c r="T638" s="166"/>
      <c r="AT638" s="161" t="s">
        <v>146</v>
      </c>
      <c r="AU638" s="161" t="s">
        <v>79</v>
      </c>
      <c r="AV638" s="13" t="s">
        <v>77</v>
      </c>
      <c r="AW638" s="13" t="s">
        <v>31</v>
      </c>
      <c r="AX638" s="13" t="s">
        <v>69</v>
      </c>
      <c r="AY638" s="161" t="s">
        <v>135</v>
      </c>
    </row>
    <row r="639" spans="1:65" s="13" customFormat="1" ht="11.25">
      <c r="B639" s="159"/>
      <c r="D639" s="160" t="s">
        <v>146</v>
      </c>
      <c r="E639" s="161" t="s">
        <v>3</v>
      </c>
      <c r="F639" s="162" t="s">
        <v>645</v>
      </c>
      <c r="H639" s="161" t="s">
        <v>3</v>
      </c>
      <c r="I639" s="163"/>
      <c r="L639" s="159"/>
      <c r="M639" s="164"/>
      <c r="N639" s="165"/>
      <c r="O639" s="165"/>
      <c r="P639" s="165"/>
      <c r="Q639" s="165"/>
      <c r="R639" s="165"/>
      <c r="S639" s="165"/>
      <c r="T639" s="166"/>
      <c r="AT639" s="161" t="s">
        <v>146</v>
      </c>
      <c r="AU639" s="161" t="s">
        <v>79</v>
      </c>
      <c r="AV639" s="13" t="s">
        <v>77</v>
      </c>
      <c r="AW639" s="13" t="s">
        <v>31</v>
      </c>
      <c r="AX639" s="13" t="s">
        <v>69</v>
      </c>
      <c r="AY639" s="161" t="s">
        <v>135</v>
      </c>
    </row>
    <row r="640" spans="1:65" s="14" customFormat="1" ht="11.25">
      <c r="B640" s="167"/>
      <c r="D640" s="160" t="s">
        <v>146</v>
      </c>
      <c r="E640" s="168" t="s">
        <v>3</v>
      </c>
      <c r="F640" s="169" t="s">
        <v>576</v>
      </c>
      <c r="H640" s="170">
        <v>53.8</v>
      </c>
      <c r="I640" s="171"/>
      <c r="L640" s="167"/>
      <c r="M640" s="172"/>
      <c r="N640" s="173"/>
      <c r="O640" s="173"/>
      <c r="P640" s="173"/>
      <c r="Q640" s="173"/>
      <c r="R640" s="173"/>
      <c r="S640" s="173"/>
      <c r="T640" s="174"/>
      <c r="AT640" s="168" t="s">
        <v>146</v>
      </c>
      <c r="AU640" s="168" t="s">
        <v>79</v>
      </c>
      <c r="AV640" s="14" t="s">
        <v>79</v>
      </c>
      <c r="AW640" s="14" t="s">
        <v>31</v>
      </c>
      <c r="AX640" s="14" t="s">
        <v>69</v>
      </c>
      <c r="AY640" s="168" t="s">
        <v>135</v>
      </c>
    </row>
    <row r="641" spans="1:65" s="13" customFormat="1" ht="11.25">
      <c r="B641" s="159"/>
      <c r="D641" s="160" t="s">
        <v>146</v>
      </c>
      <c r="E641" s="161" t="s">
        <v>3</v>
      </c>
      <c r="F641" s="162" t="s">
        <v>650</v>
      </c>
      <c r="H641" s="161" t="s">
        <v>3</v>
      </c>
      <c r="I641" s="163"/>
      <c r="L641" s="159"/>
      <c r="M641" s="164"/>
      <c r="N641" s="165"/>
      <c r="O641" s="165"/>
      <c r="P641" s="165"/>
      <c r="Q641" s="165"/>
      <c r="R641" s="165"/>
      <c r="S641" s="165"/>
      <c r="T641" s="166"/>
      <c r="AT641" s="161" t="s">
        <v>146</v>
      </c>
      <c r="AU641" s="161" t="s">
        <v>79</v>
      </c>
      <c r="AV641" s="13" t="s">
        <v>77</v>
      </c>
      <c r="AW641" s="13" t="s">
        <v>31</v>
      </c>
      <c r="AX641" s="13" t="s">
        <v>69</v>
      </c>
      <c r="AY641" s="161" t="s">
        <v>135</v>
      </c>
    </row>
    <row r="642" spans="1:65" s="14" customFormat="1" ht="11.25">
      <c r="B642" s="167"/>
      <c r="D642" s="160" t="s">
        <v>146</v>
      </c>
      <c r="E642" s="168" t="s">
        <v>3</v>
      </c>
      <c r="F642" s="169" t="s">
        <v>651</v>
      </c>
      <c r="H642" s="170">
        <v>-7.61</v>
      </c>
      <c r="I642" s="171"/>
      <c r="L642" s="167"/>
      <c r="M642" s="172"/>
      <c r="N642" s="173"/>
      <c r="O642" s="173"/>
      <c r="P642" s="173"/>
      <c r="Q642" s="173"/>
      <c r="R642" s="173"/>
      <c r="S642" s="173"/>
      <c r="T642" s="174"/>
      <c r="AT642" s="168" t="s">
        <v>146</v>
      </c>
      <c r="AU642" s="168" t="s">
        <v>79</v>
      </c>
      <c r="AV642" s="14" t="s">
        <v>79</v>
      </c>
      <c r="AW642" s="14" t="s">
        <v>31</v>
      </c>
      <c r="AX642" s="14" t="s">
        <v>69</v>
      </c>
      <c r="AY642" s="168" t="s">
        <v>135</v>
      </c>
    </row>
    <row r="643" spans="1:65" s="15" customFormat="1" ht="11.25">
      <c r="B643" s="175"/>
      <c r="D643" s="160" t="s">
        <v>146</v>
      </c>
      <c r="E643" s="176" t="s">
        <v>3</v>
      </c>
      <c r="F643" s="177" t="s">
        <v>149</v>
      </c>
      <c r="H643" s="178">
        <v>46.19</v>
      </c>
      <c r="I643" s="179"/>
      <c r="L643" s="175"/>
      <c r="M643" s="180"/>
      <c r="N643" s="181"/>
      <c r="O643" s="181"/>
      <c r="P643" s="181"/>
      <c r="Q643" s="181"/>
      <c r="R643" s="181"/>
      <c r="S643" s="181"/>
      <c r="T643" s="182"/>
      <c r="AT643" s="176" t="s">
        <v>146</v>
      </c>
      <c r="AU643" s="176" t="s">
        <v>79</v>
      </c>
      <c r="AV643" s="15" t="s">
        <v>142</v>
      </c>
      <c r="AW643" s="15" t="s">
        <v>31</v>
      </c>
      <c r="AX643" s="15" t="s">
        <v>77</v>
      </c>
      <c r="AY643" s="176" t="s">
        <v>135</v>
      </c>
    </row>
    <row r="644" spans="1:65" s="14" customFormat="1" ht="11.25">
      <c r="B644" s="167"/>
      <c r="D644" s="160" t="s">
        <v>146</v>
      </c>
      <c r="F644" s="169" t="s">
        <v>652</v>
      </c>
      <c r="H644" s="170">
        <v>47.576000000000001</v>
      </c>
      <c r="I644" s="171"/>
      <c r="L644" s="167"/>
      <c r="M644" s="172"/>
      <c r="N644" s="173"/>
      <c r="O644" s="173"/>
      <c r="P644" s="173"/>
      <c r="Q644" s="173"/>
      <c r="R644" s="173"/>
      <c r="S644" s="173"/>
      <c r="T644" s="174"/>
      <c r="AT644" s="168" t="s">
        <v>146</v>
      </c>
      <c r="AU644" s="168" t="s">
        <v>79</v>
      </c>
      <c r="AV644" s="14" t="s">
        <v>79</v>
      </c>
      <c r="AW644" s="14" t="s">
        <v>4</v>
      </c>
      <c r="AX644" s="14" t="s">
        <v>77</v>
      </c>
      <c r="AY644" s="168" t="s">
        <v>135</v>
      </c>
    </row>
    <row r="645" spans="1:65" s="2" customFormat="1" ht="16.5" customHeight="1">
      <c r="A645" s="35"/>
      <c r="B645" s="140"/>
      <c r="C645" s="183" t="s">
        <v>211</v>
      </c>
      <c r="D645" s="183" t="s">
        <v>405</v>
      </c>
      <c r="E645" s="184" t="s">
        <v>653</v>
      </c>
      <c r="F645" s="185" t="s">
        <v>654</v>
      </c>
      <c r="G645" s="186" t="s">
        <v>140</v>
      </c>
      <c r="H645" s="187">
        <v>7.8380000000000001</v>
      </c>
      <c r="I645" s="188"/>
      <c r="J645" s="189">
        <f>ROUND(I645*H645,2)</f>
        <v>0</v>
      </c>
      <c r="K645" s="185" t="s">
        <v>141</v>
      </c>
      <c r="L645" s="190"/>
      <c r="M645" s="191" t="s">
        <v>3</v>
      </c>
      <c r="N645" s="192" t="s">
        <v>40</v>
      </c>
      <c r="O645" s="56"/>
      <c r="P645" s="150">
        <f>O645*H645</f>
        <v>0</v>
      </c>
      <c r="Q645" s="150">
        <v>0.13100000000000001</v>
      </c>
      <c r="R645" s="150">
        <f>Q645*H645</f>
        <v>1.026778</v>
      </c>
      <c r="S645" s="150">
        <v>0</v>
      </c>
      <c r="T645" s="151">
        <f>S645*H645</f>
        <v>0</v>
      </c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R645" s="152" t="s">
        <v>192</v>
      </c>
      <c r="AT645" s="152" t="s">
        <v>405</v>
      </c>
      <c r="AU645" s="152" t="s">
        <v>79</v>
      </c>
      <c r="AY645" s="20" t="s">
        <v>135</v>
      </c>
      <c r="BE645" s="153">
        <f>IF(N645="základní",J645,0)</f>
        <v>0</v>
      </c>
      <c r="BF645" s="153">
        <f>IF(N645="snížená",J645,0)</f>
        <v>0</v>
      </c>
      <c r="BG645" s="153">
        <f>IF(N645="zákl. přenesená",J645,0)</f>
        <v>0</v>
      </c>
      <c r="BH645" s="153">
        <f>IF(N645="sníž. přenesená",J645,0)</f>
        <v>0</v>
      </c>
      <c r="BI645" s="153">
        <f>IF(N645="nulová",J645,0)</f>
        <v>0</v>
      </c>
      <c r="BJ645" s="20" t="s">
        <v>77</v>
      </c>
      <c r="BK645" s="153">
        <f>ROUND(I645*H645,2)</f>
        <v>0</v>
      </c>
      <c r="BL645" s="20" t="s">
        <v>142</v>
      </c>
      <c r="BM645" s="152" t="s">
        <v>655</v>
      </c>
    </row>
    <row r="646" spans="1:65" s="13" customFormat="1" ht="11.25">
      <c r="B646" s="159"/>
      <c r="D646" s="160" t="s">
        <v>146</v>
      </c>
      <c r="E646" s="161" t="s">
        <v>3</v>
      </c>
      <c r="F646" s="162" t="s">
        <v>160</v>
      </c>
      <c r="H646" s="161" t="s">
        <v>3</v>
      </c>
      <c r="I646" s="163"/>
      <c r="L646" s="159"/>
      <c r="M646" s="164"/>
      <c r="N646" s="165"/>
      <c r="O646" s="165"/>
      <c r="P646" s="165"/>
      <c r="Q646" s="165"/>
      <c r="R646" s="165"/>
      <c r="S646" s="165"/>
      <c r="T646" s="166"/>
      <c r="AT646" s="161" t="s">
        <v>146</v>
      </c>
      <c r="AU646" s="161" t="s">
        <v>79</v>
      </c>
      <c r="AV646" s="13" t="s">
        <v>77</v>
      </c>
      <c r="AW646" s="13" t="s">
        <v>31</v>
      </c>
      <c r="AX646" s="13" t="s">
        <v>69</v>
      </c>
      <c r="AY646" s="161" t="s">
        <v>135</v>
      </c>
    </row>
    <row r="647" spans="1:65" s="13" customFormat="1" ht="11.25">
      <c r="B647" s="159"/>
      <c r="D647" s="160" t="s">
        <v>146</v>
      </c>
      <c r="E647" s="161" t="s">
        <v>3</v>
      </c>
      <c r="F647" s="162" t="s">
        <v>650</v>
      </c>
      <c r="H647" s="161" t="s">
        <v>3</v>
      </c>
      <c r="I647" s="163"/>
      <c r="L647" s="159"/>
      <c r="M647" s="164"/>
      <c r="N647" s="165"/>
      <c r="O647" s="165"/>
      <c r="P647" s="165"/>
      <c r="Q647" s="165"/>
      <c r="R647" s="165"/>
      <c r="S647" s="165"/>
      <c r="T647" s="166"/>
      <c r="AT647" s="161" t="s">
        <v>146</v>
      </c>
      <c r="AU647" s="161" t="s">
        <v>79</v>
      </c>
      <c r="AV647" s="13" t="s">
        <v>77</v>
      </c>
      <c r="AW647" s="13" t="s">
        <v>31</v>
      </c>
      <c r="AX647" s="13" t="s">
        <v>69</v>
      </c>
      <c r="AY647" s="161" t="s">
        <v>135</v>
      </c>
    </row>
    <row r="648" spans="1:65" s="14" customFormat="1" ht="11.25">
      <c r="B648" s="167"/>
      <c r="D648" s="160" t="s">
        <v>146</v>
      </c>
      <c r="E648" s="168" t="s">
        <v>3</v>
      </c>
      <c r="F648" s="169" t="s">
        <v>656</v>
      </c>
      <c r="H648" s="170">
        <v>7.61</v>
      </c>
      <c r="I648" s="171"/>
      <c r="L648" s="167"/>
      <c r="M648" s="172"/>
      <c r="N648" s="173"/>
      <c r="O648" s="173"/>
      <c r="P648" s="173"/>
      <c r="Q648" s="173"/>
      <c r="R648" s="173"/>
      <c r="S648" s="173"/>
      <c r="T648" s="174"/>
      <c r="AT648" s="168" t="s">
        <v>146</v>
      </c>
      <c r="AU648" s="168" t="s">
        <v>79</v>
      </c>
      <c r="AV648" s="14" t="s">
        <v>79</v>
      </c>
      <c r="AW648" s="14" t="s">
        <v>31</v>
      </c>
      <c r="AX648" s="14" t="s">
        <v>69</v>
      </c>
      <c r="AY648" s="168" t="s">
        <v>135</v>
      </c>
    </row>
    <row r="649" spans="1:65" s="15" customFormat="1" ht="11.25">
      <c r="B649" s="175"/>
      <c r="D649" s="160" t="s">
        <v>146</v>
      </c>
      <c r="E649" s="176" t="s">
        <v>3</v>
      </c>
      <c r="F649" s="177" t="s">
        <v>149</v>
      </c>
      <c r="H649" s="178">
        <v>7.61</v>
      </c>
      <c r="I649" s="179"/>
      <c r="L649" s="175"/>
      <c r="M649" s="180"/>
      <c r="N649" s="181"/>
      <c r="O649" s="181"/>
      <c r="P649" s="181"/>
      <c r="Q649" s="181"/>
      <c r="R649" s="181"/>
      <c r="S649" s="181"/>
      <c r="T649" s="182"/>
      <c r="AT649" s="176" t="s">
        <v>146</v>
      </c>
      <c r="AU649" s="176" t="s">
        <v>79</v>
      </c>
      <c r="AV649" s="15" t="s">
        <v>142</v>
      </c>
      <c r="AW649" s="15" t="s">
        <v>31</v>
      </c>
      <c r="AX649" s="15" t="s">
        <v>77</v>
      </c>
      <c r="AY649" s="176" t="s">
        <v>135</v>
      </c>
    </row>
    <row r="650" spans="1:65" s="14" customFormat="1" ht="11.25">
      <c r="B650" s="167"/>
      <c r="D650" s="160" t="s">
        <v>146</v>
      </c>
      <c r="F650" s="169" t="s">
        <v>657</v>
      </c>
      <c r="H650" s="170">
        <v>7.8380000000000001</v>
      </c>
      <c r="I650" s="171"/>
      <c r="L650" s="167"/>
      <c r="M650" s="172"/>
      <c r="N650" s="173"/>
      <c r="O650" s="173"/>
      <c r="P650" s="173"/>
      <c r="Q650" s="173"/>
      <c r="R650" s="173"/>
      <c r="S650" s="173"/>
      <c r="T650" s="174"/>
      <c r="AT650" s="168" t="s">
        <v>146</v>
      </c>
      <c r="AU650" s="168" t="s">
        <v>79</v>
      </c>
      <c r="AV650" s="14" t="s">
        <v>79</v>
      </c>
      <c r="AW650" s="14" t="s">
        <v>4</v>
      </c>
      <c r="AX650" s="14" t="s">
        <v>77</v>
      </c>
      <c r="AY650" s="168" t="s">
        <v>135</v>
      </c>
    </row>
    <row r="651" spans="1:65" s="2" customFormat="1" ht="44.25" customHeight="1">
      <c r="A651" s="35"/>
      <c r="B651" s="140"/>
      <c r="C651" s="141" t="s">
        <v>658</v>
      </c>
      <c r="D651" s="141" t="s">
        <v>137</v>
      </c>
      <c r="E651" s="142" t="s">
        <v>659</v>
      </c>
      <c r="F651" s="143" t="s">
        <v>660</v>
      </c>
      <c r="G651" s="144" t="s">
        <v>140</v>
      </c>
      <c r="H651" s="145">
        <v>122.6</v>
      </c>
      <c r="I651" s="146"/>
      <c r="J651" s="147">
        <f>ROUND(I651*H651,2)</f>
        <v>0</v>
      </c>
      <c r="K651" s="143" t="s">
        <v>141</v>
      </c>
      <c r="L651" s="36"/>
      <c r="M651" s="148" t="s">
        <v>3</v>
      </c>
      <c r="N651" s="149" t="s">
        <v>40</v>
      </c>
      <c r="O651" s="56"/>
      <c r="P651" s="150">
        <f>O651*H651</f>
        <v>0</v>
      </c>
      <c r="Q651" s="150">
        <v>8.9219999999999994E-2</v>
      </c>
      <c r="R651" s="150">
        <f>Q651*H651</f>
        <v>10.938371999999999</v>
      </c>
      <c r="S651" s="150">
        <v>0</v>
      </c>
      <c r="T651" s="151">
        <f>S651*H651</f>
        <v>0</v>
      </c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R651" s="152" t="s">
        <v>142</v>
      </c>
      <c r="AT651" s="152" t="s">
        <v>137</v>
      </c>
      <c r="AU651" s="152" t="s">
        <v>79</v>
      </c>
      <c r="AY651" s="20" t="s">
        <v>135</v>
      </c>
      <c r="BE651" s="153">
        <f>IF(N651="základní",J651,0)</f>
        <v>0</v>
      </c>
      <c r="BF651" s="153">
        <f>IF(N651="snížená",J651,0)</f>
        <v>0</v>
      </c>
      <c r="BG651" s="153">
        <f>IF(N651="zákl. přenesená",J651,0)</f>
        <v>0</v>
      </c>
      <c r="BH651" s="153">
        <f>IF(N651="sníž. přenesená",J651,0)</f>
        <v>0</v>
      </c>
      <c r="BI651" s="153">
        <f>IF(N651="nulová",J651,0)</f>
        <v>0</v>
      </c>
      <c r="BJ651" s="20" t="s">
        <v>77</v>
      </c>
      <c r="BK651" s="153">
        <f>ROUND(I651*H651,2)</f>
        <v>0</v>
      </c>
      <c r="BL651" s="20" t="s">
        <v>142</v>
      </c>
      <c r="BM651" s="152" t="s">
        <v>661</v>
      </c>
    </row>
    <row r="652" spans="1:65" s="2" customFormat="1" ht="11.25">
      <c r="A652" s="35"/>
      <c r="B652" s="36"/>
      <c r="C652" s="35"/>
      <c r="D652" s="154" t="s">
        <v>144</v>
      </c>
      <c r="E652" s="35"/>
      <c r="F652" s="155" t="s">
        <v>662</v>
      </c>
      <c r="G652" s="35"/>
      <c r="H652" s="35"/>
      <c r="I652" s="156"/>
      <c r="J652" s="35"/>
      <c r="K652" s="35"/>
      <c r="L652" s="36"/>
      <c r="M652" s="157"/>
      <c r="N652" s="158"/>
      <c r="O652" s="56"/>
      <c r="P652" s="56"/>
      <c r="Q652" s="56"/>
      <c r="R652" s="56"/>
      <c r="S652" s="56"/>
      <c r="T652" s="57"/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T652" s="20" t="s">
        <v>144</v>
      </c>
      <c r="AU652" s="20" t="s">
        <v>79</v>
      </c>
    </row>
    <row r="653" spans="1:65" s="13" customFormat="1" ht="11.25">
      <c r="B653" s="159"/>
      <c r="D653" s="160" t="s">
        <v>146</v>
      </c>
      <c r="E653" s="161" t="s">
        <v>3</v>
      </c>
      <c r="F653" s="162" t="s">
        <v>225</v>
      </c>
      <c r="H653" s="161" t="s">
        <v>3</v>
      </c>
      <c r="I653" s="163"/>
      <c r="L653" s="159"/>
      <c r="M653" s="164"/>
      <c r="N653" s="165"/>
      <c r="O653" s="165"/>
      <c r="P653" s="165"/>
      <c r="Q653" s="165"/>
      <c r="R653" s="165"/>
      <c r="S653" s="165"/>
      <c r="T653" s="166"/>
      <c r="AT653" s="161" t="s">
        <v>146</v>
      </c>
      <c r="AU653" s="161" t="s">
        <v>79</v>
      </c>
      <c r="AV653" s="13" t="s">
        <v>77</v>
      </c>
      <c r="AW653" s="13" t="s">
        <v>31</v>
      </c>
      <c r="AX653" s="13" t="s">
        <v>69</v>
      </c>
      <c r="AY653" s="161" t="s">
        <v>135</v>
      </c>
    </row>
    <row r="654" spans="1:65" s="13" customFormat="1" ht="11.25">
      <c r="B654" s="159"/>
      <c r="D654" s="160" t="s">
        <v>146</v>
      </c>
      <c r="E654" s="161" t="s">
        <v>3</v>
      </c>
      <c r="F654" s="162" t="s">
        <v>645</v>
      </c>
      <c r="H654" s="161" t="s">
        <v>3</v>
      </c>
      <c r="I654" s="163"/>
      <c r="L654" s="159"/>
      <c r="M654" s="164"/>
      <c r="N654" s="165"/>
      <c r="O654" s="165"/>
      <c r="P654" s="165"/>
      <c r="Q654" s="165"/>
      <c r="R654" s="165"/>
      <c r="S654" s="165"/>
      <c r="T654" s="166"/>
      <c r="AT654" s="161" t="s">
        <v>146</v>
      </c>
      <c r="AU654" s="161" t="s">
        <v>79</v>
      </c>
      <c r="AV654" s="13" t="s">
        <v>77</v>
      </c>
      <c r="AW654" s="13" t="s">
        <v>31</v>
      </c>
      <c r="AX654" s="13" t="s">
        <v>69</v>
      </c>
      <c r="AY654" s="161" t="s">
        <v>135</v>
      </c>
    </row>
    <row r="655" spans="1:65" s="14" customFormat="1" ht="11.25">
      <c r="B655" s="167"/>
      <c r="D655" s="160" t="s">
        <v>146</v>
      </c>
      <c r="E655" s="168" t="s">
        <v>3</v>
      </c>
      <c r="F655" s="169" t="s">
        <v>584</v>
      </c>
      <c r="H655" s="170">
        <v>122.6</v>
      </c>
      <c r="I655" s="171"/>
      <c r="L655" s="167"/>
      <c r="M655" s="172"/>
      <c r="N655" s="173"/>
      <c r="O655" s="173"/>
      <c r="P655" s="173"/>
      <c r="Q655" s="173"/>
      <c r="R655" s="173"/>
      <c r="S655" s="173"/>
      <c r="T655" s="174"/>
      <c r="AT655" s="168" t="s">
        <v>146</v>
      </c>
      <c r="AU655" s="168" t="s">
        <v>79</v>
      </c>
      <c r="AV655" s="14" t="s">
        <v>79</v>
      </c>
      <c r="AW655" s="14" t="s">
        <v>31</v>
      </c>
      <c r="AX655" s="14" t="s">
        <v>69</v>
      </c>
      <c r="AY655" s="168" t="s">
        <v>135</v>
      </c>
    </row>
    <row r="656" spans="1:65" s="15" customFormat="1" ht="11.25">
      <c r="B656" s="175"/>
      <c r="D656" s="160" t="s">
        <v>146</v>
      </c>
      <c r="E656" s="176" t="s">
        <v>3</v>
      </c>
      <c r="F656" s="177" t="s">
        <v>149</v>
      </c>
      <c r="H656" s="178">
        <v>122.6</v>
      </c>
      <c r="I656" s="179"/>
      <c r="L656" s="175"/>
      <c r="M656" s="180"/>
      <c r="N656" s="181"/>
      <c r="O656" s="181"/>
      <c r="P656" s="181"/>
      <c r="Q656" s="181"/>
      <c r="R656" s="181"/>
      <c r="S656" s="181"/>
      <c r="T656" s="182"/>
      <c r="AT656" s="176" t="s">
        <v>146</v>
      </c>
      <c r="AU656" s="176" t="s">
        <v>79</v>
      </c>
      <c r="AV656" s="15" t="s">
        <v>142</v>
      </c>
      <c r="AW656" s="15" t="s">
        <v>31</v>
      </c>
      <c r="AX656" s="15" t="s">
        <v>77</v>
      </c>
      <c r="AY656" s="176" t="s">
        <v>135</v>
      </c>
    </row>
    <row r="657" spans="1:65" s="2" customFormat="1" ht="16.5" customHeight="1">
      <c r="A657" s="35"/>
      <c r="B657" s="140"/>
      <c r="C657" s="183" t="s">
        <v>663</v>
      </c>
      <c r="D657" s="183" t="s">
        <v>405</v>
      </c>
      <c r="E657" s="184" t="s">
        <v>647</v>
      </c>
      <c r="F657" s="185" t="s">
        <v>648</v>
      </c>
      <c r="G657" s="186" t="s">
        <v>140</v>
      </c>
      <c r="H657" s="187">
        <v>125.05200000000001</v>
      </c>
      <c r="I657" s="188"/>
      <c r="J657" s="189">
        <f>ROUND(I657*H657,2)</f>
        <v>0</v>
      </c>
      <c r="K657" s="185" t="s">
        <v>141</v>
      </c>
      <c r="L657" s="190"/>
      <c r="M657" s="191" t="s">
        <v>3</v>
      </c>
      <c r="N657" s="192" t="s">
        <v>40</v>
      </c>
      <c r="O657" s="56"/>
      <c r="P657" s="150">
        <f>O657*H657</f>
        <v>0</v>
      </c>
      <c r="Q657" s="150">
        <v>0.13100000000000001</v>
      </c>
      <c r="R657" s="150">
        <f>Q657*H657</f>
        <v>16.381812</v>
      </c>
      <c r="S657" s="150">
        <v>0</v>
      </c>
      <c r="T657" s="151">
        <f>S657*H657</f>
        <v>0</v>
      </c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R657" s="152" t="s">
        <v>192</v>
      </c>
      <c r="AT657" s="152" t="s">
        <v>405</v>
      </c>
      <c r="AU657" s="152" t="s">
        <v>79</v>
      </c>
      <c r="AY657" s="20" t="s">
        <v>135</v>
      </c>
      <c r="BE657" s="153">
        <f>IF(N657="základní",J657,0)</f>
        <v>0</v>
      </c>
      <c r="BF657" s="153">
        <f>IF(N657="snížená",J657,0)</f>
        <v>0</v>
      </c>
      <c r="BG657" s="153">
        <f>IF(N657="zákl. přenesená",J657,0)</f>
        <v>0</v>
      </c>
      <c r="BH657" s="153">
        <f>IF(N657="sníž. přenesená",J657,0)</f>
        <v>0</v>
      </c>
      <c r="BI657" s="153">
        <f>IF(N657="nulová",J657,0)</f>
        <v>0</v>
      </c>
      <c r="BJ657" s="20" t="s">
        <v>77</v>
      </c>
      <c r="BK657" s="153">
        <f>ROUND(I657*H657,2)</f>
        <v>0</v>
      </c>
      <c r="BL657" s="20" t="s">
        <v>142</v>
      </c>
      <c r="BM657" s="152" t="s">
        <v>664</v>
      </c>
    </row>
    <row r="658" spans="1:65" s="14" customFormat="1" ht="11.25">
      <c r="B658" s="167"/>
      <c r="D658" s="160" t="s">
        <v>146</v>
      </c>
      <c r="F658" s="169" t="s">
        <v>665</v>
      </c>
      <c r="H658" s="170">
        <v>125.05200000000001</v>
      </c>
      <c r="I658" s="171"/>
      <c r="L658" s="167"/>
      <c r="M658" s="172"/>
      <c r="N658" s="173"/>
      <c r="O658" s="173"/>
      <c r="P658" s="173"/>
      <c r="Q658" s="173"/>
      <c r="R658" s="173"/>
      <c r="S658" s="173"/>
      <c r="T658" s="174"/>
      <c r="AT658" s="168" t="s">
        <v>146</v>
      </c>
      <c r="AU658" s="168" t="s">
        <v>79</v>
      </c>
      <c r="AV658" s="14" t="s">
        <v>79</v>
      </c>
      <c r="AW658" s="14" t="s">
        <v>4</v>
      </c>
      <c r="AX658" s="14" t="s">
        <v>77</v>
      </c>
      <c r="AY658" s="168" t="s">
        <v>135</v>
      </c>
    </row>
    <row r="659" spans="1:65" s="2" customFormat="1" ht="37.9" customHeight="1">
      <c r="A659" s="35"/>
      <c r="B659" s="140"/>
      <c r="C659" s="141" t="s">
        <v>666</v>
      </c>
      <c r="D659" s="141" t="s">
        <v>137</v>
      </c>
      <c r="E659" s="142" t="s">
        <v>667</v>
      </c>
      <c r="F659" s="143" t="s">
        <v>668</v>
      </c>
      <c r="G659" s="144" t="s">
        <v>140</v>
      </c>
      <c r="H659" s="145">
        <v>62.6</v>
      </c>
      <c r="I659" s="146"/>
      <c r="J659" s="147">
        <f>ROUND(I659*H659,2)</f>
        <v>0</v>
      </c>
      <c r="K659" s="143" t="s">
        <v>141</v>
      </c>
      <c r="L659" s="36"/>
      <c r="M659" s="148" t="s">
        <v>3</v>
      </c>
      <c r="N659" s="149" t="s">
        <v>40</v>
      </c>
      <c r="O659" s="56"/>
      <c r="P659" s="150">
        <f>O659*H659</f>
        <v>0</v>
      </c>
      <c r="Q659" s="150">
        <v>0.11162</v>
      </c>
      <c r="R659" s="150">
        <f>Q659*H659</f>
        <v>6.987412</v>
      </c>
      <c r="S659" s="150">
        <v>0</v>
      </c>
      <c r="T659" s="151">
        <f>S659*H659</f>
        <v>0</v>
      </c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R659" s="152" t="s">
        <v>142</v>
      </c>
      <c r="AT659" s="152" t="s">
        <v>137</v>
      </c>
      <c r="AU659" s="152" t="s">
        <v>79</v>
      </c>
      <c r="AY659" s="20" t="s">
        <v>135</v>
      </c>
      <c r="BE659" s="153">
        <f>IF(N659="základní",J659,0)</f>
        <v>0</v>
      </c>
      <c r="BF659" s="153">
        <f>IF(N659="snížená",J659,0)</f>
        <v>0</v>
      </c>
      <c r="BG659" s="153">
        <f>IF(N659="zákl. přenesená",J659,0)</f>
        <v>0</v>
      </c>
      <c r="BH659" s="153">
        <f>IF(N659="sníž. přenesená",J659,0)</f>
        <v>0</v>
      </c>
      <c r="BI659" s="153">
        <f>IF(N659="nulová",J659,0)</f>
        <v>0</v>
      </c>
      <c r="BJ659" s="20" t="s">
        <v>77</v>
      </c>
      <c r="BK659" s="153">
        <f>ROUND(I659*H659,2)</f>
        <v>0</v>
      </c>
      <c r="BL659" s="20" t="s">
        <v>142</v>
      </c>
      <c r="BM659" s="152" t="s">
        <v>669</v>
      </c>
    </row>
    <row r="660" spans="1:65" s="2" customFormat="1" ht="11.25">
      <c r="A660" s="35"/>
      <c r="B660" s="36"/>
      <c r="C660" s="35"/>
      <c r="D660" s="154" t="s">
        <v>144</v>
      </c>
      <c r="E660" s="35"/>
      <c r="F660" s="155" t="s">
        <v>670</v>
      </c>
      <c r="G660" s="35"/>
      <c r="H660" s="35"/>
      <c r="I660" s="156"/>
      <c r="J660" s="35"/>
      <c r="K660" s="35"/>
      <c r="L660" s="36"/>
      <c r="M660" s="157"/>
      <c r="N660" s="158"/>
      <c r="O660" s="56"/>
      <c r="P660" s="56"/>
      <c r="Q660" s="56"/>
      <c r="R660" s="56"/>
      <c r="S660" s="56"/>
      <c r="T660" s="57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T660" s="20" t="s">
        <v>144</v>
      </c>
      <c r="AU660" s="20" t="s">
        <v>79</v>
      </c>
    </row>
    <row r="661" spans="1:65" s="13" customFormat="1" ht="11.25">
      <c r="B661" s="159"/>
      <c r="D661" s="160" t="s">
        <v>146</v>
      </c>
      <c r="E661" s="161" t="s">
        <v>3</v>
      </c>
      <c r="F661" s="162" t="s">
        <v>225</v>
      </c>
      <c r="H661" s="161" t="s">
        <v>3</v>
      </c>
      <c r="I661" s="163"/>
      <c r="L661" s="159"/>
      <c r="M661" s="164"/>
      <c r="N661" s="165"/>
      <c r="O661" s="165"/>
      <c r="P661" s="165"/>
      <c r="Q661" s="165"/>
      <c r="R661" s="165"/>
      <c r="S661" s="165"/>
      <c r="T661" s="166"/>
      <c r="AT661" s="161" t="s">
        <v>146</v>
      </c>
      <c r="AU661" s="161" t="s">
        <v>79</v>
      </c>
      <c r="AV661" s="13" t="s">
        <v>77</v>
      </c>
      <c r="AW661" s="13" t="s">
        <v>31</v>
      </c>
      <c r="AX661" s="13" t="s">
        <v>69</v>
      </c>
      <c r="AY661" s="161" t="s">
        <v>135</v>
      </c>
    </row>
    <row r="662" spans="1:65" s="13" customFormat="1" ht="11.25">
      <c r="B662" s="159"/>
      <c r="D662" s="160" t="s">
        <v>146</v>
      </c>
      <c r="E662" s="161" t="s">
        <v>3</v>
      </c>
      <c r="F662" s="162" t="s">
        <v>671</v>
      </c>
      <c r="H662" s="161" t="s">
        <v>3</v>
      </c>
      <c r="I662" s="163"/>
      <c r="L662" s="159"/>
      <c r="M662" s="164"/>
      <c r="N662" s="165"/>
      <c r="O662" s="165"/>
      <c r="P662" s="165"/>
      <c r="Q662" s="165"/>
      <c r="R662" s="165"/>
      <c r="S662" s="165"/>
      <c r="T662" s="166"/>
      <c r="AT662" s="161" t="s">
        <v>146</v>
      </c>
      <c r="AU662" s="161" t="s">
        <v>79</v>
      </c>
      <c r="AV662" s="13" t="s">
        <v>77</v>
      </c>
      <c r="AW662" s="13" t="s">
        <v>31</v>
      </c>
      <c r="AX662" s="13" t="s">
        <v>69</v>
      </c>
      <c r="AY662" s="161" t="s">
        <v>135</v>
      </c>
    </row>
    <row r="663" spans="1:65" s="14" customFormat="1" ht="11.25">
      <c r="B663" s="167"/>
      <c r="D663" s="160" t="s">
        <v>146</v>
      </c>
      <c r="E663" s="168" t="s">
        <v>3</v>
      </c>
      <c r="F663" s="169" t="s">
        <v>672</v>
      </c>
      <c r="H663" s="170">
        <v>62.6</v>
      </c>
      <c r="I663" s="171"/>
      <c r="L663" s="167"/>
      <c r="M663" s="172"/>
      <c r="N663" s="173"/>
      <c r="O663" s="173"/>
      <c r="P663" s="173"/>
      <c r="Q663" s="173"/>
      <c r="R663" s="173"/>
      <c r="S663" s="173"/>
      <c r="T663" s="174"/>
      <c r="AT663" s="168" t="s">
        <v>146</v>
      </c>
      <c r="AU663" s="168" t="s">
        <v>79</v>
      </c>
      <c r="AV663" s="14" t="s">
        <v>79</v>
      </c>
      <c r="AW663" s="14" t="s">
        <v>31</v>
      </c>
      <c r="AX663" s="14" t="s">
        <v>69</v>
      </c>
      <c r="AY663" s="168" t="s">
        <v>135</v>
      </c>
    </row>
    <row r="664" spans="1:65" s="15" customFormat="1" ht="11.25">
      <c r="B664" s="175"/>
      <c r="D664" s="160" t="s">
        <v>146</v>
      </c>
      <c r="E664" s="176" t="s">
        <v>3</v>
      </c>
      <c r="F664" s="177" t="s">
        <v>149</v>
      </c>
      <c r="H664" s="178">
        <v>62.6</v>
      </c>
      <c r="I664" s="179"/>
      <c r="L664" s="175"/>
      <c r="M664" s="180"/>
      <c r="N664" s="181"/>
      <c r="O664" s="181"/>
      <c r="P664" s="181"/>
      <c r="Q664" s="181"/>
      <c r="R664" s="181"/>
      <c r="S664" s="181"/>
      <c r="T664" s="182"/>
      <c r="AT664" s="176" t="s">
        <v>146</v>
      </c>
      <c r="AU664" s="176" t="s">
        <v>79</v>
      </c>
      <c r="AV664" s="15" t="s">
        <v>142</v>
      </c>
      <c r="AW664" s="15" t="s">
        <v>31</v>
      </c>
      <c r="AX664" s="15" t="s">
        <v>77</v>
      </c>
      <c r="AY664" s="176" t="s">
        <v>135</v>
      </c>
    </row>
    <row r="665" spans="1:65" s="2" customFormat="1" ht="16.5" customHeight="1">
      <c r="A665" s="35"/>
      <c r="B665" s="140"/>
      <c r="C665" s="183" t="s">
        <v>673</v>
      </c>
      <c r="D665" s="183" t="s">
        <v>405</v>
      </c>
      <c r="E665" s="184" t="s">
        <v>674</v>
      </c>
      <c r="F665" s="185" t="s">
        <v>675</v>
      </c>
      <c r="G665" s="186" t="s">
        <v>140</v>
      </c>
      <c r="H665" s="187">
        <v>61.697000000000003</v>
      </c>
      <c r="I665" s="188"/>
      <c r="J665" s="189">
        <f>ROUND(I665*H665,2)</f>
        <v>0</v>
      </c>
      <c r="K665" s="185" t="s">
        <v>141</v>
      </c>
      <c r="L665" s="190"/>
      <c r="M665" s="191" t="s">
        <v>3</v>
      </c>
      <c r="N665" s="192" t="s">
        <v>40</v>
      </c>
      <c r="O665" s="56"/>
      <c r="P665" s="150">
        <f>O665*H665</f>
        <v>0</v>
      </c>
      <c r="Q665" s="150">
        <v>0.17599999999999999</v>
      </c>
      <c r="R665" s="150">
        <f>Q665*H665</f>
        <v>10.858672</v>
      </c>
      <c r="S665" s="150">
        <v>0</v>
      </c>
      <c r="T665" s="151">
        <f>S665*H665</f>
        <v>0</v>
      </c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R665" s="152" t="s">
        <v>192</v>
      </c>
      <c r="AT665" s="152" t="s">
        <v>405</v>
      </c>
      <c r="AU665" s="152" t="s">
        <v>79</v>
      </c>
      <c r="AY665" s="20" t="s">
        <v>135</v>
      </c>
      <c r="BE665" s="153">
        <f>IF(N665="základní",J665,0)</f>
        <v>0</v>
      </c>
      <c r="BF665" s="153">
        <f>IF(N665="snížená",J665,0)</f>
        <v>0</v>
      </c>
      <c r="BG665" s="153">
        <f>IF(N665="zákl. přenesená",J665,0)</f>
        <v>0</v>
      </c>
      <c r="BH665" s="153">
        <f>IF(N665="sníž. přenesená",J665,0)</f>
        <v>0</v>
      </c>
      <c r="BI665" s="153">
        <f>IF(N665="nulová",J665,0)</f>
        <v>0</v>
      </c>
      <c r="BJ665" s="20" t="s">
        <v>77</v>
      </c>
      <c r="BK665" s="153">
        <f>ROUND(I665*H665,2)</f>
        <v>0</v>
      </c>
      <c r="BL665" s="20" t="s">
        <v>142</v>
      </c>
      <c r="BM665" s="152" t="s">
        <v>676</v>
      </c>
    </row>
    <row r="666" spans="1:65" s="13" customFormat="1" ht="11.25">
      <c r="B666" s="159"/>
      <c r="D666" s="160" t="s">
        <v>146</v>
      </c>
      <c r="E666" s="161" t="s">
        <v>3</v>
      </c>
      <c r="F666" s="162" t="s">
        <v>160</v>
      </c>
      <c r="H666" s="161" t="s">
        <v>3</v>
      </c>
      <c r="I666" s="163"/>
      <c r="L666" s="159"/>
      <c r="M666" s="164"/>
      <c r="N666" s="165"/>
      <c r="O666" s="165"/>
      <c r="P666" s="165"/>
      <c r="Q666" s="165"/>
      <c r="R666" s="165"/>
      <c r="S666" s="165"/>
      <c r="T666" s="166"/>
      <c r="AT666" s="161" t="s">
        <v>146</v>
      </c>
      <c r="AU666" s="161" t="s">
        <v>79</v>
      </c>
      <c r="AV666" s="13" t="s">
        <v>77</v>
      </c>
      <c r="AW666" s="13" t="s">
        <v>31</v>
      </c>
      <c r="AX666" s="13" t="s">
        <v>69</v>
      </c>
      <c r="AY666" s="161" t="s">
        <v>135</v>
      </c>
    </row>
    <row r="667" spans="1:65" s="13" customFormat="1" ht="11.25">
      <c r="B667" s="159"/>
      <c r="D667" s="160" t="s">
        <v>146</v>
      </c>
      <c r="E667" s="161" t="s">
        <v>3</v>
      </c>
      <c r="F667" s="162" t="s">
        <v>671</v>
      </c>
      <c r="H667" s="161" t="s">
        <v>3</v>
      </c>
      <c r="I667" s="163"/>
      <c r="L667" s="159"/>
      <c r="M667" s="164"/>
      <c r="N667" s="165"/>
      <c r="O667" s="165"/>
      <c r="P667" s="165"/>
      <c r="Q667" s="165"/>
      <c r="R667" s="165"/>
      <c r="S667" s="165"/>
      <c r="T667" s="166"/>
      <c r="AT667" s="161" t="s">
        <v>146</v>
      </c>
      <c r="AU667" s="161" t="s">
        <v>79</v>
      </c>
      <c r="AV667" s="13" t="s">
        <v>77</v>
      </c>
      <c r="AW667" s="13" t="s">
        <v>31</v>
      </c>
      <c r="AX667" s="13" t="s">
        <v>69</v>
      </c>
      <c r="AY667" s="161" t="s">
        <v>135</v>
      </c>
    </row>
    <row r="668" spans="1:65" s="14" customFormat="1" ht="11.25">
      <c r="B668" s="167"/>
      <c r="D668" s="160" t="s">
        <v>146</v>
      </c>
      <c r="E668" s="168" t="s">
        <v>3</v>
      </c>
      <c r="F668" s="169" t="s">
        <v>672</v>
      </c>
      <c r="H668" s="170">
        <v>62.6</v>
      </c>
      <c r="I668" s="171"/>
      <c r="L668" s="167"/>
      <c r="M668" s="172"/>
      <c r="N668" s="173"/>
      <c r="O668" s="173"/>
      <c r="P668" s="173"/>
      <c r="Q668" s="173"/>
      <c r="R668" s="173"/>
      <c r="S668" s="173"/>
      <c r="T668" s="174"/>
      <c r="AT668" s="168" t="s">
        <v>146</v>
      </c>
      <c r="AU668" s="168" t="s">
        <v>79</v>
      </c>
      <c r="AV668" s="14" t="s">
        <v>79</v>
      </c>
      <c r="AW668" s="14" t="s">
        <v>31</v>
      </c>
      <c r="AX668" s="14" t="s">
        <v>69</v>
      </c>
      <c r="AY668" s="168" t="s">
        <v>135</v>
      </c>
    </row>
    <row r="669" spans="1:65" s="13" customFormat="1" ht="11.25">
      <c r="B669" s="159"/>
      <c r="D669" s="160" t="s">
        <v>146</v>
      </c>
      <c r="E669" s="161" t="s">
        <v>3</v>
      </c>
      <c r="F669" s="162" t="s">
        <v>677</v>
      </c>
      <c r="H669" s="161" t="s">
        <v>3</v>
      </c>
      <c r="I669" s="163"/>
      <c r="L669" s="159"/>
      <c r="M669" s="164"/>
      <c r="N669" s="165"/>
      <c r="O669" s="165"/>
      <c r="P669" s="165"/>
      <c r="Q669" s="165"/>
      <c r="R669" s="165"/>
      <c r="S669" s="165"/>
      <c r="T669" s="166"/>
      <c r="AT669" s="161" t="s">
        <v>146</v>
      </c>
      <c r="AU669" s="161" t="s">
        <v>79</v>
      </c>
      <c r="AV669" s="13" t="s">
        <v>77</v>
      </c>
      <c r="AW669" s="13" t="s">
        <v>31</v>
      </c>
      <c r="AX669" s="13" t="s">
        <v>69</v>
      </c>
      <c r="AY669" s="161" t="s">
        <v>135</v>
      </c>
    </row>
    <row r="670" spans="1:65" s="14" customFormat="1" ht="11.25">
      <c r="B670" s="167"/>
      <c r="D670" s="160" t="s">
        <v>146</v>
      </c>
      <c r="E670" s="168" t="s">
        <v>3</v>
      </c>
      <c r="F670" s="169" t="s">
        <v>678</v>
      </c>
      <c r="H670" s="170">
        <v>-2.7</v>
      </c>
      <c r="I670" s="171"/>
      <c r="L670" s="167"/>
      <c r="M670" s="172"/>
      <c r="N670" s="173"/>
      <c r="O670" s="173"/>
      <c r="P670" s="173"/>
      <c r="Q670" s="173"/>
      <c r="R670" s="173"/>
      <c r="S670" s="173"/>
      <c r="T670" s="174"/>
      <c r="AT670" s="168" t="s">
        <v>146</v>
      </c>
      <c r="AU670" s="168" t="s">
        <v>79</v>
      </c>
      <c r="AV670" s="14" t="s">
        <v>79</v>
      </c>
      <c r="AW670" s="14" t="s">
        <v>31</v>
      </c>
      <c r="AX670" s="14" t="s">
        <v>69</v>
      </c>
      <c r="AY670" s="168" t="s">
        <v>135</v>
      </c>
    </row>
    <row r="671" spans="1:65" s="15" customFormat="1" ht="11.25">
      <c r="B671" s="175"/>
      <c r="D671" s="160" t="s">
        <v>146</v>
      </c>
      <c r="E671" s="176" t="s">
        <v>3</v>
      </c>
      <c r="F671" s="177" t="s">
        <v>149</v>
      </c>
      <c r="H671" s="178">
        <v>59.9</v>
      </c>
      <c r="I671" s="179"/>
      <c r="L671" s="175"/>
      <c r="M671" s="180"/>
      <c r="N671" s="181"/>
      <c r="O671" s="181"/>
      <c r="P671" s="181"/>
      <c r="Q671" s="181"/>
      <c r="R671" s="181"/>
      <c r="S671" s="181"/>
      <c r="T671" s="182"/>
      <c r="AT671" s="176" t="s">
        <v>146</v>
      </c>
      <c r="AU671" s="176" t="s">
        <v>79</v>
      </c>
      <c r="AV671" s="15" t="s">
        <v>142</v>
      </c>
      <c r="AW671" s="15" t="s">
        <v>31</v>
      </c>
      <c r="AX671" s="15" t="s">
        <v>77</v>
      </c>
      <c r="AY671" s="176" t="s">
        <v>135</v>
      </c>
    </row>
    <row r="672" spans="1:65" s="14" customFormat="1" ht="11.25">
      <c r="B672" s="167"/>
      <c r="D672" s="160" t="s">
        <v>146</v>
      </c>
      <c r="F672" s="169" t="s">
        <v>679</v>
      </c>
      <c r="H672" s="170">
        <v>61.697000000000003</v>
      </c>
      <c r="I672" s="171"/>
      <c r="L672" s="167"/>
      <c r="M672" s="172"/>
      <c r="N672" s="173"/>
      <c r="O672" s="173"/>
      <c r="P672" s="173"/>
      <c r="Q672" s="173"/>
      <c r="R672" s="173"/>
      <c r="S672" s="173"/>
      <c r="T672" s="174"/>
      <c r="AT672" s="168" t="s">
        <v>146</v>
      </c>
      <c r="AU672" s="168" t="s">
        <v>79</v>
      </c>
      <c r="AV672" s="14" t="s">
        <v>79</v>
      </c>
      <c r="AW672" s="14" t="s">
        <v>4</v>
      </c>
      <c r="AX672" s="14" t="s">
        <v>77</v>
      </c>
      <c r="AY672" s="168" t="s">
        <v>135</v>
      </c>
    </row>
    <row r="673" spans="1:65" s="2" customFormat="1" ht="16.5" customHeight="1">
      <c r="A673" s="35"/>
      <c r="B673" s="140"/>
      <c r="C673" s="183" t="s">
        <v>680</v>
      </c>
      <c r="D673" s="183" t="s">
        <v>405</v>
      </c>
      <c r="E673" s="184" t="s">
        <v>681</v>
      </c>
      <c r="F673" s="185" t="s">
        <v>682</v>
      </c>
      <c r="G673" s="186" t="s">
        <v>140</v>
      </c>
      <c r="H673" s="187">
        <v>2.7810000000000001</v>
      </c>
      <c r="I673" s="188"/>
      <c r="J673" s="189">
        <f>ROUND(I673*H673,2)</f>
        <v>0</v>
      </c>
      <c r="K673" s="185" t="s">
        <v>141</v>
      </c>
      <c r="L673" s="190"/>
      <c r="M673" s="191" t="s">
        <v>3</v>
      </c>
      <c r="N673" s="192" t="s">
        <v>40</v>
      </c>
      <c r="O673" s="56"/>
      <c r="P673" s="150">
        <f>O673*H673</f>
        <v>0</v>
      </c>
      <c r="Q673" s="150">
        <v>0.17499999999999999</v>
      </c>
      <c r="R673" s="150">
        <f>Q673*H673</f>
        <v>0.48667499999999997</v>
      </c>
      <c r="S673" s="150">
        <v>0</v>
      </c>
      <c r="T673" s="151">
        <f>S673*H673</f>
        <v>0</v>
      </c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R673" s="152" t="s">
        <v>192</v>
      </c>
      <c r="AT673" s="152" t="s">
        <v>405</v>
      </c>
      <c r="AU673" s="152" t="s">
        <v>79</v>
      </c>
      <c r="AY673" s="20" t="s">
        <v>135</v>
      </c>
      <c r="BE673" s="153">
        <f>IF(N673="základní",J673,0)</f>
        <v>0</v>
      </c>
      <c r="BF673" s="153">
        <f>IF(N673="snížená",J673,0)</f>
        <v>0</v>
      </c>
      <c r="BG673" s="153">
        <f>IF(N673="zákl. přenesená",J673,0)</f>
        <v>0</v>
      </c>
      <c r="BH673" s="153">
        <f>IF(N673="sníž. přenesená",J673,0)</f>
        <v>0</v>
      </c>
      <c r="BI673" s="153">
        <f>IF(N673="nulová",J673,0)</f>
        <v>0</v>
      </c>
      <c r="BJ673" s="20" t="s">
        <v>77</v>
      </c>
      <c r="BK673" s="153">
        <f>ROUND(I673*H673,2)</f>
        <v>0</v>
      </c>
      <c r="BL673" s="20" t="s">
        <v>142</v>
      </c>
      <c r="BM673" s="152" t="s">
        <v>683</v>
      </c>
    </row>
    <row r="674" spans="1:65" s="13" customFormat="1" ht="11.25">
      <c r="B674" s="159"/>
      <c r="D674" s="160" t="s">
        <v>146</v>
      </c>
      <c r="E674" s="161" t="s">
        <v>3</v>
      </c>
      <c r="F674" s="162" t="s">
        <v>160</v>
      </c>
      <c r="H674" s="161" t="s">
        <v>3</v>
      </c>
      <c r="I674" s="163"/>
      <c r="L674" s="159"/>
      <c r="M674" s="164"/>
      <c r="N674" s="165"/>
      <c r="O674" s="165"/>
      <c r="P674" s="165"/>
      <c r="Q674" s="165"/>
      <c r="R674" s="165"/>
      <c r="S674" s="165"/>
      <c r="T674" s="166"/>
      <c r="AT674" s="161" t="s">
        <v>146</v>
      </c>
      <c r="AU674" s="161" t="s">
        <v>79</v>
      </c>
      <c r="AV674" s="13" t="s">
        <v>77</v>
      </c>
      <c r="AW674" s="13" t="s">
        <v>31</v>
      </c>
      <c r="AX674" s="13" t="s">
        <v>69</v>
      </c>
      <c r="AY674" s="161" t="s">
        <v>135</v>
      </c>
    </row>
    <row r="675" spans="1:65" s="13" customFormat="1" ht="11.25">
      <c r="B675" s="159"/>
      <c r="D675" s="160" t="s">
        <v>146</v>
      </c>
      <c r="E675" s="161" t="s">
        <v>3</v>
      </c>
      <c r="F675" s="162" t="s">
        <v>677</v>
      </c>
      <c r="H675" s="161" t="s">
        <v>3</v>
      </c>
      <c r="I675" s="163"/>
      <c r="L675" s="159"/>
      <c r="M675" s="164"/>
      <c r="N675" s="165"/>
      <c r="O675" s="165"/>
      <c r="P675" s="165"/>
      <c r="Q675" s="165"/>
      <c r="R675" s="165"/>
      <c r="S675" s="165"/>
      <c r="T675" s="166"/>
      <c r="AT675" s="161" t="s">
        <v>146</v>
      </c>
      <c r="AU675" s="161" t="s">
        <v>79</v>
      </c>
      <c r="AV675" s="13" t="s">
        <v>77</v>
      </c>
      <c r="AW675" s="13" t="s">
        <v>31</v>
      </c>
      <c r="AX675" s="13" t="s">
        <v>69</v>
      </c>
      <c r="AY675" s="161" t="s">
        <v>135</v>
      </c>
    </row>
    <row r="676" spans="1:65" s="14" customFormat="1" ht="11.25">
      <c r="B676" s="167"/>
      <c r="D676" s="160" t="s">
        <v>146</v>
      </c>
      <c r="E676" s="168" t="s">
        <v>3</v>
      </c>
      <c r="F676" s="169" t="s">
        <v>684</v>
      </c>
      <c r="H676" s="170">
        <v>2.7</v>
      </c>
      <c r="I676" s="171"/>
      <c r="L676" s="167"/>
      <c r="M676" s="172"/>
      <c r="N676" s="173"/>
      <c r="O676" s="173"/>
      <c r="P676" s="173"/>
      <c r="Q676" s="173"/>
      <c r="R676" s="173"/>
      <c r="S676" s="173"/>
      <c r="T676" s="174"/>
      <c r="AT676" s="168" t="s">
        <v>146</v>
      </c>
      <c r="AU676" s="168" t="s">
        <v>79</v>
      </c>
      <c r="AV676" s="14" t="s">
        <v>79</v>
      </c>
      <c r="AW676" s="14" t="s">
        <v>31</v>
      </c>
      <c r="AX676" s="14" t="s">
        <v>69</v>
      </c>
      <c r="AY676" s="168" t="s">
        <v>135</v>
      </c>
    </row>
    <row r="677" spans="1:65" s="15" customFormat="1" ht="11.25">
      <c r="B677" s="175"/>
      <c r="D677" s="160" t="s">
        <v>146</v>
      </c>
      <c r="E677" s="176" t="s">
        <v>3</v>
      </c>
      <c r="F677" s="177" t="s">
        <v>149</v>
      </c>
      <c r="H677" s="178">
        <v>2.7</v>
      </c>
      <c r="I677" s="179"/>
      <c r="L677" s="175"/>
      <c r="M677" s="180"/>
      <c r="N677" s="181"/>
      <c r="O677" s="181"/>
      <c r="P677" s="181"/>
      <c r="Q677" s="181"/>
      <c r="R677" s="181"/>
      <c r="S677" s="181"/>
      <c r="T677" s="182"/>
      <c r="AT677" s="176" t="s">
        <v>146</v>
      </c>
      <c r="AU677" s="176" t="s">
        <v>79</v>
      </c>
      <c r="AV677" s="15" t="s">
        <v>142</v>
      </c>
      <c r="AW677" s="15" t="s">
        <v>31</v>
      </c>
      <c r="AX677" s="15" t="s">
        <v>77</v>
      </c>
      <c r="AY677" s="176" t="s">
        <v>135</v>
      </c>
    </row>
    <row r="678" spans="1:65" s="14" customFormat="1" ht="11.25">
      <c r="B678" s="167"/>
      <c r="D678" s="160" t="s">
        <v>146</v>
      </c>
      <c r="F678" s="169" t="s">
        <v>685</v>
      </c>
      <c r="H678" s="170">
        <v>2.7810000000000001</v>
      </c>
      <c r="I678" s="171"/>
      <c r="L678" s="167"/>
      <c r="M678" s="172"/>
      <c r="N678" s="173"/>
      <c r="O678" s="173"/>
      <c r="P678" s="173"/>
      <c r="Q678" s="173"/>
      <c r="R678" s="173"/>
      <c r="S678" s="173"/>
      <c r="T678" s="174"/>
      <c r="AT678" s="168" t="s">
        <v>146</v>
      </c>
      <c r="AU678" s="168" t="s">
        <v>79</v>
      </c>
      <c r="AV678" s="14" t="s">
        <v>79</v>
      </c>
      <c r="AW678" s="14" t="s">
        <v>4</v>
      </c>
      <c r="AX678" s="14" t="s">
        <v>77</v>
      </c>
      <c r="AY678" s="168" t="s">
        <v>135</v>
      </c>
    </row>
    <row r="679" spans="1:65" s="2" customFormat="1" ht="44.25" customHeight="1">
      <c r="A679" s="35"/>
      <c r="B679" s="140"/>
      <c r="C679" s="141" t="s">
        <v>686</v>
      </c>
      <c r="D679" s="141" t="s">
        <v>137</v>
      </c>
      <c r="E679" s="142" t="s">
        <v>687</v>
      </c>
      <c r="F679" s="143" t="s">
        <v>688</v>
      </c>
      <c r="G679" s="144" t="s">
        <v>140</v>
      </c>
      <c r="H679" s="145">
        <v>108</v>
      </c>
      <c r="I679" s="146"/>
      <c r="J679" s="147">
        <f>ROUND(I679*H679,2)</f>
        <v>0</v>
      </c>
      <c r="K679" s="143" t="s">
        <v>141</v>
      </c>
      <c r="L679" s="36"/>
      <c r="M679" s="148" t="s">
        <v>3</v>
      </c>
      <c r="N679" s="149" t="s">
        <v>40</v>
      </c>
      <c r="O679" s="56"/>
      <c r="P679" s="150">
        <f>O679*H679</f>
        <v>0</v>
      </c>
      <c r="Q679" s="150">
        <v>0.11162</v>
      </c>
      <c r="R679" s="150">
        <f>Q679*H679</f>
        <v>12.054959999999999</v>
      </c>
      <c r="S679" s="150">
        <v>0</v>
      </c>
      <c r="T679" s="151">
        <f>S679*H679</f>
        <v>0</v>
      </c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R679" s="152" t="s">
        <v>142</v>
      </c>
      <c r="AT679" s="152" t="s">
        <v>137</v>
      </c>
      <c r="AU679" s="152" t="s">
        <v>79</v>
      </c>
      <c r="AY679" s="20" t="s">
        <v>135</v>
      </c>
      <c r="BE679" s="153">
        <f>IF(N679="základní",J679,0)</f>
        <v>0</v>
      </c>
      <c r="BF679" s="153">
        <f>IF(N679="snížená",J679,0)</f>
        <v>0</v>
      </c>
      <c r="BG679" s="153">
        <f>IF(N679="zákl. přenesená",J679,0)</f>
        <v>0</v>
      </c>
      <c r="BH679" s="153">
        <f>IF(N679="sníž. přenesená",J679,0)</f>
        <v>0</v>
      </c>
      <c r="BI679" s="153">
        <f>IF(N679="nulová",J679,0)</f>
        <v>0</v>
      </c>
      <c r="BJ679" s="20" t="s">
        <v>77</v>
      </c>
      <c r="BK679" s="153">
        <f>ROUND(I679*H679,2)</f>
        <v>0</v>
      </c>
      <c r="BL679" s="20" t="s">
        <v>142</v>
      </c>
      <c r="BM679" s="152" t="s">
        <v>689</v>
      </c>
    </row>
    <row r="680" spans="1:65" s="2" customFormat="1" ht="11.25">
      <c r="A680" s="35"/>
      <c r="B680" s="36"/>
      <c r="C680" s="35"/>
      <c r="D680" s="154" t="s">
        <v>144</v>
      </c>
      <c r="E680" s="35"/>
      <c r="F680" s="155" t="s">
        <v>690</v>
      </c>
      <c r="G680" s="35"/>
      <c r="H680" s="35"/>
      <c r="I680" s="156"/>
      <c r="J680" s="35"/>
      <c r="K680" s="35"/>
      <c r="L680" s="36"/>
      <c r="M680" s="157"/>
      <c r="N680" s="158"/>
      <c r="O680" s="56"/>
      <c r="P680" s="56"/>
      <c r="Q680" s="56"/>
      <c r="R680" s="56"/>
      <c r="S680" s="56"/>
      <c r="T680" s="57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T680" s="20" t="s">
        <v>144</v>
      </c>
      <c r="AU680" s="20" t="s">
        <v>79</v>
      </c>
    </row>
    <row r="681" spans="1:65" s="13" customFormat="1" ht="11.25">
      <c r="B681" s="159"/>
      <c r="D681" s="160" t="s">
        <v>146</v>
      </c>
      <c r="E681" s="161" t="s">
        <v>3</v>
      </c>
      <c r="F681" s="162" t="s">
        <v>225</v>
      </c>
      <c r="H681" s="161" t="s">
        <v>3</v>
      </c>
      <c r="I681" s="163"/>
      <c r="L681" s="159"/>
      <c r="M681" s="164"/>
      <c r="N681" s="165"/>
      <c r="O681" s="165"/>
      <c r="P681" s="165"/>
      <c r="Q681" s="165"/>
      <c r="R681" s="165"/>
      <c r="S681" s="165"/>
      <c r="T681" s="166"/>
      <c r="AT681" s="161" t="s">
        <v>146</v>
      </c>
      <c r="AU681" s="161" t="s">
        <v>79</v>
      </c>
      <c r="AV681" s="13" t="s">
        <v>77</v>
      </c>
      <c r="AW681" s="13" t="s">
        <v>31</v>
      </c>
      <c r="AX681" s="13" t="s">
        <v>69</v>
      </c>
      <c r="AY681" s="161" t="s">
        <v>135</v>
      </c>
    </row>
    <row r="682" spans="1:65" s="13" customFormat="1" ht="11.25">
      <c r="B682" s="159"/>
      <c r="D682" s="160" t="s">
        <v>146</v>
      </c>
      <c r="E682" s="161" t="s">
        <v>3</v>
      </c>
      <c r="F682" s="162" t="s">
        <v>671</v>
      </c>
      <c r="H682" s="161" t="s">
        <v>3</v>
      </c>
      <c r="I682" s="163"/>
      <c r="L682" s="159"/>
      <c r="M682" s="164"/>
      <c r="N682" s="165"/>
      <c r="O682" s="165"/>
      <c r="P682" s="165"/>
      <c r="Q682" s="165"/>
      <c r="R682" s="165"/>
      <c r="S682" s="165"/>
      <c r="T682" s="166"/>
      <c r="AT682" s="161" t="s">
        <v>146</v>
      </c>
      <c r="AU682" s="161" t="s">
        <v>79</v>
      </c>
      <c r="AV682" s="13" t="s">
        <v>77</v>
      </c>
      <c r="AW682" s="13" t="s">
        <v>31</v>
      </c>
      <c r="AX682" s="13" t="s">
        <v>69</v>
      </c>
      <c r="AY682" s="161" t="s">
        <v>135</v>
      </c>
    </row>
    <row r="683" spans="1:65" s="14" customFormat="1" ht="11.25">
      <c r="B683" s="167"/>
      <c r="D683" s="160" t="s">
        <v>146</v>
      </c>
      <c r="E683" s="168" t="s">
        <v>3</v>
      </c>
      <c r="F683" s="169" t="s">
        <v>321</v>
      </c>
      <c r="H683" s="170">
        <v>20</v>
      </c>
      <c r="I683" s="171"/>
      <c r="L683" s="167"/>
      <c r="M683" s="172"/>
      <c r="N683" s="173"/>
      <c r="O683" s="173"/>
      <c r="P683" s="173"/>
      <c r="Q683" s="173"/>
      <c r="R683" s="173"/>
      <c r="S683" s="173"/>
      <c r="T683" s="174"/>
      <c r="AT683" s="168" t="s">
        <v>146</v>
      </c>
      <c r="AU683" s="168" t="s">
        <v>79</v>
      </c>
      <c r="AV683" s="14" t="s">
        <v>79</v>
      </c>
      <c r="AW683" s="14" t="s">
        <v>31</v>
      </c>
      <c r="AX683" s="14" t="s">
        <v>69</v>
      </c>
      <c r="AY683" s="168" t="s">
        <v>135</v>
      </c>
    </row>
    <row r="684" spans="1:65" s="13" customFormat="1" ht="11.25">
      <c r="B684" s="159"/>
      <c r="D684" s="160" t="s">
        <v>146</v>
      </c>
      <c r="E684" s="161" t="s">
        <v>3</v>
      </c>
      <c r="F684" s="162" t="s">
        <v>364</v>
      </c>
      <c r="H684" s="161" t="s">
        <v>3</v>
      </c>
      <c r="I684" s="163"/>
      <c r="L684" s="159"/>
      <c r="M684" s="164"/>
      <c r="N684" s="165"/>
      <c r="O684" s="165"/>
      <c r="P684" s="165"/>
      <c r="Q684" s="165"/>
      <c r="R684" s="165"/>
      <c r="S684" s="165"/>
      <c r="T684" s="166"/>
      <c r="AT684" s="161" t="s">
        <v>146</v>
      </c>
      <c r="AU684" s="161" t="s">
        <v>79</v>
      </c>
      <c r="AV684" s="13" t="s">
        <v>77</v>
      </c>
      <c r="AW684" s="13" t="s">
        <v>31</v>
      </c>
      <c r="AX684" s="13" t="s">
        <v>69</v>
      </c>
      <c r="AY684" s="161" t="s">
        <v>135</v>
      </c>
    </row>
    <row r="685" spans="1:65" s="14" customFormat="1" ht="11.25">
      <c r="B685" s="167"/>
      <c r="D685" s="160" t="s">
        <v>146</v>
      </c>
      <c r="E685" s="168" t="s">
        <v>3</v>
      </c>
      <c r="F685" s="169" t="s">
        <v>365</v>
      </c>
      <c r="H685" s="170">
        <v>88</v>
      </c>
      <c r="I685" s="171"/>
      <c r="L685" s="167"/>
      <c r="M685" s="172"/>
      <c r="N685" s="173"/>
      <c r="O685" s="173"/>
      <c r="P685" s="173"/>
      <c r="Q685" s="173"/>
      <c r="R685" s="173"/>
      <c r="S685" s="173"/>
      <c r="T685" s="174"/>
      <c r="AT685" s="168" t="s">
        <v>146</v>
      </c>
      <c r="AU685" s="168" t="s">
        <v>79</v>
      </c>
      <c r="AV685" s="14" t="s">
        <v>79</v>
      </c>
      <c r="AW685" s="14" t="s">
        <v>31</v>
      </c>
      <c r="AX685" s="14" t="s">
        <v>69</v>
      </c>
      <c r="AY685" s="168" t="s">
        <v>135</v>
      </c>
    </row>
    <row r="686" spans="1:65" s="15" customFormat="1" ht="11.25">
      <c r="B686" s="175"/>
      <c r="D686" s="160" t="s">
        <v>146</v>
      </c>
      <c r="E686" s="176" t="s">
        <v>3</v>
      </c>
      <c r="F686" s="177" t="s">
        <v>149</v>
      </c>
      <c r="H686" s="178">
        <v>108</v>
      </c>
      <c r="I686" s="179"/>
      <c r="L686" s="175"/>
      <c r="M686" s="180"/>
      <c r="N686" s="181"/>
      <c r="O686" s="181"/>
      <c r="P686" s="181"/>
      <c r="Q686" s="181"/>
      <c r="R686" s="181"/>
      <c r="S686" s="181"/>
      <c r="T686" s="182"/>
      <c r="AT686" s="176" t="s">
        <v>146</v>
      </c>
      <c r="AU686" s="176" t="s">
        <v>79</v>
      </c>
      <c r="AV686" s="15" t="s">
        <v>142</v>
      </c>
      <c r="AW686" s="15" t="s">
        <v>31</v>
      </c>
      <c r="AX686" s="15" t="s">
        <v>77</v>
      </c>
      <c r="AY686" s="176" t="s">
        <v>135</v>
      </c>
    </row>
    <row r="687" spans="1:65" s="2" customFormat="1" ht="16.5" customHeight="1">
      <c r="A687" s="35"/>
      <c r="B687" s="140"/>
      <c r="C687" s="183" t="s">
        <v>691</v>
      </c>
      <c r="D687" s="183" t="s">
        <v>405</v>
      </c>
      <c r="E687" s="184" t="s">
        <v>674</v>
      </c>
      <c r="F687" s="185" t="s">
        <v>675</v>
      </c>
      <c r="G687" s="186" t="s">
        <v>140</v>
      </c>
      <c r="H687" s="187">
        <v>20.6</v>
      </c>
      <c r="I687" s="188"/>
      <c r="J687" s="189">
        <f>ROUND(I687*H687,2)</f>
        <v>0</v>
      </c>
      <c r="K687" s="185" t="s">
        <v>141</v>
      </c>
      <c r="L687" s="190"/>
      <c r="M687" s="191" t="s">
        <v>3</v>
      </c>
      <c r="N687" s="192" t="s">
        <v>40</v>
      </c>
      <c r="O687" s="56"/>
      <c r="P687" s="150">
        <f>O687*H687</f>
        <v>0</v>
      </c>
      <c r="Q687" s="150">
        <v>0.17599999999999999</v>
      </c>
      <c r="R687" s="150">
        <f>Q687*H687</f>
        <v>3.6255999999999999</v>
      </c>
      <c r="S687" s="150">
        <v>0</v>
      </c>
      <c r="T687" s="151">
        <f>S687*H687</f>
        <v>0</v>
      </c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R687" s="152" t="s">
        <v>192</v>
      </c>
      <c r="AT687" s="152" t="s">
        <v>405</v>
      </c>
      <c r="AU687" s="152" t="s">
        <v>79</v>
      </c>
      <c r="AY687" s="20" t="s">
        <v>135</v>
      </c>
      <c r="BE687" s="153">
        <f>IF(N687="základní",J687,0)</f>
        <v>0</v>
      </c>
      <c r="BF687" s="153">
        <f>IF(N687="snížená",J687,0)</f>
        <v>0</v>
      </c>
      <c r="BG687" s="153">
        <f>IF(N687="zákl. přenesená",J687,0)</f>
        <v>0</v>
      </c>
      <c r="BH687" s="153">
        <f>IF(N687="sníž. přenesená",J687,0)</f>
        <v>0</v>
      </c>
      <c r="BI687" s="153">
        <f>IF(N687="nulová",J687,0)</f>
        <v>0</v>
      </c>
      <c r="BJ687" s="20" t="s">
        <v>77</v>
      </c>
      <c r="BK687" s="153">
        <f>ROUND(I687*H687,2)</f>
        <v>0</v>
      </c>
      <c r="BL687" s="20" t="s">
        <v>142</v>
      </c>
      <c r="BM687" s="152" t="s">
        <v>692</v>
      </c>
    </row>
    <row r="688" spans="1:65" s="13" customFormat="1" ht="11.25">
      <c r="B688" s="159"/>
      <c r="D688" s="160" t="s">
        <v>146</v>
      </c>
      <c r="E688" s="161" t="s">
        <v>3</v>
      </c>
      <c r="F688" s="162" t="s">
        <v>225</v>
      </c>
      <c r="H688" s="161" t="s">
        <v>3</v>
      </c>
      <c r="I688" s="163"/>
      <c r="L688" s="159"/>
      <c r="M688" s="164"/>
      <c r="N688" s="165"/>
      <c r="O688" s="165"/>
      <c r="P688" s="165"/>
      <c r="Q688" s="165"/>
      <c r="R688" s="165"/>
      <c r="S688" s="165"/>
      <c r="T688" s="166"/>
      <c r="AT688" s="161" t="s">
        <v>146</v>
      </c>
      <c r="AU688" s="161" t="s">
        <v>79</v>
      </c>
      <c r="AV688" s="13" t="s">
        <v>77</v>
      </c>
      <c r="AW688" s="13" t="s">
        <v>31</v>
      </c>
      <c r="AX688" s="13" t="s">
        <v>69</v>
      </c>
      <c r="AY688" s="161" t="s">
        <v>135</v>
      </c>
    </row>
    <row r="689" spans="1:65" s="13" customFormat="1" ht="11.25">
      <c r="B689" s="159"/>
      <c r="D689" s="160" t="s">
        <v>146</v>
      </c>
      <c r="E689" s="161" t="s">
        <v>3</v>
      </c>
      <c r="F689" s="162" t="s">
        <v>671</v>
      </c>
      <c r="H689" s="161" t="s">
        <v>3</v>
      </c>
      <c r="I689" s="163"/>
      <c r="L689" s="159"/>
      <c r="M689" s="164"/>
      <c r="N689" s="165"/>
      <c r="O689" s="165"/>
      <c r="P689" s="165"/>
      <c r="Q689" s="165"/>
      <c r="R689" s="165"/>
      <c r="S689" s="165"/>
      <c r="T689" s="166"/>
      <c r="AT689" s="161" t="s">
        <v>146</v>
      </c>
      <c r="AU689" s="161" t="s">
        <v>79</v>
      </c>
      <c r="AV689" s="13" t="s">
        <v>77</v>
      </c>
      <c r="AW689" s="13" t="s">
        <v>31</v>
      </c>
      <c r="AX689" s="13" t="s">
        <v>69</v>
      </c>
      <c r="AY689" s="161" t="s">
        <v>135</v>
      </c>
    </row>
    <row r="690" spans="1:65" s="14" customFormat="1" ht="11.25">
      <c r="B690" s="167"/>
      <c r="D690" s="160" t="s">
        <v>146</v>
      </c>
      <c r="E690" s="168" t="s">
        <v>3</v>
      </c>
      <c r="F690" s="169" t="s">
        <v>321</v>
      </c>
      <c r="H690" s="170">
        <v>20</v>
      </c>
      <c r="I690" s="171"/>
      <c r="L690" s="167"/>
      <c r="M690" s="172"/>
      <c r="N690" s="173"/>
      <c r="O690" s="173"/>
      <c r="P690" s="173"/>
      <c r="Q690" s="173"/>
      <c r="R690" s="173"/>
      <c r="S690" s="173"/>
      <c r="T690" s="174"/>
      <c r="AT690" s="168" t="s">
        <v>146</v>
      </c>
      <c r="AU690" s="168" t="s">
        <v>79</v>
      </c>
      <c r="AV690" s="14" t="s">
        <v>79</v>
      </c>
      <c r="AW690" s="14" t="s">
        <v>31</v>
      </c>
      <c r="AX690" s="14" t="s">
        <v>69</v>
      </c>
      <c r="AY690" s="168" t="s">
        <v>135</v>
      </c>
    </row>
    <row r="691" spans="1:65" s="15" customFormat="1" ht="11.25">
      <c r="B691" s="175"/>
      <c r="D691" s="160" t="s">
        <v>146</v>
      </c>
      <c r="E691" s="176" t="s">
        <v>3</v>
      </c>
      <c r="F691" s="177" t="s">
        <v>149</v>
      </c>
      <c r="H691" s="178">
        <v>20</v>
      </c>
      <c r="I691" s="179"/>
      <c r="L691" s="175"/>
      <c r="M691" s="180"/>
      <c r="N691" s="181"/>
      <c r="O691" s="181"/>
      <c r="P691" s="181"/>
      <c r="Q691" s="181"/>
      <c r="R691" s="181"/>
      <c r="S691" s="181"/>
      <c r="T691" s="182"/>
      <c r="AT691" s="176" t="s">
        <v>146</v>
      </c>
      <c r="AU691" s="176" t="s">
        <v>79</v>
      </c>
      <c r="AV691" s="15" t="s">
        <v>142</v>
      </c>
      <c r="AW691" s="15" t="s">
        <v>31</v>
      </c>
      <c r="AX691" s="15" t="s">
        <v>77</v>
      </c>
      <c r="AY691" s="176" t="s">
        <v>135</v>
      </c>
    </row>
    <row r="692" spans="1:65" s="14" customFormat="1" ht="11.25">
      <c r="B692" s="167"/>
      <c r="D692" s="160" t="s">
        <v>146</v>
      </c>
      <c r="F692" s="169" t="s">
        <v>693</v>
      </c>
      <c r="H692" s="170">
        <v>20.6</v>
      </c>
      <c r="I692" s="171"/>
      <c r="L692" s="167"/>
      <c r="M692" s="172"/>
      <c r="N692" s="173"/>
      <c r="O692" s="173"/>
      <c r="P692" s="173"/>
      <c r="Q692" s="173"/>
      <c r="R692" s="173"/>
      <c r="S692" s="173"/>
      <c r="T692" s="174"/>
      <c r="AT692" s="168" t="s">
        <v>146</v>
      </c>
      <c r="AU692" s="168" t="s">
        <v>79</v>
      </c>
      <c r="AV692" s="14" t="s">
        <v>79</v>
      </c>
      <c r="AW692" s="14" t="s">
        <v>4</v>
      </c>
      <c r="AX692" s="14" t="s">
        <v>77</v>
      </c>
      <c r="AY692" s="168" t="s">
        <v>135</v>
      </c>
    </row>
    <row r="693" spans="1:65" s="2" customFormat="1" ht="16.5" customHeight="1">
      <c r="A693" s="35"/>
      <c r="B693" s="140"/>
      <c r="C693" s="183" t="s">
        <v>694</v>
      </c>
      <c r="D693" s="183" t="s">
        <v>405</v>
      </c>
      <c r="E693" s="184" t="s">
        <v>695</v>
      </c>
      <c r="F693" s="185" t="s">
        <v>696</v>
      </c>
      <c r="G693" s="186" t="s">
        <v>140</v>
      </c>
      <c r="H693" s="187">
        <v>90.64</v>
      </c>
      <c r="I693" s="188"/>
      <c r="J693" s="189">
        <f>ROUND(I693*H693,2)</f>
        <v>0</v>
      </c>
      <c r="K693" s="185" t="s">
        <v>141</v>
      </c>
      <c r="L693" s="190"/>
      <c r="M693" s="191" t="s">
        <v>3</v>
      </c>
      <c r="N693" s="192" t="s">
        <v>40</v>
      </c>
      <c r="O693" s="56"/>
      <c r="P693" s="150">
        <f>O693*H693</f>
        <v>0</v>
      </c>
      <c r="Q693" s="150">
        <v>0.17599999999999999</v>
      </c>
      <c r="R693" s="150">
        <f>Q693*H693</f>
        <v>15.952639999999999</v>
      </c>
      <c r="S693" s="150">
        <v>0</v>
      </c>
      <c r="T693" s="151">
        <f>S693*H693</f>
        <v>0</v>
      </c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R693" s="152" t="s">
        <v>192</v>
      </c>
      <c r="AT693" s="152" t="s">
        <v>405</v>
      </c>
      <c r="AU693" s="152" t="s">
        <v>79</v>
      </c>
      <c r="AY693" s="20" t="s">
        <v>135</v>
      </c>
      <c r="BE693" s="153">
        <f>IF(N693="základní",J693,0)</f>
        <v>0</v>
      </c>
      <c r="BF693" s="153">
        <f>IF(N693="snížená",J693,0)</f>
        <v>0</v>
      </c>
      <c r="BG693" s="153">
        <f>IF(N693="zákl. přenesená",J693,0)</f>
        <v>0</v>
      </c>
      <c r="BH693" s="153">
        <f>IF(N693="sníž. přenesená",J693,0)</f>
        <v>0</v>
      </c>
      <c r="BI693" s="153">
        <f>IF(N693="nulová",J693,0)</f>
        <v>0</v>
      </c>
      <c r="BJ693" s="20" t="s">
        <v>77</v>
      </c>
      <c r="BK693" s="153">
        <f>ROUND(I693*H693,2)</f>
        <v>0</v>
      </c>
      <c r="BL693" s="20" t="s">
        <v>142</v>
      </c>
      <c r="BM693" s="152" t="s">
        <v>697</v>
      </c>
    </row>
    <row r="694" spans="1:65" s="13" customFormat="1" ht="11.25">
      <c r="B694" s="159"/>
      <c r="D694" s="160" t="s">
        <v>146</v>
      </c>
      <c r="E694" s="161" t="s">
        <v>3</v>
      </c>
      <c r="F694" s="162" t="s">
        <v>225</v>
      </c>
      <c r="H694" s="161" t="s">
        <v>3</v>
      </c>
      <c r="I694" s="163"/>
      <c r="L694" s="159"/>
      <c r="M694" s="164"/>
      <c r="N694" s="165"/>
      <c r="O694" s="165"/>
      <c r="P694" s="165"/>
      <c r="Q694" s="165"/>
      <c r="R694" s="165"/>
      <c r="S694" s="165"/>
      <c r="T694" s="166"/>
      <c r="AT694" s="161" t="s">
        <v>146</v>
      </c>
      <c r="AU694" s="161" t="s">
        <v>79</v>
      </c>
      <c r="AV694" s="13" t="s">
        <v>77</v>
      </c>
      <c r="AW694" s="13" t="s">
        <v>31</v>
      </c>
      <c r="AX694" s="13" t="s">
        <v>69</v>
      </c>
      <c r="AY694" s="161" t="s">
        <v>135</v>
      </c>
    </row>
    <row r="695" spans="1:65" s="13" customFormat="1" ht="11.25">
      <c r="B695" s="159"/>
      <c r="D695" s="160" t="s">
        <v>146</v>
      </c>
      <c r="E695" s="161" t="s">
        <v>3</v>
      </c>
      <c r="F695" s="162" t="s">
        <v>364</v>
      </c>
      <c r="H695" s="161" t="s">
        <v>3</v>
      </c>
      <c r="I695" s="163"/>
      <c r="L695" s="159"/>
      <c r="M695" s="164"/>
      <c r="N695" s="165"/>
      <c r="O695" s="165"/>
      <c r="P695" s="165"/>
      <c r="Q695" s="165"/>
      <c r="R695" s="165"/>
      <c r="S695" s="165"/>
      <c r="T695" s="166"/>
      <c r="AT695" s="161" t="s">
        <v>146</v>
      </c>
      <c r="AU695" s="161" t="s">
        <v>79</v>
      </c>
      <c r="AV695" s="13" t="s">
        <v>77</v>
      </c>
      <c r="AW695" s="13" t="s">
        <v>31</v>
      </c>
      <c r="AX695" s="13" t="s">
        <v>69</v>
      </c>
      <c r="AY695" s="161" t="s">
        <v>135</v>
      </c>
    </row>
    <row r="696" spans="1:65" s="14" customFormat="1" ht="11.25">
      <c r="B696" s="167"/>
      <c r="D696" s="160" t="s">
        <v>146</v>
      </c>
      <c r="E696" s="168" t="s">
        <v>3</v>
      </c>
      <c r="F696" s="169" t="s">
        <v>365</v>
      </c>
      <c r="H696" s="170">
        <v>88</v>
      </c>
      <c r="I696" s="171"/>
      <c r="L696" s="167"/>
      <c r="M696" s="172"/>
      <c r="N696" s="173"/>
      <c r="O696" s="173"/>
      <c r="P696" s="173"/>
      <c r="Q696" s="173"/>
      <c r="R696" s="173"/>
      <c r="S696" s="173"/>
      <c r="T696" s="174"/>
      <c r="AT696" s="168" t="s">
        <v>146</v>
      </c>
      <c r="AU696" s="168" t="s">
        <v>79</v>
      </c>
      <c r="AV696" s="14" t="s">
        <v>79</v>
      </c>
      <c r="AW696" s="14" t="s">
        <v>31</v>
      </c>
      <c r="AX696" s="14" t="s">
        <v>69</v>
      </c>
      <c r="AY696" s="168" t="s">
        <v>135</v>
      </c>
    </row>
    <row r="697" spans="1:65" s="15" customFormat="1" ht="11.25">
      <c r="B697" s="175"/>
      <c r="D697" s="160" t="s">
        <v>146</v>
      </c>
      <c r="E697" s="176" t="s">
        <v>3</v>
      </c>
      <c r="F697" s="177" t="s">
        <v>149</v>
      </c>
      <c r="H697" s="178">
        <v>88</v>
      </c>
      <c r="I697" s="179"/>
      <c r="L697" s="175"/>
      <c r="M697" s="180"/>
      <c r="N697" s="181"/>
      <c r="O697" s="181"/>
      <c r="P697" s="181"/>
      <c r="Q697" s="181"/>
      <c r="R697" s="181"/>
      <c r="S697" s="181"/>
      <c r="T697" s="182"/>
      <c r="AT697" s="176" t="s">
        <v>146</v>
      </c>
      <c r="AU697" s="176" t="s">
        <v>79</v>
      </c>
      <c r="AV697" s="15" t="s">
        <v>142</v>
      </c>
      <c r="AW697" s="15" t="s">
        <v>31</v>
      </c>
      <c r="AX697" s="15" t="s">
        <v>77</v>
      </c>
      <c r="AY697" s="176" t="s">
        <v>135</v>
      </c>
    </row>
    <row r="698" spans="1:65" s="14" customFormat="1" ht="11.25">
      <c r="B698" s="167"/>
      <c r="D698" s="160" t="s">
        <v>146</v>
      </c>
      <c r="F698" s="169" t="s">
        <v>698</v>
      </c>
      <c r="H698" s="170">
        <v>90.64</v>
      </c>
      <c r="I698" s="171"/>
      <c r="L698" s="167"/>
      <c r="M698" s="172"/>
      <c r="N698" s="173"/>
      <c r="O698" s="173"/>
      <c r="P698" s="173"/>
      <c r="Q698" s="173"/>
      <c r="R698" s="173"/>
      <c r="S698" s="173"/>
      <c r="T698" s="174"/>
      <c r="AT698" s="168" t="s">
        <v>146</v>
      </c>
      <c r="AU698" s="168" t="s">
        <v>79</v>
      </c>
      <c r="AV698" s="14" t="s">
        <v>79</v>
      </c>
      <c r="AW698" s="14" t="s">
        <v>4</v>
      </c>
      <c r="AX698" s="14" t="s">
        <v>77</v>
      </c>
      <c r="AY698" s="168" t="s">
        <v>135</v>
      </c>
    </row>
    <row r="699" spans="1:65" s="2" customFormat="1" ht="37.9" customHeight="1">
      <c r="A699" s="35"/>
      <c r="B699" s="140"/>
      <c r="C699" s="141" t="s">
        <v>699</v>
      </c>
      <c r="D699" s="141" t="s">
        <v>137</v>
      </c>
      <c r="E699" s="142" t="s">
        <v>700</v>
      </c>
      <c r="F699" s="143" t="s">
        <v>701</v>
      </c>
      <c r="G699" s="144" t="s">
        <v>140</v>
      </c>
      <c r="H699" s="145">
        <v>93.9</v>
      </c>
      <c r="I699" s="146"/>
      <c r="J699" s="147">
        <f>ROUND(I699*H699,2)</f>
        <v>0</v>
      </c>
      <c r="K699" s="143" t="s">
        <v>141</v>
      </c>
      <c r="L699" s="36"/>
      <c r="M699" s="148" t="s">
        <v>3</v>
      </c>
      <c r="N699" s="149" t="s">
        <v>40</v>
      </c>
      <c r="O699" s="56"/>
      <c r="P699" s="150">
        <f>O699*H699</f>
        <v>0</v>
      </c>
      <c r="Q699" s="150">
        <v>9.8000000000000004E-2</v>
      </c>
      <c r="R699" s="150">
        <f>Q699*H699</f>
        <v>9.2022000000000013</v>
      </c>
      <c r="S699" s="150">
        <v>0</v>
      </c>
      <c r="T699" s="151">
        <f>S699*H699</f>
        <v>0</v>
      </c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R699" s="152" t="s">
        <v>142</v>
      </c>
      <c r="AT699" s="152" t="s">
        <v>137</v>
      </c>
      <c r="AU699" s="152" t="s">
        <v>79</v>
      </c>
      <c r="AY699" s="20" t="s">
        <v>135</v>
      </c>
      <c r="BE699" s="153">
        <f>IF(N699="základní",J699,0)</f>
        <v>0</v>
      </c>
      <c r="BF699" s="153">
        <f>IF(N699="snížená",J699,0)</f>
        <v>0</v>
      </c>
      <c r="BG699" s="153">
        <f>IF(N699="zákl. přenesená",J699,0)</f>
        <v>0</v>
      </c>
      <c r="BH699" s="153">
        <f>IF(N699="sníž. přenesená",J699,0)</f>
        <v>0</v>
      </c>
      <c r="BI699" s="153">
        <f>IF(N699="nulová",J699,0)</f>
        <v>0</v>
      </c>
      <c r="BJ699" s="20" t="s">
        <v>77</v>
      </c>
      <c r="BK699" s="153">
        <f>ROUND(I699*H699,2)</f>
        <v>0</v>
      </c>
      <c r="BL699" s="20" t="s">
        <v>142</v>
      </c>
      <c r="BM699" s="152" t="s">
        <v>702</v>
      </c>
    </row>
    <row r="700" spans="1:65" s="2" customFormat="1" ht="11.25">
      <c r="A700" s="35"/>
      <c r="B700" s="36"/>
      <c r="C700" s="35"/>
      <c r="D700" s="154" t="s">
        <v>144</v>
      </c>
      <c r="E700" s="35"/>
      <c r="F700" s="155" t="s">
        <v>703</v>
      </c>
      <c r="G700" s="35"/>
      <c r="H700" s="35"/>
      <c r="I700" s="156"/>
      <c r="J700" s="35"/>
      <c r="K700" s="35"/>
      <c r="L700" s="36"/>
      <c r="M700" s="157"/>
      <c r="N700" s="158"/>
      <c r="O700" s="56"/>
      <c r="P700" s="56"/>
      <c r="Q700" s="56"/>
      <c r="R700" s="56"/>
      <c r="S700" s="56"/>
      <c r="T700" s="57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T700" s="20" t="s">
        <v>144</v>
      </c>
      <c r="AU700" s="20" t="s">
        <v>79</v>
      </c>
    </row>
    <row r="701" spans="1:65" s="13" customFormat="1" ht="11.25">
      <c r="B701" s="159"/>
      <c r="D701" s="160" t="s">
        <v>146</v>
      </c>
      <c r="E701" s="161" t="s">
        <v>3</v>
      </c>
      <c r="F701" s="162" t="s">
        <v>225</v>
      </c>
      <c r="H701" s="161" t="s">
        <v>3</v>
      </c>
      <c r="I701" s="163"/>
      <c r="L701" s="159"/>
      <c r="M701" s="164"/>
      <c r="N701" s="165"/>
      <c r="O701" s="165"/>
      <c r="P701" s="165"/>
      <c r="Q701" s="165"/>
      <c r="R701" s="165"/>
      <c r="S701" s="165"/>
      <c r="T701" s="166"/>
      <c r="AT701" s="161" t="s">
        <v>146</v>
      </c>
      <c r="AU701" s="161" t="s">
        <v>79</v>
      </c>
      <c r="AV701" s="13" t="s">
        <v>77</v>
      </c>
      <c r="AW701" s="13" t="s">
        <v>31</v>
      </c>
      <c r="AX701" s="13" t="s">
        <v>69</v>
      </c>
      <c r="AY701" s="161" t="s">
        <v>135</v>
      </c>
    </row>
    <row r="702" spans="1:65" s="13" customFormat="1" ht="11.25">
      <c r="B702" s="159"/>
      <c r="D702" s="160" t="s">
        <v>146</v>
      </c>
      <c r="E702" s="161" t="s">
        <v>3</v>
      </c>
      <c r="F702" s="162" t="s">
        <v>704</v>
      </c>
      <c r="H702" s="161" t="s">
        <v>3</v>
      </c>
      <c r="I702" s="163"/>
      <c r="L702" s="159"/>
      <c r="M702" s="164"/>
      <c r="N702" s="165"/>
      <c r="O702" s="165"/>
      <c r="P702" s="165"/>
      <c r="Q702" s="165"/>
      <c r="R702" s="165"/>
      <c r="S702" s="165"/>
      <c r="T702" s="166"/>
      <c r="AT702" s="161" t="s">
        <v>146</v>
      </c>
      <c r="AU702" s="161" t="s">
        <v>79</v>
      </c>
      <c r="AV702" s="13" t="s">
        <v>77</v>
      </c>
      <c r="AW702" s="13" t="s">
        <v>31</v>
      </c>
      <c r="AX702" s="13" t="s">
        <v>69</v>
      </c>
      <c r="AY702" s="161" t="s">
        <v>135</v>
      </c>
    </row>
    <row r="703" spans="1:65" s="14" customFormat="1" ht="11.25">
      <c r="B703" s="167"/>
      <c r="D703" s="160" t="s">
        <v>146</v>
      </c>
      <c r="E703" s="168" t="s">
        <v>3</v>
      </c>
      <c r="F703" s="169" t="s">
        <v>705</v>
      </c>
      <c r="H703" s="170">
        <v>93.9</v>
      </c>
      <c r="I703" s="171"/>
      <c r="L703" s="167"/>
      <c r="M703" s="172"/>
      <c r="N703" s="173"/>
      <c r="O703" s="173"/>
      <c r="P703" s="173"/>
      <c r="Q703" s="173"/>
      <c r="R703" s="173"/>
      <c r="S703" s="173"/>
      <c r="T703" s="174"/>
      <c r="AT703" s="168" t="s">
        <v>146</v>
      </c>
      <c r="AU703" s="168" t="s">
        <v>79</v>
      </c>
      <c r="AV703" s="14" t="s">
        <v>79</v>
      </c>
      <c r="AW703" s="14" t="s">
        <v>31</v>
      </c>
      <c r="AX703" s="14" t="s">
        <v>69</v>
      </c>
      <c r="AY703" s="168" t="s">
        <v>135</v>
      </c>
    </row>
    <row r="704" spans="1:65" s="15" customFormat="1" ht="11.25">
      <c r="B704" s="175"/>
      <c r="D704" s="160" t="s">
        <v>146</v>
      </c>
      <c r="E704" s="176" t="s">
        <v>3</v>
      </c>
      <c r="F704" s="177" t="s">
        <v>149</v>
      </c>
      <c r="H704" s="178">
        <v>93.9</v>
      </c>
      <c r="I704" s="179"/>
      <c r="L704" s="175"/>
      <c r="M704" s="180"/>
      <c r="N704" s="181"/>
      <c r="O704" s="181"/>
      <c r="P704" s="181"/>
      <c r="Q704" s="181"/>
      <c r="R704" s="181"/>
      <c r="S704" s="181"/>
      <c r="T704" s="182"/>
      <c r="AT704" s="176" t="s">
        <v>146</v>
      </c>
      <c r="AU704" s="176" t="s">
        <v>79</v>
      </c>
      <c r="AV704" s="15" t="s">
        <v>142</v>
      </c>
      <c r="AW704" s="15" t="s">
        <v>31</v>
      </c>
      <c r="AX704" s="15" t="s">
        <v>77</v>
      </c>
      <c r="AY704" s="176" t="s">
        <v>135</v>
      </c>
    </row>
    <row r="705" spans="1:65" s="2" customFormat="1" ht="16.5" customHeight="1">
      <c r="A705" s="35"/>
      <c r="B705" s="140"/>
      <c r="C705" s="183" t="s">
        <v>706</v>
      </c>
      <c r="D705" s="183" t="s">
        <v>405</v>
      </c>
      <c r="E705" s="184" t="s">
        <v>707</v>
      </c>
      <c r="F705" s="185" t="s">
        <v>708</v>
      </c>
      <c r="G705" s="186" t="s">
        <v>140</v>
      </c>
      <c r="H705" s="187">
        <v>96.716999999999999</v>
      </c>
      <c r="I705" s="188"/>
      <c r="J705" s="189">
        <f>ROUND(I705*H705,2)</f>
        <v>0</v>
      </c>
      <c r="K705" s="185" t="s">
        <v>141</v>
      </c>
      <c r="L705" s="190"/>
      <c r="M705" s="191" t="s">
        <v>3</v>
      </c>
      <c r="N705" s="192" t="s">
        <v>40</v>
      </c>
      <c r="O705" s="56"/>
      <c r="P705" s="150">
        <f>O705*H705</f>
        <v>0</v>
      </c>
      <c r="Q705" s="150">
        <v>0.108</v>
      </c>
      <c r="R705" s="150">
        <f>Q705*H705</f>
        <v>10.445435999999999</v>
      </c>
      <c r="S705" s="150">
        <v>0</v>
      </c>
      <c r="T705" s="151">
        <f>S705*H705</f>
        <v>0</v>
      </c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R705" s="152" t="s">
        <v>192</v>
      </c>
      <c r="AT705" s="152" t="s">
        <v>405</v>
      </c>
      <c r="AU705" s="152" t="s">
        <v>79</v>
      </c>
      <c r="AY705" s="20" t="s">
        <v>135</v>
      </c>
      <c r="BE705" s="153">
        <f>IF(N705="základní",J705,0)</f>
        <v>0</v>
      </c>
      <c r="BF705" s="153">
        <f>IF(N705="snížená",J705,0)</f>
        <v>0</v>
      </c>
      <c r="BG705" s="153">
        <f>IF(N705="zákl. přenesená",J705,0)</f>
        <v>0</v>
      </c>
      <c r="BH705" s="153">
        <f>IF(N705="sníž. přenesená",J705,0)</f>
        <v>0</v>
      </c>
      <c r="BI705" s="153">
        <f>IF(N705="nulová",J705,0)</f>
        <v>0</v>
      </c>
      <c r="BJ705" s="20" t="s">
        <v>77</v>
      </c>
      <c r="BK705" s="153">
        <f>ROUND(I705*H705,2)</f>
        <v>0</v>
      </c>
      <c r="BL705" s="20" t="s">
        <v>142</v>
      </c>
      <c r="BM705" s="152" t="s">
        <v>709</v>
      </c>
    </row>
    <row r="706" spans="1:65" s="14" customFormat="1" ht="11.25">
      <c r="B706" s="167"/>
      <c r="D706" s="160" t="s">
        <v>146</v>
      </c>
      <c r="F706" s="169" t="s">
        <v>710</v>
      </c>
      <c r="H706" s="170">
        <v>96.716999999999999</v>
      </c>
      <c r="I706" s="171"/>
      <c r="L706" s="167"/>
      <c r="M706" s="172"/>
      <c r="N706" s="173"/>
      <c r="O706" s="173"/>
      <c r="P706" s="173"/>
      <c r="Q706" s="173"/>
      <c r="R706" s="173"/>
      <c r="S706" s="173"/>
      <c r="T706" s="174"/>
      <c r="AT706" s="168" t="s">
        <v>146</v>
      </c>
      <c r="AU706" s="168" t="s">
        <v>79</v>
      </c>
      <c r="AV706" s="14" t="s">
        <v>79</v>
      </c>
      <c r="AW706" s="14" t="s">
        <v>4</v>
      </c>
      <c r="AX706" s="14" t="s">
        <v>77</v>
      </c>
      <c r="AY706" s="168" t="s">
        <v>135</v>
      </c>
    </row>
    <row r="707" spans="1:65" s="2" customFormat="1" ht="16.5" customHeight="1">
      <c r="A707" s="35"/>
      <c r="B707" s="140"/>
      <c r="C707" s="183" t="s">
        <v>711</v>
      </c>
      <c r="D707" s="183" t="s">
        <v>405</v>
      </c>
      <c r="E707" s="184" t="s">
        <v>712</v>
      </c>
      <c r="F707" s="185" t="s">
        <v>713</v>
      </c>
      <c r="G707" s="186" t="s">
        <v>372</v>
      </c>
      <c r="H707" s="187">
        <v>12.019</v>
      </c>
      <c r="I707" s="188"/>
      <c r="J707" s="189">
        <f>ROUND(I707*H707,2)</f>
        <v>0</v>
      </c>
      <c r="K707" s="185" t="s">
        <v>141</v>
      </c>
      <c r="L707" s="190"/>
      <c r="M707" s="191" t="s">
        <v>3</v>
      </c>
      <c r="N707" s="192" t="s">
        <v>40</v>
      </c>
      <c r="O707" s="56"/>
      <c r="P707" s="150">
        <f>O707*H707</f>
        <v>0</v>
      </c>
      <c r="Q707" s="150">
        <v>1</v>
      </c>
      <c r="R707" s="150">
        <f>Q707*H707</f>
        <v>12.019</v>
      </c>
      <c r="S707" s="150">
        <v>0</v>
      </c>
      <c r="T707" s="151">
        <f>S707*H707</f>
        <v>0</v>
      </c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R707" s="152" t="s">
        <v>192</v>
      </c>
      <c r="AT707" s="152" t="s">
        <v>405</v>
      </c>
      <c r="AU707" s="152" t="s">
        <v>79</v>
      </c>
      <c r="AY707" s="20" t="s">
        <v>135</v>
      </c>
      <c r="BE707" s="153">
        <f>IF(N707="základní",J707,0)</f>
        <v>0</v>
      </c>
      <c r="BF707" s="153">
        <f>IF(N707="snížená",J707,0)</f>
        <v>0</v>
      </c>
      <c r="BG707" s="153">
        <f>IF(N707="zákl. přenesená",J707,0)</f>
        <v>0</v>
      </c>
      <c r="BH707" s="153">
        <f>IF(N707="sníž. přenesená",J707,0)</f>
        <v>0</v>
      </c>
      <c r="BI707" s="153">
        <f>IF(N707="nulová",J707,0)</f>
        <v>0</v>
      </c>
      <c r="BJ707" s="20" t="s">
        <v>77</v>
      </c>
      <c r="BK707" s="153">
        <f>ROUND(I707*H707,2)</f>
        <v>0</v>
      </c>
      <c r="BL707" s="20" t="s">
        <v>142</v>
      </c>
      <c r="BM707" s="152" t="s">
        <v>714</v>
      </c>
    </row>
    <row r="708" spans="1:65" s="13" customFormat="1" ht="11.25">
      <c r="B708" s="159"/>
      <c r="D708" s="160" t="s">
        <v>146</v>
      </c>
      <c r="E708" s="161" t="s">
        <v>3</v>
      </c>
      <c r="F708" s="162" t="s">
        <v>225</v>
      </c>
      <c r="H708" s="161" t="s">
        <v>3</v>
      </c>
      <c r="I708" s="163"/>
      <c r="L708" s="159"/>
      <c r="M708" s="164"/>
      <c r="N708" s="165"/>
      <c r="O708" s="165"/>
      <c r="P708" s="165"/>
      <c r="Q708" s="165"/>
      <c r="R708" s="165"/>
      <c r="S708" s="165"/>
      <c r="T708" s="166"/>
      <c r="AT708" s="161" t="s">
        <v>146</v>
      </c>
      <c r="AU708" s="161" t="s">
        <v>79</v>
      </c>
      <c r="AV708" s="13" t="s">
        <v>77</v>
      </c>
      <c r="AW708" s="13" t="s">
        <v>31</v>
      </c>
      <c r="AX708" s="13" t="s">
        <v>69</v>
      </c>
      <c r="AY708" s="161" t="s">
        <v>135</v>
      </c>
    </row>
    <row r="709" spans="1:65" s="13" customFormat="1" ht="11.25">
      <c r="B709" s="159"/>
      <c r="D709" s="160" t="s">
        <v>146</v>
      </c>
      <c r="E709" s="161" t="s">
        <v>3</v>
      </c>
      <c r="F709" s="162" t="s">
        <v>715</v>
      </c>
      <c r="H709" s="161" t="s">
        <v>3</v>
      </c>
      <c r="I709" s="163"/>
      <c r="L709" s="159"/>
      <c r="M709" s="164"/>
      <c r="N709" s="165"/>
      <c r="O709" s="165"/>
      <c r="P709" s="165"/>
      <c r="Q709" s="165"/>
      <c r="R709" s="165"/>
      <c r="S709" s="165"/>
      <c r="T709" s="166"/>
      <c r="AT709" s="161" t="s">
        <v>146</v>
      </c>
      <c r="AU709" s="161" t="s">
        <v>79</v>
      </c>
      <c r="AV709" s="13" t="s">
        <v>77</v>
      </c>
      <c r="AW709" s="13" t="s">
        <v>31</v>
      </c>
      <c r="AX709" s="13" t="s">
        <v>69</v>
      </c>
      <c r="AY709" s="161" t="s">
        <v>135</v>
      </c>
    </row>
    <row r="710" spans="1:65" s="14" customFormat="1" ht="11.25">
      <c r="B710" s="167"/>
      <c r="D710" s="160" t="s">
        <v>146</v>
      </c>
      <c r="E710" s="168" t="s">
        <v>3</v>
      </c>
      <c r="F710" s="169" t="s">
        <v>716</v>
      </c>
      <c r="H710" s="170">
        <v>12.019</v>
      </c>
      <c r="I710" s="171"/>
      <c r="L710" s="167"/>
      <c r="M710" s="172"/>
      <c r="N710" s="173"/>
      <c r="O710" s="173"/>
      <c r="P710" s="173"/>
      <c r="Q710" s="173"/>
      <c r="R710" s="173"/>
      <c r="S710" s="173"/>
      <c r="T710" s="174"/>
      <c r="AT710" s="168" t="s">
        <v>146</v>
      </c>
      <c r="AU710" s="168" t="s">
        <v>79</v>
      </c>
      <c r="AV710" s="14" t="s">
        <v>79</v>
      </c>
      <c r="AW710" s="14" t="s">
        <v>31</v>
      </c>
      <c r="AX710" s="14" t="s">
        <v>69</v>
      </c>
      <c r="AY710" s="168" t="s">
        <v>135</v>
      </c>
    </row>
    <row r="711" spans="1:65" s="15" customFormat="1" ht="11.25">
      <c r="B711" s="175"/>
      <c r="D711" s="160" t="s">
        <v>146</v>
      </c>
      <c r="E711" s="176" t="s">
        <v>3</v>
      </c>
      <c r="F711" s="177" t="s">
        <v>149</v>
      </c>
      <c r="H711" s="178">
        <v>12.019</v>
      </c>
      <c r="I711" s="179"/>
      <c r="L711" s="175"/>
      <c r="M711" s="180"/>
      <c r="N711" s="181"/>
      <c r="O711" s="181"/>
      <c r="P711" s="181"/>
      <c r="Q711" s="181"/>
      <c r="R711" s="181"/>
      <c r="S711" s="181"/>
      <c r="T711" s="182"/>
      <c r="AT711" s="176" t="s">
        <v>146</v>
      </c>
      <c r="AU711" s="176" t="s">
        <v>79</v>
      </c>
      <c r="AV711" s="15" t="s">
        <v>142</v>
      </c>
      <c r="AW711" s="15" t="s">
        <v>31</v>
      </c>
      <c r="AX711" s="15" t="s">
        <v>77</v>
      </c>
      <c r="AY711" s="176" t="s">
        <v>135</v>
      </c>
    </row>
    <row r="712" spans="1:65" s="2" customFormat="1" ht="37.9" customHeight="1">
      <c r="A712" s="35"/>
      <c r="B712" s="140"/>
      <c r="C712" s="141" t="s">
        <v>717</v>
      </c>
      <c r="D712" s="141" t="s">
        <v>137</v>
      </c>
      <c r="E712" s="142" t="s">
        <v>718</v>
      </c>
      <c r="F712" s="143" t="s">
        <v>719</v>
      </c>
      <c r="G712" s="144" t="s">
        <v>140</v>
      </c>
      <c r="H712" s="145">
        <v>156.1</v>
      </c>
      <c r="I712" s="146"/>
      <c r="J712" s="147">
        <f>ROUND(I712*H712,2)</f>
        <v>0</v>
      </c>
      <c r="K712" s="143" t="s">
        <v>141</v>
      </c>
      <c r="L712" s="36"/>
      <c r="M712" s="148" t="s">
        <v>3</v>
      </c>
      <c r="N712" s="149" t="s">
        <v>40</v>
      </c>
      <c r="O712" s="56"/>
      <c r="P712" s="150">
        <f>O712*H712</f>
        <v>0</v>
      </c>
      <c r="Q712" s="150">
        <v>9.8000000000000004E-2</v>
      </c>
      <c r="R712" s="150">
        <f>Q712*H712</f>
        <v>15.297800000000001</v>
      </c>
      <c r="S712" s="150">
        <v>0</v>
      </c>
      <c r="T712" s="151">
        <f>S712*H712</f>
        <v>0</v>
      </c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R712" s="152" t="s">
        <v>142</v>
      </c>
      <c r="AT712" s="152" t="s">
        <v>137</v>
      </c>
      <c r="AU712" s="152" t="s">
        <v>79</v>
      </c>
      <c r="AY712" s="20" t="s">
        <v>135</v>
      </c>
      <c r="BE712" s="153">
        <f>IF(N712="základní",J712,0)</f>
        <v>0</v>
      </c>
      <c r="BF712" s="153">
        <f>IF(N712="snížená",J712,0)</f>
        <v>0</v>
      </c>
      <c r="BG712" s="153">
        <f>IF(N712="zákl. přenesená",J712,0)</f>
        <v>0</v>
      </c>
      <c r="BH712" s="153">
        <f>IF(N712="sníž. přenesená",J712,0)</f>
        <v>0</v>
      </c>
      <c r="BI712" s="153">
        <f>IF(N712="nulová",J712,0)</f>
        <v>0</v>
      </c>
      <c r="BJ712" s="20" t="s">
        <v>77</v>
      </c>
      <c r="BK712" s="153">
        <f>ROUND(I712*H712,2)</f>
        <v>0</v>
      </c>
      <c r="BL712" s="20" t="s">
        <v>142</v>
      </c>
      <c r="BM712" s="152" t="s">
        <v>720</v>
      </c>
    </row>
    <row r="713" spans="1:65" s="2" customFormat="1" ht="11.25">
      <c r="A713" s="35"/>
      <c r="B713" s="36"/>
      <c r="C713" s="35"/>
      <c r="D713" s="154" t="s">
        <v>144</v>
      </c>
      <c r="E713" s="35"/>
      <c r="F713" s="155" t="s">
        <v>721</v>
      </c>
      <c r="G713" s="35"/>
      <c r="H713" s="35"/>
      <c r="I713" s="156"/>
      <c r="J713" s="35"/>
      <c r="K713" s="35"/>
      <c r="L713" s="36"/>
      <c r="M713" s="157"/>
      <c r="N713" s="158"/>
      <c r="O713" s="56"/>
      <c r="P713" s="56"/>
      <c r="Q713" s="56"/>
      <c r="R713" s="56"/>
      <c r="S713" s="56"/>
      <c r="T713" s="57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T713" s="20" t="s">
        <v>144</v>
      </c>
      <c r="AU713" s="20" t="s">
        <v>79</v>
      </c>
    </row>
    <row r="714" spans="1:65" s="13" customFormat="1" ht="11.25">
      <c r="B714" s="159"/>
      <c r="D714" s="160" t="s">
        <v>146</v>
      </c>
      <c r="E714" s="161" t="s">
        <v>3</v>
      </c>
      <c r="F714" s="162" t="s">
        <v>225</v>
      </c>
      <c r="H714" s="161" t="s">
        <v>3</v>
      </c>
      <c r="I714" s="163"/>
      <c r="L714" s="159"/>
      <c r="M714" s="164"/>
      <c r="N714" s="165"/>
      <c r="O714" s="165"/>
      <c r="P714" s="165"/>
      <c r="Q714" s="165"/>
      <c r="R714" s="165"/>
      <c r="S714" s="165"/>
      <c r="T714" s="166"/>
      <c r="AT714" s="161" t="s">
        <v>146</v>
      </c>
      <c r="AU714" s="161" t="s">
        <v>79</v>
      </c>
      <c r="AV714" s="13" t="s">
        <v>77</v>
      </c>
      <c r="AW714" s="13" t="s">
        <v>31</v>
      </c>
      <c r="AX714" s="13" t="s">
        <v>69</v>
      </c>
      <c r="AY714" s="161" t="s">
        <v>135</v>
      </c>
    </row>
    <row r="715" spans="1:65" s="13" customFormat="1" ht="11.25">
      <c r="B715" s="159"/>
      <c r="D715" s="160" t="s">
        <v>146</v>
      </c>
      <c r="E715" s="161" t="s">
        <v>3</v>
      </c>
      <c r="F715" s="162" t="s">
        <v>704</v>
      </c>
      <c r="H715" s="161" t="s">
        <v>3</v>
      </c>
      <c r="I715" s="163"/>
      <c r="L715" s="159"/>
      <c r="M715" s="164"/>
      <c r="N715" s="165"/>
      <c r="O715" s="165"/>
      <c r="P715" s="165"/>
      <c r="Q715" s="165"/>
      <c r="R715" s="165"/>
      <c r="S715" s="165"/>
      <c r="T715" s="166"/>
      <c r="AT715" s="161" t="s">
        <v>146</v>
      </c>
      <c r="AU715" s="161" t="s">
        <v>79</v>
      </c>
      <c r="AV715" s="13" t="s">
        <v>77</v>
      </c>
      <c r="AW715" s="13" t="s">
        <v>31</v>
      </c>
      <c r="AX715" s="13" t="s">
        <v>69</v>
      </c>
      <c r="AY715" s="161" t="s">
        <v>135</v>
      </c>
    </row>
    <row r="716" spans="1:65" s="14" customFormat="1" ht="11.25">
      <c r="B716" s="167"/>
      <c r="D716" s="160" t="s">
        <v>146</v>
      </c>
      <c r="E716" s="168" t="s">
        <v>3</v>
      </c>
      <c r="F716" s="169" t="s">
        <v>722</v>
      </c>
      <c r="H716" s="170">
        <v>156.1</v>
      </c>
      <c r="I716" s="171"/>
      <c r="L716" s="167"/>
      <c r="M716" s="172"/>
      <c r="N716" s="173"/>
      <c r="O716" s="173"/>
      <c r="P716" s="173"/>
      <c r="Q716" s="173"/>
      <c r="R716" s="173"/>
      <c r="S716" s="173"/>
      <c r="T716" s="174"/>
      <c r="AT716" s="168" t="s">
        <v>146</v>
      </c>
      <c r="AU716" s="168" t="s">
        <v>79</v>
      </c>
      <c r="AV716" s="14" t="s">
        <v>79</v>
      </c>
      <c r="AW716" s="14" t="s">
        <v>31</v>
      </c>
      <c r="AX716" s="14" t="s">
        <v>69</v>
      </c>
      <c r="AY716" s="168" t="s">
        <v>135</v>
      </c>
    </row>
    <row r="717" spans="1:65" s="15" customFormat="1" ht="11.25">
      <c r="B717" s="175"/>
      <c r="D717" s="160" t="s">
        <v>146</v>
      </c>
      <c r="E717" s="176" t="s">
        <v>3</v>
      </c>
      <c r="F717" s="177" t="s">
        <v>149</v>
      </c>
      <c r="H717" s="178">
        <v>156.1</v>
      </c>
      <c r="I717" s="179"/>
      <c r="L717" s="175"/>
      <c r="M717" s="180"/>
      <c r="N717" s="181"/>
      <c r="O717" s="181"/>
      <c r="P717" s="181"/>
      <c r="Q717" s="181"/>
      <c r="R717" s="181"/>
      <c r="S717" s="181"/>
      <c r="T717" s="182"/>
      <c r="AT717" s="176" t="s">
        <v>146</v>
      </c>
      <c r="AU717" s="176" t="s">
        <v>79</v>
      </c>
      <c r="AV717" s="15" t="s">
        <v>142</v>
      </c>
      <c r="AW717" s="15" t="s">
        <v>31</v>
      </c>
      <c r="AX717" s="15" t="s">
        <v>77</v>
      </c>
      <c r="AY717" s="176" t="s">
        <v>135</v>
      </c>
    </row>
    <row r="718" spans="1:65" s="2" customFormat="1" ht="16.5" customHeight="1">
      <c r="A718" s="35"/>
      <c r="B718" s="140"/>
      <c r="C718" s="183" t="s">
        <v>723</v>
      </c>
      <c r="D718" s="183" t="s">
        <v>405</v>
      </c>
      <c r="E718" s="184" t="s">
        <v>707</v>
      </c>
      <c r="F718" s="185" t="s">
        <v>708</v>
      </c>
      <c r="G718" s="186" t="s">
        <v>140</v>
      </c>
      <c r="H718" s="187">
        <v>159.22200000000001</v>
      </c>
      <c r="I718" s="188"/>
      <c r="J718" s="189">
        <f>ROUND(I718*H718,2)</f>
        <v>0</v>
      </c>
      <c r="K718" s="185" t="s">
        <v>141</v>
      </c>
      <c r="L718" s="190"/>
      <c r="M718" s="191" t="s">
        <v>3</v>
      </c>
      <c r="N718" s="192" t="s">
        <v>40</v>
      </c>
      <c r="O718" s="56"/>
      <c r="P718" s="150">
        <f>O718*H718</f>
        <v>0</v>
      </c>
      <c r="Q718" s="150">
        <v>0.108</v>
      </c>
      <c r="R718" s="150">
        <f>Q718*H718</f>
        <v>17.195976000000002</v>
      </c>
      <c r="S718" s="150">
        <v>0</v>
      </c>
      <c r="T718" s="151">
        <f>S718*H718</f>
        <v>0</v>
      </c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R718" s="152" t="s">
        <v>192</v>
      </c>
      <c r="AT718" s="152" t="s">
        <v>405</v>
      </c>
      <c r="AU718" s="152" t="s">
        <v>79</v>
      </c>
      <c r="AY718" s="20" t="s">
        <v>135</v>
      </c>
      <c r="BE718" s="153">
        <f>IF(N718="základní",J718,0)</f>
        <v>0</v>
      </c>
      <c r="BF718" s="153">
        <f>IF(N718="snížená",J718,0)</f>
        <v>0</v>
      </c>
      <c r="BG718" s="153">
        <f>IF(N718="zákl. přenesená",J718,0)</f>
        <v>0</v>
      </c>
      <c r="BH718" s="153">
        <f>IF(N718="sníž. přenesená",J718,0)</f>
        <v>0</v>
      </c>
      <c r="BI718" s="153">
        <f>IF(N718="nulová",J718,0)</f>
        <v>0</v>
      </c>
      <c r="BJ718" s="20" t="s">
        <v>77</v>
      </c>
      <c r="BK718" s="153">
        <f>ROUND(I718*H718,2)</f>
        <v>0</v>
      </c>
      <c r="BL718" s="20" t="s">
        <v>142</v>
      </c>
      <c r="BM718" s="152" t="s">
        <v>724</v>
      </c>
    </row>
    <row r="719" spans="1:65" s="14" customFormat="1" ht="11.25">
      <c r="B719" s="167"/>
      <c r="D719" s="160" t="s">
        <v>146</v>
      </c>
      <c r="F719" s="169" t="s">
        <v>725</v>
      </c>
      <c r="H719" s="170">
        <v>159.22200000000001</v>
      </c>
      <c r="I719" s="171"/>
      <c r="L719" s="167"/>
      <c r="M719" s="172"/>
      <c r="N719" s="173"/>
      <c r="O719" s="173"/>
      <c r="P719" s="173"/>
      <c r="Q719" s="173"/>
      <c r="R719" s="173"/>
      <c r="S719" s="173"/>
      <c r="T719" s="174"/>
      <c r="AT719" s="168" t="s">
        <v>146</v>
      </c>
      <c r="AU719" s="168" t="s">
        <v>79</v>
      </c>
      <c r="AV719" s="14" t="s">
        <v>79</v>
      </c>
      <c r="AW719" s="14" t="s">
        <v>4</v>
      </c>
      <c r="AX719" s="14" t="s">
        <v>77</v>
      </c>
      <c r="AY719" s="168" t="s">
        <v>135</v>
      </c>
    </row>
    <row r="720" spans="1:65" s="2" customFormat="1" ht="16.5" customHeight="1">
      <c r="A720" s="35"/>
      <c r="B720" s="140"/>
      <c r="C720" s="183" t="s">
        <v>726</v>
      </c>
      <c r="D720" s="183" t="s">
        <v>405</v>
      </c>
      <c r="E720" s="184" t="s">
        <v>712</v>
      </c>
      <c r="F720" s="185" t="s">
        <v>713</v>
      </c>
      <c r="G720" s="186" t="s">
        <v>372</v>
      </c>
      <c r="H720" s="187">
        <v>19.981000000000002</v>
      </c>
      <c r="I720" s="188"/>
      <c r="J720" s="189">
        <f>ROUND(I720*H720,2)</f>
        <v>0</v>
      </c>
      <c r="K720" s="185" t="s">
        <v>141</v>
      </c>
      <c r="L720" s="190"/>
      <c r="M720" s="191" t="s">
        <v>3</v>
      </c>
      <c r="N720" s="192" t="s">
        <v>40</v>
      </c>
      <c r="O720" s="56"/>
      <c r="P720" s="150">
        <f>O720*H720</f>
        <v>0</v>
      </c>
      <c r="Q720" s="150">
        <v>1</v>
      </c>
      <c r="R720" s="150">
        <f>Q720*H720</f>
        <v>19.981000000000002</v>
      </c>
      <c r="S720" s="150">
        <v>0</v>
      </c>
      <c r="T720" s="151">
        <f>S720*H720</f>
        <v>0</v>
      </c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R720" s="152" t="s">
        <v>192</v>
      </c>
      <c r="AT720" s="152" t="s">
        <v>405</v>
      </c>
      <c r="AU720" s="152" t="s">
        <v>79</v>
      </c>
      <c r="AY720" s="20" t="s">
        <v>135</v>
      </c>
      <c r="BE720" s="153">
        <f>IF(N720="základní",J720,0)</f>
        <v>0</v>
      </c>
      <c r="BF720" s="153">
        <f>IF(N720="snížená",J720,0)</f>
        <v>0</v>
      </c>
      <c r="BG720" s="153">
        <f>IF(N720="zákl. přenesená",J720,0)</f>
        <v>0</v>
      </c>
      <c r="BH720" s="153">
        <f>IF(N720="sníž. přenesená",J720,0)</f>
        <v>0</v>
      </c>
      <c r="BI720" s="153">
        <f>IF(N720="nulová",J720,0)</f>
        <v>0</v>
      </c>
      <c r="BJ720" s="20" t="s">
        <v>77</v>
      </c>
      <c r="BK720" s="153">
        <f>ROUND(I720*H720,2)</f>
        <v>0</v>
      </c>
      <c r="BL720" s="20" t="s">
        <v>142</v>
      </c>
      <c r="BM720" s="152" t="s">
        <v>727</v>
      </c>
    </row>
    <row r="721" spans="1:65" s="13" customFormat="1" ht="11.25">
      <c r="B721" s="159"/>
      <c r="D721" s="160" t="s">
        <v>146</v>
      </c>
      <c r="E721" s="161" t="s">
        <v>3</v>
      </c>
      <c r="F721" s="162" t="s">
        <v>225</v>
      </c>
      <c r="H721" s="161" t="s">
        <v>3</v>
      </c>
      <c r="I721" s="163"/>
      <c r="L721" s="159"/>
      <c r="M721" s="164"/>
      <c r="N721" s="165"/>
      <c r="O721" s="165"/>
      <c r="P721" s="165"/>
      <c r="Q721" s="165"/>
      <c r="R721" s="165"/>
      <c r="S721" s="165"/>
      <c r="T721" s="166"/>
      <c r="AT721" s="161" t="s">
        <v>146</v>
      </c>
      <c r="AU721" s="161" t="s">
        <v>79</v>
      </c>
      <c r="AV721" s="13" t="s">
        <v>77</v>
      </c>
      <c r="AW721" s="13" t="s">
        <v>31</v>
      </c>
      <c r="AX721" s="13" t="s">
        <v>69</v>
      </c>
      <c r="AY721" s="161" t="s">
        <v>135</v>
      </c>
    </row>
    <row r="722" spans="1:65" s="13" customFormat="1" ht="11.25">
      <c r="B722" s="159"/>
      <c r="D722" s="160" t="s">
        <v>146</v>
      </c>
      <c r="E722" s="161" t="s">
        <v>3</v>
      </c>
      <c r="F722" s="162" t="s">
        <v>715</v>
      </c>
      <c r="H722" s="161" t="s">
        <v>3</v>
      </c>
      <c r="I722" s="163"/>
      <c r="L722" s="159"/>
      <c r="M722" s="164"/>
      <c r="N722" s="165"/>
      <c r="O722" s="165"/>
      <c r="P722" s="165"/>
      <c r="Q722" s="165"/>
      <c r="R722" s="165"/>
      <c r="S722" s="165"/>
      <c r="T722" s="166"/>
      <c r="AT722" s="161" t="s">
        <v>146</v>
      </c>
      <c r="AU722" s="161" t="s">
        <v>79</v>
      </c>
      <c r="AV722" s="13" t="s">
        <v>77</v>
      </c>
      <c r="AW722" s="13" t="s">
        <v>31</v>
      </c>
      <c r="AX722" s="13" t="s">
        <v>69</v>
      </c>
      <c r="AY722" s="161" t="s">
        <v>135</v>
      </c>
    </row>
    <row r="723" spans="1:65" s="14" customFormat="1" ht="11.25">
      <c r="B723" s="167"/>
      <c r="D723" s="160" t="s">
        <v>146</v>
      </c>
      <c r="E723" s="168" t="s">
        <v>3</v>
      </c>
      <c r="F723" s="169" t="s">
        <v>728</v>
      </c>
      <c r="H723" s="170">
        <v>19.981000000000002</v>
      </c>
      <c r="I723" s="171"/>
      <c r="L723" s="167"/>
      <c r="M723" s="172"/>
      <c r="N723" s="173"/>
      <c r="O723" s="173"/>
      <c r="P723" s="173"/>
      <c r="Q723" s="173"/>
      <c r="R723" s="173"/>
      <c r="S723" s="173"/>
      <c r="T723" s="174"/>
      <c r="AT723" s="168" t="s">
        <v>146</v>
      </c>
      <c r="AU723" s="168" t="s">
        <v>79</v>
      </c>
      <c r="AV723" s="14" t="s">
        <v>79</v>
      </c>
      <c r="AW723" s="14" t="s">
        <v>31</v>
      </c>
      <c r="AX723" s="14" t="s">
        <v>69</v>
      </c>
      <c r="AY723" s="168" t="s">
        <v>135</v>
      </c>
    </row>
    <row r="724" spans="1:65" s="15" customFormat="1" ht="11.25">
      <c r="B724" s="175"/>
      <c r="D724" s="160" t="s">
        <v>146</v>
      </c>
      <c r="E724" s="176" t="s">
        <v>3</v>
      </c>
      <c r="F724" s="177" t="s">
        <v>149</v>
      </c>
      <c r="H724" s="178">
        <v>19.981000000000002</v>
      </c>
      <c r="I724" s="179"/>
      <c r="L724" s="175"/>
      <c r="M724" s="180"/>
      <c r="N724" s="181"/>
      <c r="O724" s="181"/>
      <c r="P724" s="181"/>
      <c r="Q724" s="181"/>
      <c r="R724" s="181"/>
      <c r="S724" s="181"/>
      <c r="T724" s="182"/>
      <c r="AT724" s="176" t="s">
        <v>146</v>
      </c>
      <c r="AU724" s="176" t="s">
        <v>79</v>
      </c>
      <c r="AV724" s="15" t="s">
        <v>142</v>
      </c>
      <c r="AW724" s="15" t="s">
        <v>31</v>
      </c>
      <c r="AX724" s="15" t="s">
        <v>77</v>
      </c>
      <c r="AY724" s="176" t="s">
        <v>135</v>
      </c>
    </row>
    <row r="725" spans="1:65" s="12" customFormat="1" ht="22.9" customHeight="1">
      <c r="B725" s="127"/>
      <c r="D725" s="128" t="s">
        <v>68</v>
      </c>
      <c r="E725" s="138" t="s">
        <v>199</v>
      </c>
      <c r="F725" s="138" t="s">
        <v>729</v>
      </c>
      <c r="I725" s="130"/>
      <c r="J725" s="139">
        <f>BK725</f>
        <v>0</v>
      </c>
      <c r="L725" s="127"/>
      <c r="M725" s="132"/>
      <c r="N725" s="133"/>
      <c r="O725" s="133"/>
      <c r="P725" s="134">
        <f>SUM(P726:P867)</f>
        <v>0</v>
      </c>
      <c r="Q725" s="133"/>
      <c r="R725" s="134">
        <f>SUM(R726:R867)</f>
        <v>87.854325549999999</v>
      </c>
      <c r="S725" s="133"/>
      <c r="T725" s="135">
        <f>SUM(T726:T867)</f>
        <v>17.242000000000001</v>
      </c>
      <c r="AR725" s="128" t="s">
        <v>77</v>
      </c>
      <c r="AT725" s="136" t="s">
        <v>68</v>
      </c>
      <c r="AU725" s="136" t="s">
        <v>77</v>
      </c>
      <c r="AY725" s="128" t="s">
        <v>135</v>
      </c>
      <c r="BK725" s="137">
        <f>SUM(BK726:BK867)</f>
        <v>0</v>
      </c>
    </row>
    <row r="726" spans="1:65" s="2" customFormat="1" ht="16.5" customHeight="1">
      <c r="A726" s="35"/>
      <c r="B726" s="140"/>
      <c r="C726" s="141" t="s">
        <v>730</v>
      </c>
      <c r="D726" s="141" t="s">
        <v>137</v>
      </c>
      <c r="E726" s="142" t="s">
        <v>731</v>
      </c>
      <c r="F726" s="143" t="s">
        <v>732</v>
      </c>
      <c r="G726" s="144" t="s">
        <v>500</v>
      </c>
      <c r="H726" s="145">
        <v>2</v>
      </c>
      <c r="I726" s="146"/>
      <c r="J726" s="147">
        <f>ROUND(I726*H726,2)</f>
        <v>0</v>
      </c>
      <c r="K726" s="143" t="s">
        <v>141</v>
      </c>
      <c r="L726" s="36"/>
      <c r="M726" s="148" t="s">
        <v>3</v>
      </c>
      <c r="N726" s="149" t="s">
        <v>40</v>
      </c>
      <c r="O726" s="56"/>
      <c r="P726" s="150">
        <f>O726*H726</f>
        <v>0</v>
      </c>
      <c r="Q726" s="150">
        <v>6.9999999999999999E-4</v>
      </c>
      <c r="R726" s="150">
        <f>Q726*H726</f>
        <v>1.4E-3</v>
      </c>
      <c r="S726" s="150">
        <v>0</v>
      </c>
      <c r="T726" s="151">
        <f>S726*H726</f>
        <v>0</v>
      </c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/>
      <c r="AR726" s="152" t="s">
        <v>142</v>
      </c>
      <c r="AT726" s="152" t="s">
        <v>137</v>
      </c>
      <c r="AU726" s="152" t="s">
        <v>79</v>
      </c>
      <c r="AY726" s="20" t="s">
        <v>135</v>
      </c>
      <c r="BE726" s="153">
        <f>IF(N726="základní",J726,0)</f>
        <v>0</v>
      </c>
      <c r="BF726" s="153">
        <f>IF(N726="snížená",J726,0)</f>
        <v>0</v>
      </c>
      <c r="BG726" s="153">
        <f>IF(N726="zákl. přenesená",J726,0)</f>
        <v>0</v>
      </c>
      <c r="BH726" s="153">
        <f>IF(N726="sníž. přenesená",J726,0)</f>
        <v>0</v>
      </c>
      <c r="BI726" s="153">
        <f>IF(N726="nulová",J726,0)</f>
        <v>0</v>
      </c>
      <c r="BJ726" s="20" t="s">
        <v>77</v>
      </c>
      <c r="BK726" s="153">
        <f>ROUND(I726*H726,2)</f>
        <v>0</v>
      </c>
      <c r="BL726" s="20" t="s">
        <v>142</v>
      </c>
      <c r="BM726" s="152" t="s">
        <v>733</v>
      </c>
    </row>
    <row r="727" spans="1:65" s="2" customFormat="1" ht="11.25">
      <c r="A727" s="35"/>
      <c r="B727" s="36"/>
      <c r="C727" s="35"/>
      <c r="D727" s="154" t="s">
        <v>144</v>
      </c>
      <c r="E727" s="35"/>
      <c r="F727" s="155" t="s">
        <v>734</v>
      </c>
      <c r="G727" s="35"/>
      <c r="H727" s="35"/>
      <c r="I727" s="156"/>
      <c r="J727" s="35"/>
      <c r="K727" s="35"/>
      <c r="L727" s="36"/>
      <c r="M727" s="157"/>
      <c r="N727" s="158"/>
      <c r="O727" s="56"/>
      <c r="P727" s="56"/>
      <c r="Q727" s="56"/>
      <c r="R727" s="56"/>
      <c r="S727" s="56"/>
      <c r="T727" s="57"/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T727" s="20" t="s">
        <v>144</v>
      </c>
      <c r="AU727" s="20" t="s">
        <v>79</v>
      </c>
    </row>
    <row r="728" spans="1:65" s="13" customFormat="1" ht="11.25">
      <c r="B728" s="159"/>
      <c r="D728" s="160" t="s">
        <v>146</v>
      </c>
      <c r="E728" s="161" t="s">
        <v>3</v>
      </c>
      <c r="F728" s="162" t="s">
        <v>160</v>
      </c>
      <c r="H728" s="161" t="s">
        <v>3</v>
      </c>
      <c r="I728" s="163"/>
      <c r="L728" s="159"/>
      <c r="M728" s="164"/>
      <c r="N728" s="165"/>
      <c r="O728" s="165"/>
      <c r="P728" s="165"/>
      <c r="Q728" s="165"/>
      <c r="R728" s="165"/>
      <c r="S728" s="165"/>
      <c r="T728" s="166"/>
      <c r="AT728" s="161" t="s">
        <v>146</v>
      </c>
      <c r="AU728" s="161" t="s">
        <v>79</v>
      </c>
      <c r="AV728" s="13" t="s">
        <v>77</v>
      </c>
      <c r="AW728" s="13" t="s">
        <v>31</v>
      </c>
      <c r="AX728" s="13" t="s">
        <v>69</v>
      </c>
      <c r="AY728" s="161" t="s">
        <v>135</v>
      </c>
    </row>
    <row r="729" spans="1:65" s="13" customFormat="1" ht="11.25">
      <c r="B729" s="159"/>
      <c r="D729" s="160" t="s">
        <v>146</v>
      </c>
      <c r="E729" s="161" t="s">
        <v>3</v>
      </c>
      <c r="F729" s="162" t="s">
        <v>735</v>
      </c>
      <c r="H729" s="161" t="s">
        <v>3</v>
      </c>
      <c r="I729" s="163"/>
      <c r="L729" s="159"/>
      <c r="M729" s="164"/>
      <c r="N729" s="165"/>
      <c r="O729" s="165"/>
      <c r="P729" s="165"/>
      <c r="Q729" s="165"/>
      <c r="R729" s="165"/>
      <c r="S729" s="165"/>
      <c r="T729" s="166"/>
      <c r="AT729" s="161" t="s">
        <v>146</v>
      </c>
      <c r="AU729" s="161" t="s">
        <v>79</v>
      </c>
      <c r="AV729" s="13" t="s">
        <v>77</v>
      </c>
      <c r="AW729" s="13" t="s">
        <v>31</v>
      </c>
      <c r="AX729" s="13" t="s">
        <v>69</v>
      </c>
      <c r="AY729" s="161" t="s">
        <v>135</v>
      </c>
    </row>
    <row r="730" spans="1:65" s="14" customFormat="1" ht="11.25">
      <c r="B730" s="167"/>
      <c r="D730" s="160" t="s">
        <v>146</v>
      </c>
      <c r="E730" s="168" t="s">
        <v>3</v>
      </c>
      <c r="F730" s="169" t="s">
        <v>736</v>
      </c>
      <c r="H730" s="170">
        <v>2</v>
      </c>
      <c r="I730" s="171"/>
      <c r="L730" s="167"/>
      <c r="M730" s="172"/>
      <c r="N730" s="173"/>
      <c r="O730" s="173"/>
      <c r="P730" s="173"/>
      <c r="Q730" s="173"/>
      <c r="R730" s="173"/>
      <c r="S730" s="173"/>
      <c r="T730" s="174"/>
      <c r="AT730" s="168" t="s">
        <v>146</v>
      </c>
      <c r="AU730" s="168" t="s">
        <v>79</v>
      </c>
      <c r="AV730" s="14" t="s">
        <v>79</v>
      </c>
      <c r="AW730" s="14" t="s">
        <v>31</v>
      </c>
      <c r="AX730" s="14" t="s">
        <v>69</v>
      </c>
      <c r="AY730" s="168" t="s">
        <v>135</v>
      </c>
    </row>
    <row r="731" spans="1:65" s="15" customFormat="1" ht="11.25">
      <c r="B731" s="175"/>
      <c r="D731" s="160" t="s">
        <v>146</v>
      </c>
      <c r="E731" s="176" t="s">
        <v>3</v>
      </c>
      <c r="F731" s="177" t="s">
        <v>149</v>
      </c>
      <c r="H731" s="178">
        <v>2</v>
      </c>
      <c r="I731" s="179"/>
      <c r="L731" s="175"/>
      <c r="M731" s="180"/>
      <c r="N731" s="181"/>
      <c r="O731" s="181"/>
      <c r="P731" s="181"/>
      <c r="Q731" s="181"/>
      <c r="R731" s="181"/>
      <c r="S731" s="181"/>
      <c r="T731" s="182"/>
      <c r="AT731" s="176" t="s">
        <v>146</v>
      </c>
      <c r="AU731" s="176" t="s">
        <v>79</v>
      </c>
      <c r="AV731" s="15" t="s">
        <v>142</v>
      </c>
      <c r="AW731" s="15" t="s">
        <v>31</v>
      </c>
      <c r="AX731" s="15" t="s">
        <v>77</v>
      </c>
      <c r="AY731" s="176" t="s">
        <v>135</v>
      </c>
    </row>
    <row r="732" spans="1:65" s="2" customFormat="1" ht="16.5" customHeight="1">
      <c r="A732" s="35"/>
      <c r="B732" s="140"/>
      <c r="C732" s="141" t="s">
        <v>737</v>
      </c>
      <c r="D732" s="141" t="s">
        <v>137</v>
      </c>
      <c r="E732" s="142" t="s">
        <v>731</v>
      </c>
      <c r="F732" s="143" t="s">
        <v>732</v>
      </c>
      <c r="G732" s="144" t="s">
        <v>500</v>
      </c>
      <c r="H732" s="145">
        <v>2</v>
      </c>
      <c r="I732" s="146"/>
      <c r="J732" s="147">
        <f>ROUND(I732*H732,2)</f>
        <v>0</v>
      </c>
      <c r="K732" s="143" t="s">
        <v>141</v>
      </c>
      <c r="L732" s="36"/>
      <c r="M732" s="148" t="s">
        <v>3</v>
      </c>
      <c r="N732" s="149" t="s">
        <v>40</v>
      </c>
      <c r="O732" s="56"/>
      <c r="P732" s="150">
        <f>O732*H732</f>
        <v>0</v>
      </c>
      <c r="Q732" s="150">
        <v>6.9999999999999999E-4</v>
      </c>
      <c r="R732" s="150">
        <f>Q732*H732</f>
        <v>1.4E-3</v>
      </c>
      <c r="S732" s="150">
        <v>0</v>
      </c>
      <c r="T732" s="151">
        <f>S732*H732</f>
        <v>0</v>
      </c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R732" s="152" t="s">
        <v>142</v>
      </c>
      <c r="AT732" s="152" t="s">
        <v>137</v>
      </c>
      <c r="AU732" s="152" t="s">
        <v>79</v>
      </c>
      <c r="AY732" s="20" t="s">
        <v>135</v>
      </c>
      <c r="BE732" s="153">
        <f>IF(N732="základní",J732,0)</f>
        <v>0</v>
      </c>
      <c r="BF732" s="153">
        <f>IF(N732="snížená",J732,0)</f>
        <v>0</v>
      </c>
      <c r="BG732" s="153">
        <f>IF(N732="zákl. přenesená",J732,0)</f>
        <v>0</v>
      </c>
      <c r="BH732" s="153">
        <f>IF(N732="sníž. přenesená",J732,0)</f>
        <v>0</v>
      </c>
      <c r="BI732" s="153">
        <f>IF(N732="nulová",J732,0)</f>
        <v>0</v>
      </c>
      <c r="BJ732" s="20" t="s">
        <v>77</v>
      </c>
      <c r="BK732" s="153">
        <f>ROUND(I732*H732,2)</f>
        <v>0</v>
      </c>
      <c r="BL732" s="20" t="s">
        <v>142</v>
      </c>
      <c r="BM732" s="152" t="s">
        <v>738</v>
      </c>
    </row>
    <row r="733" spans="1:65" s="2" customFormat="1" ht="11.25">
      <c r="A733" s="35"/>
      <c r="B733" s="36"/>
      <c r="C733" s="35"/>
      <c r="D733" s="154" t="s">
        <v>144</v>
      </c>
      <c r="E733" s="35"/>
      <c r="F733" s="155" t="s">
        <v>734</v>
      </c>
      <c r="G733" s="35"/>
      <c r="H733" s="35"/>
      <c r="I733" s="156"/>
      <c r="J733" s="35"/>
      <c r="K733" s="35"/>
      <c r="L733" s="36"/>
      <c r="M733" s="157"/>
      <c r="N733" s="158"/>
      <c r="O733" s="56"/>
      <c r="P733" s="56"/>
      <c r="Q733" s="56"/>
      <c r="R733" s="56"/>
      <c r="S733" s="56"/>
      <c r="T733" s="57"/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T733" s="20" t="s">
        <v>144</v>
      </c>
      <c r="AU733" s="20" t="s">
        <v>79</v>
      </c>
    </row>
    <row r="734" spans="1:65" s="13" customFormat="1" ht="11.25">
      <c r="B734" s="159"/>
      <c r="D734" s="160" t="s">
        <v>146</v>
      </c>
      <c r="E734" s="161" t="s">
        <v>3</v>
      </c>
      <c r="F734" s="162" t="s">
        <v>160</v>
      </c>
      <c r="H734" s="161" t="s">
        <v>3</v>
      </c>
      <c r="I734" s="163"/>
      <c r="L734" s="159"/>
      <c r="M734" s="164"/>
      <c r="N734" s="165"/>
      <c r="O734" s="165"/>
      <c r="P734" s="165"/>
      <c r="Q734" s="165"/>
      <c r="R734" s="165"/>
      <c r="S734" s="165"/>
      <c r="T734" s="166"/>
      <c r="AT734" s="161" t="s">
        <v>146</v>
      </c>
      <c r="AU734" s="161" t="s">
        <v>79</v>
      </c>
      <c r="AV734" s="13" t="s">
        <v>77</v>
      </c>
      <c r="AW734" s="13" t="s">
        <v>31</v>
      </c>
      <c r="AX734" s="13" t="s">
        <v>69</v>
      </c>
      <c r="AY734" s="161" t="s">
        <v>135</v>
      </c>
    </row>
    <row r="735" spans="1:65" s="13" customFormat="1" ht="11.25">
      <c r="B735" s="159"/>
      <c r="D735" s="160" t="s">
        <v>146</v>
      </c>
      <c r="E735" s="161" t="s">
        <v>3</v>
      </c>
      <c r="F735" s="162" t="s">
        <v>739</v>
      </c>
      <c r="H735" s="161" t="s">
        <v>3</v>
      </c>
      <c r="I735" s="163"/>
      <c r="L735" s="159"/>
      <c r="M735" s="164"/>
      <c r="N735" s="165"/>
      <c r="O735" s="165"/>
      <c r="P735" s="165"/>
      <c r="Q735" s="165"/>
      <c r="R735" s="165"/>
      <c r="S735" s="165"/>
      <c r="T735" s="166"/>
      <c r="AT735" s="161" t="s">
        <v>146</v>
      </c>
      <c r="AU735" s="161" t="s">
        <v>79</v>
      </c>
      <c r="AV735" s="13" t="s">
        <v>77</v>
      </c>
      <c r="AW735" s="13" t="s">
        <v>31</v>
      </c>
      <c r="AX735" s="13" t="s">
        <v>69</v>
      </c>
      <c r="AY735" s="161" t="s">
        <v>135</v>
      </c>
    </row>
    <row r="736" spans="1:65" s="14" customFormat="1" ht="11.25">
      <c r="B736" s="167"/>
      <c r="D736" s="160" t="s">
        <v>146</v>
      </c>
      <c r="E736" s="168" t="s">
        <v>3</v>
      </c>
      <c r="F736" s="169" t="s">
        <v>77</v>
      </c>
      <c r="H736" s="170">
        <v>1</v>
      </c>
      <c r="I736" s="171"/>
      <c r="L736" s="167"/>
      <c r="M736" s="172"/>
      <c r="N736" s="173"/>
      <c r="O736" s="173"/>
      <c r="P736" s="173"/>
      <c r="Q736" s="173"/>
      <c r="R736" s="173"/>
      <c r="S736" s="173"/>
      <c r="T736" s="174"/>
      <c r="AT736" s="168" t="s">
        <v>146</v>
      </c>
      <c r="AU736" s="168" t="s">
        <v>79</v>
      </c>
      <c r="AV736" s="14" t="s">
        <v>79</v>
      </c>
      <c r="AW736" s="14" t="s">
        <v>31</v>
      </c>
      <c r="AX736" s="14" t="s">
        <v>69</v>
      </c>
      <c r="AY736" s="168" t="s">
        <v>135</v>
      </c>
    </row>
    <row r="737" spans="1:65" s="13" customFormat="1" ht="11.25">
      <c r="B737" s="159"/>
      <c r="D737" s="160" t="s">
        <v>146</v>
      </c>
      <c r="E737" s="161" t="s">
        <v>3</v>
      </c>
      <c r="F737" s="162" t="s">
        <v>740</v>
      </c>
      <c r="H737" s="161" t="s">
        <v>3</v>
      </c>
      <c r="I737" s="163"/>
      <c r="L737" s="159"/>
      <c r="M737" s="164"/>
      <c r="N737" s="165"/>
      <c r="O737" s="165"/>
      <c r="P737" s="165"/>
      <c r="Q737" s="165"/>
      <c r="R737" s="165"/>
      <c r="S737" s="165"/>
      <c r="T737" s="166"/>
      <c r="AT737" s="161" t="s">
        <v>146</v>
      </c>
      <c r="AU737" s="161" t="s">
        <v>79</v>
      </c>
      <c r="AV737" s="13" t="s">
        <v>77</v>
      </c>
      <c r="AW737" s="13" t="s">
        <v>31</v>
      </c>
      <c r="AX737" s="13" t="s">
        <v>69</v>
      </c>
      <c r="AY737" s="161" t="s">
        <v>135</v>
      </c>
    </row>
    <row r="738" spans="1:65" s="14" customFormat="1" ht="11.25">
      <c r="B738" s="167"/>
      <c r="D738" s="160" t="s">
        <v>146</v>
      </c>
      <c r="E738" s="168" t="s">
        <v>3</v>
      </c>
      <c r="F738" s="169" t="s">
        <v>77</v>
      </c>
      <c r="H738" s="170">
        <v>1</v>
      </c>
      <c r="I738" s="171"/>
      <c r="L738" s="167"/>
      <c r="M738" s="172"/>
      <c r="N738" s="173"/>
      <c r="O738" s="173"/>
      <c r="P738" s="173"/>
      <c r="Q738" s="173"/>
      <c r="R738" s="173"/>
      <c r="S738" s="173"/>
      <c r="T738" s="174"/>
      <c r="AT738" s="168" t="s">
        <v>146</v>
      </c>
      <c r="AU738" s="168" t="s">
        <v>79</v>
      </c>
      <c r="AV738" s="14" t="s">
        <v>79</v>
      </c>
      <c r="AW738" s="14" t="s">
        <v>31</v>
      </c>
      <c r="AX738" s="14" t="s">
        <v>69</v>
      </c>
      <c r="AY738" s="168" t="s">
        <v>135</v>
      </c>
    </row>
    <row r="739" spans="1:65" s="15" customFormat="1" ht="11.25">
      <c r="B739" s="175"/>
      <c r="D739" s="160" t="s">
        <v>146</v>
      </c>
      <c r="E739" s="176" t="s">
        <v>3</v>
      </c>
      <c r="F739" s="177" t="s">
        <v>149</v>
      </c>
      <c r="H739" s="178">
        <v>2</v>
      </c>
      <c r="I739" s="179"/>
      <c r="L739" s="175"/>
      <c r="M739" s="180"/>
      <c r="N739" s="181"/>
      <c r="O739" s="181"/>
      <c r="P739" s="181"/>
      <c r="Q739" s="181"/>
      <c r="R739" s="181"/>
      <c r="S739" s="181"/>
      <c r="T739" s="182"/>
      <c r="AT739" s="176" t="s">
        <v>146</v>
      </c>
      <c r="AU739" s="176" t="s">
        <v>79</v>
      </c>
      <c r="AV739" s="15" t="s">
        <v>142</v>
      </c>
      <c r="AW739" s="15" t="s">
        <v>31</v>
      </c>
      <c r="AX739" s="15" t="s">
        <v>77</v>
      </c>
      <c r="AY739" s="176" t="s">
        <v>135</v>
      </c>
    </row>
    <row r="740" spans="1:65" s="2" customFormat="1" ht="16.5" customHeight="1">
      <c r="A740" s="35"/>
      <c r="B740" s="140"/>
      <c r="C740" s="183" t="s">
        <v>741</v>
      </c>
      <c r="D740" s="183" t="s">
        <v>405</v>
      </c>
      <c r="E740" s="184" t="s">
        <v>742</v>
      </c>
      <c r="F740" s="185" t="s">
        <v>743</v>
      </c>
      <c r="G740" s="186" t="s">
        <v>500</v>
      </c>
      <c r="H740" s="187">
        <v>2</v>
      </c>
      <c r="I740" s="188"/>
      <c r="J740" s="189">
        <f>ROUND(I740*H740,2)</f>
        <v>0</v>
      </c>
      <c r="K740" s="185" t="s">
        <v>141</v>
      </c>
      <c r="L740" s="190"/>
      <c r="M740" s="191" t="s">
        <v>3</v>
      </c>
      <c r="N740" s="192" t="s">
        <v>40</v>
      </c>
      <c r="O740" s="56"/>
      <c r="P740" s="150">
        <f>O740*H740</f>
        <v>0</v>
      </c>
      <c r="Q740" s="150">
        <v>3.5000000000000001E-3</v>
      </c>
      <c r="R740" s="150">
        <f>Q740*H740</f>
        <v>7.0000000000000001E-3</v>
      </c>
      <c r="S740" s="150">
        <v>0</v>
      </c>
      <c r="T740" s="151">
        <f>S740*H740</f>
        <v>0</v>
      </c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R740" s="152" t="s">
        <v>192</v>
      </c>
      <c r="AT740" s="152" t="s">
        <v>405</v>
      </c>
      <c r="AU740" s="152" t="s">
        <v>79</v>
      </c>
      <c r="AY740" s="20" t="s">
        <v>135</v>
      </c>
      <c r="BE740" s="153">
        <f>IF(N740="základní",J740,0)</f>
        <v>0</v>
      </c>
      <c r="BF740" s="153">
        <f>IF(N740="snížená",J740,0)</f>
        <v>0</v>
      </c>
      <c r="BG740" s="153">
        <f>IF(N740="zákl. přenesená",J740,0)</f>
        <v>0</v>
      </c>
      <c r="BH740" s="153">
        <f>IF(N740="sníž. přenesená",J740,0)</f>
        <v>0</v>
      </c>
      <c r="BI740" s="153">
        <f>IF(N740="nulová",J740,0)</f>
        <v>0</v>
      </c>
      <c r="BJ740" s="20" t="s">
        <v>77</v>
      </c>
      <c r="BK740" s="153">
        <f>ROUND(I740*H740,2)</f>
        <v>0</v>
      </c>
      <c r="BL740" s="20" t="s">
        <v>142</v>
      </c>
      <c r="BM740" s="152" t="s">
        <v>744</v>
      </c>
    </row>
    <row r="741" spans="1:65" s="2" customFormat="1" ht="16.5" customHeight="1">
      <c r="A741" s="35"/>
      <c r="B741" s="140"/>
      <c r="C741" s="183" t="s">
        <v>745</v>
      </c>
      <c r="D741" s="183" t="s">
        <v>405</v>
      </c>
      <c r="E741" s="184" t="s">
        <v>746</v>
      </c>
      <c r="F741" s="185" t="s">
        <v>747</v>
      </c>
      <c r="G741" s="186" t="s">
        <v>500</v>
      </c>
      <c r="H741" s="187">
        <v>4</v>
      </c>
      <c r="I741" s="188"/>
      <c r="J741" s="189">
        <f>ROUND(I741*H741,2)</f>
        <v>0</v>
      </c>
      <c r="K741" s="185" t="s">
        <v>141</v>
      </c>
      <c r="L741" s="190"/>
      <c r="M741" s="191" t="s">
        <v>3</v>
      </c>
      <c r="N741" s="192" t="s">
        <v>40</v>
      </c>
      <c r="O741" s="56"/>
      <c r="P741" s="150">
        <f>O741*H741</f>
        <v>0</v>
      </c>
      <c r="Q741" s="150">
        <v>3.5E-4</v>
      </c>
      <c r="R741" s="150">
        <f>Q741*H741</f>
        <v>1.4E-3</v>
      </c>
      <c r="S741" s="150">
        <v>0</v>
      </c>
      <c r="T741" s="151">
        <f>S741*H741</f>
        <v>0</v>
      </c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/>
      <c r="AR741" s="152" t="s">
        <v>192</v>
      </c>
      <c r="AT741" s="152" t="s">
        <v>405</v>
      </c>
      <c r="AU741" s="152" t="s">
        <v>79</v>
      </c>
      <c r="AY741" s="20" t="s">
        <v>135</v>
      </c>
      <c r="BE741" s="153">
        <f>IF(N741="základní",J741,0)</f>
        <v>0</v>
      </c>
      <c r="BF741" s="153">
        <f>IF(N741="snížená",J741,0)</f>
        <v>0</v>
      </c>
      <c r="BG741" s="153">
        <f>IF(N741="zákl. přenesená",J741,0)</f>
        <v>0</v>
      </c>
      <c r="BH741" s="153">
        <f>IF(N741="sníž. přenesená",J741,0)</f>
        <v>0</v>
      </c>
      <c r="BI741" s="153">
        <f>IF(N741="nulová",J741,0)</f>
        <v>0</v>
      </c>
      <c r="BJ741" s="20" t="s">
        <v>77</v>
      </c>
      <c r="BK741" s="153">
        <f>ROUND(I741*H741,2)</f>
        <v>0</v>
      </c>
      <c r="BL741" s="20" t="s">
        <v>142</v>
      </c>
      <c r="BM741" s="152" t="s">
        <v>748</v>
      </c>
    </row>
    <row r="742" spans="1:65" s="2" customFormat="1" ht="16.5" customHeight="1">
      <c r="A742" s="35"/>
      <c r="B742" s="140"/>
      <c r="C742" s="141" t="s">
        <v>365</v>
      </c>
      <c r="D742" s="141" t="s">
        <v>137</v>
      </c>
      <c r="E742" s="142" t="s">
        <v>749</v>
      </c>
      <c r="F742" s="143" t="s">
        <v>750</v>
      </c>
      <c r="G742" s="144" t="s">
        <v>500</v>
      </c>
      <c r="H742" s="145">
        <v>1</v>
      </c>
      <c r="I742" s="146"/>
      <c r="J742" s="147">
        <f>ROUND(I742*H742,2)</f>
        <v>0</v>
      </c>
      <c r="K742" s="143" t="s">
        <v>141</v>
      </c>
      <c r="L742" s="36"/>
      <c r="M742" s="148" t="s">
        <v>3</v>
      </c>
      <c r="N742" s="149" t="s">
        <v>40</v>
      </c>
      <c r="O742" s="56"/>
      <c r="P742" s="150">
        <f>O742*H742</f>
        <v>0</v>
      </c>
      <c r="Q742" s="150">
        <v>0.10940999999999999</v>
      </c>
      <c r="R742" s="150">
        <f>Q742*H742</f>
        <v>0.10940999999999999</v>
      </c>
      <c r="S742" s="150">
        <v>0</v>
      </c>
      <c r="T742" s="151">
        <f>S742*H742</f>
        <v>0</v>
      </c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R742" s="152" t="s">
        <v>142</v>
      </c>
      <c r="AT742" s="152" t="s">
        <v>137</v>
      </c>
      <c r="AU742" s="152" t="s">
        <v>79</v>
      </c>
      <c r="AY742" s="20" t="s">
        <v>135</v>
      </c>
      <c r="BE742" s="153">
        <f>IF(N742="základní",J742,0)</f>
        <v>0</v>
      </c>
      <c r="BF742" s="153">
        <f>IF(N742="snížená",J742,0)</f>
        <v>0</v>
      </c>
      <c r="BG742" s="153">
        <f>IF(N742="zákl. přenesená",J742,0)</f>
        <v>0</v>
      </c>
      <c r="BH742" s="153">
        <f>IF(N742="sníž. přenesená",J742,0)</f>
        <v>0</v>
      </c>
      <c r="BI742" s="153">
        <f>IF(N742="nulová",J742,0)</f>
        <v>0</v>
      </c>
      <c r="BJ742" s="20" t="s">
        <v>77</v>
      </c>
      <c r="BK742" s="153">
        <f>ROUND(I742*H742,2)</f>
        <v>0</v>
      </c>
      <c r="BL742" s="20" t="s">
        <v>142</v>
      </c>
      <c r="BM742" s="152" t="s">
        <v>751</v>
      </c>
    </row>
    <row r="743" spans="1:65" s="2" customFormat="1" ht="11.25">
      <c r="A743" s="35"/>
      <c r="B743" s="36"/>
      <c r="C743" s="35"/>
      <c r="D743" s="154" t="s">
        <v>144</v>
      </c>
      <c r="E743" s="35"/>
      <c r="F743" s="155" t="s">
        <v>752</v>
      </c>
      <c r="G743" s="35"/>
      <c r="H743" s="35"/>
      <c r="I743" s="156"/>
      <c r="J743" s="35"/>
      <c r="K743" s="35"/>
      <c r="L743" s="36"/>
      <c r="M743" s="157"/>
      <c r="N743" s="158"/>
      <c r="O743" s="56"/>
      <c r="P743" s="56"/>
      <c r="Q743" s="56"/>
      <c r="R743" s="56"/>
      <c r="S743" s="56"/>
      <c r="T743" s="57"/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/>
      <c r="AT743" s="20" t="s">
        <v>144</v>
      </c>
      <c r="AU743" s="20" t="s">
        <v>79</v>
      </c>
    </row>
    <row r="744" spans="1:65" s="13" customFormat="1" ht="11.25">
      <c r="B744" s="159"/>
      <c r="D744" s="160" t="s">
        <v>146</v>
      </c>
      <c r="E744" s="161" t="s">
        <v>3</v>
      </c>
      <c r="F744" s="162" t="s">
        <v>160</v>
      </c>
      <c r="H744" s="161" t="s">
        <v>3</v>
      </c>
      <c r="I744" s="163"/>
      <c r="L744" s="159"/>
      <c r="M744" s="164"/>
      <c r="N744" s="165"/>
      <c r="O744" s="165"/>
      <c r="P744" s="165"/>
      <c r="Q744" s="165"/>
      <c r="R744" s="165"/>
      <c r="S744" s="165"/>
      <c r="T744" s="166"/>
      <c r="AT744" s="161" t="s">
        <v>146</v>
      </c>
      <c r="AU744" s="161" t="s">
        <v>79</v>
      </c>
      <c r="AV744" s="13" t="s">
        <v>77</v>
      </c>
      <c r="AW744" s="13" t="s">
        <v>31</v>
      </c>
      <c r="AX744" s="13" t="s">
        <v>69</v>
      </c>
      <c r="AY744" s="161" t="s">
        <v>135</v>
      </c>
    </row>
    <row r="745" spans="1:65" s="13" customFormat="1" ht="11.25">
      <c r="B745" s="159"/>
      <c r="D745" s="160" t="s">
        <v>146</v>
      </c>
      <c r="E745" s="161" t="s">
        <v>3</v>
      </c>
      <c r="F745" s="162" t="s">
        <v>735</v>
      </c>
      <c r="H745" s="161" t="s">
        <v>3</v>
      </c>
      <c r="I745" s="163"/>
      <c r="L745" s="159"/>
      <c r="M745" s="164"/>
      <c r="N745" s="165"/>
      <c r="O745" s="165"/>
      <c r="P745" s="165"/>
      <c r="Q745" s="165"/>
      <c r="R745" s="165"/>
      <c r="S745" s="165"/>
      <c r="T745" s="166"/>
      <c r="AT745" s="161" t="s">
        <v>146</v>
      </c>
      <c r="AU745" s="161" t="s">
        <v>79</v>
      </c>
      <c r="AV745" s="13" t="s">
        <v>77</v>
      </c>
      <c r="AW745" s="13" t="s">
        <v>31</v>
      </c>
      <c r="AX745" s="13" t="s">
        <v>69</v>
      </c>
      <c r="AY745" s="161" t="s">
        <v>135</v>
      </c>
    </row>
    <row r="746" spans="1:65" s="14" customFormat="1" ht="11.25">
      <c r="B746" s="167"/>
      <c r="D746" s="160" t="s">
        <v>146</v>
      </c>
      <c r="E746" s="168" t="s">
        <v>3</v>
      </c>
      <c r="F746" s="169" t="s">
        <v>77</v>
      </c>
      <c r="H746" s="170">
        <v>1</v>
      </c>
      <c r="I746" s="171"/>
      <c r="L746" s="167"/>
      <c r="M746" s="172"/>
      <c r="N746" s="173"/>
      <c r="O746" s="173"/>
      <c r="P746" s="173"/>
      <c r="Q746" s="173"/>
      <c r="R746" s="173"/>
      <c r="S746" s="173"/>
      <c r="T746" s="174"/>
      <c r="AT746" s="168" t="s">
        <v>146</v>
      </c>
      <c r="AU746" s="168" t="s">
        <v>79</v>
      </c>
      <c r="AV746" s="14" t="s">
        <v>79</v>
      </c>
      <c r="AW746" s="14" t="s">
        <v>31</v>
      </c>
      <c r="AX746" s="14" t="s">
        <v>69</v>
      </c>
      <c r="AY746" s="168" t="s">
        <v>135</v>
      </c>
    </row>
    <row r="747" spans="1:65" s="15" customFormat="1" ht="11.25">
      <c r="B747" s="175"/>
      <c r="D747" s="160" t="s">
        <v>146</v>
      </c>
      <c r="E747" s="176" t="s">
        <v>3</v>
      </c>
      <c r="F747" s="177" t="s">
        <v>149</v>
      </c>
      <c r="H747" s="178">
        <v>1</v>
      </c>
      <c r="I747" s="179"/>
      <c r="L747" s="175"/>
      <c r="M747" s="180"/>
      <c r="N747" s="181"/>
      <c r="O747" s="181"/>
      <c r="P747" s="181"/>
      <c r="Q747" s="181"/>
      <c r="R747" s="181"/>
      <c r="S747" s="181"/>
      <c r="T747" s="182"/>
      <c r="AT747" s="176" t="s">
        <v>146</v>
      </c>
      <c r="AU747" s="176" t="s">
        <v>79</v>
      </c>
      <c r="AV747" s="15" t="s">
        <v>142</v>
      </c>
      <c r="AW747" s="15" t="s">
        <v>31</v>
      </c>
      <c r="AX747" s="15" t="s">
        <v>77</v>
      </c>
      <c r="AY747" s="176" t="s">
        <v>135</v>
      </c>
    </row>
    <row r="748" spans="1:65" s="2" customFormat="1" ht="16.5" customHeight="1">
      <c r="A748" s="35"/>
      <c r="B748" s="140"/>
      <c r="C748" s="141" t="s">
        <v>753</v>
      </c>
      <c r="D748" s="141" t="s">
        <v>137</v>
      </c>
      <c r="E748" s="142" t="s">
        <v>749</v>
      </c>
      <c r="F748" s="143" t="s">
        <v>750</v>
      </c>
      <c r="G748" s="144" t="s">
        <v>500</v>
      </c>
      <c r="H748" s="145">
        <v>2</v>
      </c>
      <c r="I748" s="146"/>
      <c r="J748" s="147">
        <f>ROUND(I748*H748,2)</f>
        <v>0</v>
      </c>
      <c r="K748" s="143" t="s">
        <v>141</v>
      </c>
      <c r="L748" s="36"/>
      <c r="M748" s="148" t="s">
        <v>3</v>
      </c>
      <c r="N748" s="149" t="s">
        <v>40</v>
      </c>
      <c r="O748" s="56"/>
      <c r="P748" s="150">
        <f>O748*H748</f>
        <v>0</v>
      </c>
      <c r="Q748" s="150">
        <v>0.10940999999999999</v>
      </c>
      <c r="R748" s="150">
        <f>Q748*H748</f>
        <v>0.21881999999999999</v>
      </c>
      <c r="S748" s="150">
        <v>0</v>
      </c>
      <c r="T748" s="151">
        <f>S748*H748</f>
        <v>0</v>
      </c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R748" s="152" t="s">
        <v>142</v>
      </c>
      <c r="AT748" s="152" t="s">
        <v>137</v>
      </c>
      <c r="AU748" s="152" t="s">
        <v>79</v>
      </c>
      <c r="AY748" s="20" t="s">
        <v>135</v>
      </c>
      <c r="BE748" s="153">
        <f>IF(N748="základní",J748,0)</f>
        <v>0</v>
      </c>
      <c r="BF748" s="153">
        <f>IF(N748="snížená",J748,0)</f>
        <v>0</v>
      </c>
      <c r="BG748" s="153">
        <f>IF(N748="zákl. přenesená",J748,0)</f>
        <v>0</v>
      </c>
      <c r="BH748" s="153">
        <f>IF(N748="sníž. přenesená",J748,0)</f>
        <v>0</v>
      </c>
      <c r="BI748" s="153">
        <f>IF(N748="nulová",J748,0)</f>
        <v>0</v>
      </c>
      <c r="BJ748" s="20" t="s">
        <v>77</v>
      </c>
      <c r="BK748" s="153">
        <f>ROUND(I748*H748,2)</f>
        <v>0</v>
      </c>
      <c r="BL748" s="20" t="s">
        <v>142</v>
      </c>
      <c r="BM748" s="152" t="s">
        <v>754</v>
      </c>
    </row>
    <row r="749" spans="1:65" s="2" customFormat="1" ht="11.25">
      <c r="A749" s="35"/>
      <c r="B749" s="36"/>
      <c r="C749" s="35"/>
      <c r="D749" s="154" t="s">
        <v>144</v>
      </c>
      <c r="E749" s="35"/>
      <c r="F749" s="155" t="s">
        <v>752</v>
      </c>
      <c r="G749" s="35"/>
      <c r="H749" s="35"/>
      <c r="I749" s="156"/>
      <c r="J749" s="35"/>
      <c r="K749" s="35"/>
      <c r="L749" s="36"/>
      <c r="M749" s="157"/>
      <c r="N749" s="158"/>
      <c r="O749" s="56"/>
      <c r="P749" s="56"/>
      <c r="Q749" s="56"/>
      <c r="R749" s="56"/>
      <c r="S749" s="56"/>
      <c r="T749" s="57"/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T749" s="20" t="s">
        <v>144</v>
      </c>
      <c r="AU749" s="20" t="s">
        <v>79</v>
      </c>
    </row>
    <row r="750" spans="1:65" s="13" customFormat="1" ht="11.25">
      <c r="B750" s="159"/>
      <c r="D750" s="160" t="s">
        <v>146</v>
      </c>
      <c r="E750" s="161" t="s">
        <v>3</v>
      </c>
      <c r="F750" s="162" t="s">
        <v>160</v>
      </c>
      <c r="H750" s="161" t="s">
        <v>3</v>
      </c>
      <c r="I750" s="163"/>
      <c r="L750" s="159"/>
      <c r="M750" s="164"/>
      <c r="N750" s="165"/>
      <c r="O750" s="165"/>
      <c r="P750" s="165"/>
      <c r="Q750" s="165"/>
      <c r="R750" s="165"/>
      <c r="S750" s="165"/>
      <c r="T750" s="166"/>
      <c r="AT750" s="161" t="s">
        <v>146</v>
      </c>
      <c r="AU750" s="161" t="s">
        <v>79</v>
      </c>
      <c r="AV750" s="13" t="s">
        <v>77</v>
      </c>
      <c r="AW750" s="13" t="s">
        <v>31</v>
      </c>
      <c r="AX750" s="13" t="s">
        <v>69</v>
      </c>
      <c r="AY750" s="161" t="s">
        <v>135</v>
      </c>
    </row>
    <row r="751" spans="1:65" s="13" customFormat="1" ht="11.25">
      <c r="B751" s="159"/>
      <c r="D751" s="160" t="s">
        <v>146</v>
      </c>
      <c r="E751" s="161" t="s">
        <v>3</v>
      </c>
      <c r="F751" s="162" t="s">
        <v>739</v>
      </c>
      <c r="H751" s="161" t="s">
        <v>3</v>
      </c>
      <c r="I751" s="163"/>
      <c r="L751" s="159"/>
      <c r="M751" s="164"/>
      <c r="N751" s="165"/>
      <c r="O751" s="165"/>
      <c r="P751" s="165"/>
      <c r="Q751" s="165"/>
      <c r="R751" s="165"/>
      <c r="S751" s="165"/>
      <c r="T751" s="166"/>
      <c r="AT751" s="161" t="s">
        <v>146</v>
      </c>
      <c r="AU751" s="161" t="s">
        <v>79</v>
      </c>
      <c r="AV751" s="13" t="s">
        <v>77</v>
      </c>
      <c r="AW751" s="13" t="s">
        <v>31</v>
      </c>
      <c r="AX751" s="13" t="s">
        <v>69</v>
      </c>
      <c r="AY751" s="161" t="s">
        <v>135</v>
      </c>
    </row>
    <row r="752" spans="1:65" s="14" customFormat="1" ht="11.25">
      <c r="B752" s="167"/>
      <c r="D752" s="160" t="s">
        <v>146</v>
      </c>
      <c r="E752" s="168" t="s">
        <v>3</v>
      </c>
      <c r="F752" s="169" t="s">
        <v>77</v>
      </c>
      <c r="H752" s="170">
        <v>1</v>
      </c>
      <c r="I752" s="171"/>
      <c r="L752" s="167"/>
      <c r="M752" s="172"/>
      <c r="N752" s="173"/>
      <c r="O752" s="173"/>
      <c r="P752" s="173"/>
      <c r="Q752" s="173"/>
      <c r="R752" s="173"/>
      <c r="S752" s="173"/>
      <c r="T752" s="174"/>
      <c r="AT752" s="168" t="s">
        <v>146</v>
      </c>
      <c r="AU752" s="168" t="s">
        <v>79</v>
      </c>
      <c r="AV752" s="14" t="s">
        <v>79</v>
      </c>
      <c r="AW752" s="14" t="s">
        <v>31</v>
      </c>
      <c r="AX752" s="14" t="s">
        <v>69</v>
      </c>
      <c r="AY752" s="168" t="s">
        <v>135</v>
      </c>
    </row>
    <row r="753" spans="1:65" s="13" customFormat="1" ht="11.25">
      <c r="B753" s="159"/>
      <c r="D753" s="160" t="s">
        <v>146</v>
      </c>
      <c r="E753" s="161" t="s">
        <v>3</v>
      </c>
      <c r="F753" s="162" t="s">
        <v>740</v>
      </c>
      <c r="H753" s="161" t="s">
        <v>3</v>
      </c>
      <c r="I753" s="163"/>
      <c r="L753" s="159"/>
      <c r="M753" s="164"/>
      <c r="N753" s="165"/>
      <c r="O753" s="165"/>
      <c r="P753" s="165"/>
      <c r="Q753" s="165"/>
      <c r="R753" s="165"/>
      <c r="S753" s="165"/>
      <c r="T753" s="166"/>
      <c r="AT753" s="161" t="s">
        <v>146</v>
      </c>
      <c r="AU753" s="161" t="s">
        <v>79</v>
      </c>
      <c r="AV753" s="13" t="s">
        <v>77</v>
      </c>
      <c r="AW753" s="13" t="s">
        <v>31</v>
      </c>
      <c r="AX753" s="13" t="s">
        <v>69</v>
      </c>
      <c r="AY753" s="161" t="s">
        <v>135</v>
      </c>
    </row>
    <row r="754" spans="1:65" s="14" customFormat="1" ht="11.25">
      <c r="B754" s="167"/>
      <c r="D754" s="160" t="s">
        <v>146</v>
      </c>
      <c r="E754" s="168" t="s">
        <v>3</v>
      </c>
      <c r="F754" s="169" t="s">
        <v>77</v>
      </c>
      <c r="H754" s="170">
        <v>1</v>
      </c>
      <c r="I754" s="171"/>
      <c r="L754" s="167"/>
      <c r="M754" s="172"/>
      <c r="N754" s="173"/>
      <c r="O754" s="173"/>
      <c r="P754" s="173"/>
      <c r="Q754" s="173"/>
      <c r="R754" s="173"/>
      <c r="S754" s="173"/>
      <c r="T754" s="174"/>
      <c r="AT754" s="168" t="s">
        <v>146</v>
      </c>
      <c r="AU754" s="168" t="s">
        <v>79</v>
      </c>
      <c r="AV754" s="14" t="s">
        <v>79</v>
      </c>
      <c r="AW754" s="14" t="s">
        <v>31</v>
      </c>
      <c r="AX754" s="14" t="s">
        <v>69</v>
      </c>
      <c r="AY754" s="168" t="s">
        <v>135</v>
      </c>
    </row>
    <row r="755" spans="1:65" s="15" customFormat="1" ht="11.25">
      <c r="B755" s="175"/>
      <c r="D755" s="160" t="s">
        <v>146</v>
      </c>
      <c r="E755" s="176" t="s">
        <v>3</v>
      </c>
      <c r="F755" s="177" t="s">
        <v>149</v>
      </c>
      <c r="H755" s="178">
        <v>2</v>
      </c>
      <c r="I755" s="179"/>
      <c r="L755" s="175"/>
      <c r="M755" s="180"/>
      <c r="N755" s="181"/>
      <c r="O755" s="181"/>
      <c r="P755" s="181"/>
      <c r="Q755" s="181"/>
      <c r="R755" s="181"/>
      <c r="S755" s="181"/>
      <c r="T755" s="182"/>
      <c r="AT755" s="176" t="s">
        <v>146</v>
      </c>
      <c r="AU755" s="176" t="s">
        <v>79</v>
      </c>
      <c r="AV755" s="15" t="s">
        <v>142</v>
      </c>
      <c r="AW755" s="15" t="s">
        <v>31</v>
      </c>
      <c r="AX755" s="15" t="s">
        <v>77</v>
      </c>
      <c r="AY755" s="176" t="s">
        <v>135</v>
      </c>
    </row>
    <row r="756" spans="1:65" s="2" customFormat="1" ht="16.5" customHeight="1">
      <c r="A756" s="35"/>
      <c r="B756" s="140"/>
      <c r="C756" s="183" t="s">
        <v>755</v>
      </c>
      <c r="D756" s="183" t="s">
        <v>405</v>
      </c>
      <c r="E756" s="184" t="s">
        <v>756</v>
      </c>
      <c r="F756" s="185" t="s">
        <v>757</v>
      </c>
      <c r="G756" s="186" t="s">
        <v>500</v>
      </c>
      <c r="H756" s="187">
        <v>2</v>
      </c>
      <c r="I756" s="188"/>
      <c r="J756" s="189">
        <f>ROUND(I756*H756,2)</f>
        <v>0</v>
      </c>
      <c r="K756" s="185" t="s">
        <v>141</v>
      </c>
      <c r="L756" s="190"/>
      <c r="M756" s="191" t="s">
        <v>3</v>
      </c>
      <c r="N756" s="192" t="s">
        <v>40</v>
      </c>
      <c r="O756" s="56"/>
      <c r="P756" s="150">
        <f>O756*H756</f>
        <v>0</v>
      </c>
      <c r="Q756" s="150">
        <v>6.1000000000000004E-3</v>
      </c>
      <c r="R756" s="150">
        <f>Q756*H756</f>
        <v>1.2200000000000001E-2</v>
      </c>
      <c r="S756" s="150">
        <v>0</v>
      </c>
      <c r="T756" s="151">
        <f>S756*H756</f>
        <v>0</v>
      </c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R756" s="152" t="s">
        <v>192</v>
      </c>
      <c r="AT756" s="152" t="s">
        <v>405</v>
      </c>
      <c r="AU756" s="152" t="s">
        <v>79</v>
      </c>
      <c r="AY756" s="20" t="s">
        <v>135</v>
      </c>
      <c r="BE756" s="153">
        <f>IF(N756="základní",J756,0)</f>
        <v>0</v>
      </c>
      <c r="BF756" s="153">
        <f>IF(N756="snížená",J756,0)</f>
        <v>0</v>
      </c>
      <c r="BG756" s="153">
        <f>IF(N756="zákl. přenesená",J756,0)</f>
        <v>0</v>
      </c>
      <c r="BH756" s="153">
        <f>IF(N756="sníž. přenesená",J756,0)</f>
        <v>0</v>
      </c>
      <c r="BI756" s="153">
        <f>IF(N756="nulová",J756,0)</f>
        <v>0</v>
      </c>
      <c r="BJ756" s="20" t="s">
        <v>77</v>
      </c>
      <c r="BK756" s="153">
        <f>ROUND(I756*H756,2)</f>
        <v>0</v>
      </c>
      <c r="BL756" s="20" t="s">
        <v>142</v>
      </c>
      <c r="BM756" s="152" t="s">
        <v>758</v>
      </c>
    </row>
    <row r="757" spans="1:65" s="2" customFormat="1" ht="16.5" customHeight="1">
      <c r="A757" s="35"/>
      <c r="B757" s="140"/>
      <c r="C757" s="183" t="s">
        <v>759</v>
      </c>
      <c r="D757" s="183" t="s">
        <v>405</v>
      </c>
      <c r="E757" s="184" t="s">
        <v>760</v>
      </c>
      <c r="F757" s="185" t="s">
        <v>761</v>
      </c>
      <c r="G757" s="186" t="s">
        <v>500</v>
      </c>
      <c r="H757" s="187">
        <v>2</v>
      </c>
      <c r="I757" s="188"/>
      <c r="J757" s="189">
        <f>ROUND(I757*H757,2)</f>
        <v>0</v>
      </c>
      <c r="K757" s="185" t="s">
        <v>141</v>
      </c>
      <c r="L757" s="190"/>
      <c r="M757" s="191" t="s">
        <v>3</v>
      </c>
      <c r="N757" s="192" t="s">
        <v>40</v>
      </c>
      <c r="O757" s="56"/>
      <c r="P757" s="150">
        <f>O757*H757</f>
        <v>0</v>
      </c>
      <c r="Q757" s="150">
        <v>1E-4</v>
      </c>
      <c r="R757" s="150">
        <f>Q757*H757</f>
        <v>2.0000000000000001E-4</v>
      </c>
      <c r="S757" s="150">
        <v>0</v>
      </c>
      <c r="T757" s="151">
        <f>S757*H757</f>
        <v>0</v>
      </c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R757" s="152" t="s">
        <v>192</v>
      </c>
      <c r="AT757" s="152" t="s">
        <v>405</v>
      </c>
      <c r="AU757" s="152" t="s">
        <v>79</v>
      </c>
      <c r="AY757" s="20" t="s">
        <v>135</v>
      </c>
      <c r="BE757" s="153">
        <f>IF(N757="základní",J757,0)</f>
        <v>0</v>
      </c>
      <c r="BF757" s="153">
        <f>IF(N757="snížená",J757,0)</f>
        <v>0</v>
      </c>
      <c r="BG757" s="153">
        <f>IF(N757="zákl. přenesená",J757,0)</f>
        <v>0</v>
      </c>
      <c r="BH757" s="153">
        <f>IF(N757="sníž. přenesená",J757,0)</f>
        <v>0</v>
      </c>
      <c r="BI757" s="153">
        <f>IF(N757="nulová",J757,0)</f>
        <v>0</v>
      </c>
      <c r="BJ757" s="20" t="s">
        <v>77</v>
      </c>
      <c r="BK757" s="153">
        <f>ROUND(I757*H757,2)</f>
        <v>0</v>
      </c>
      <c r="BL757" s="20" t="s">
        <v>142</v>
      </c>
      <c r="BM757" s="152" t="s">
        <v>762</v>
      </c>
    </row>
    <row r="758" spans="1:65" s="2" customFormat="1" ht="16.5" customHeight="1">
      <c r="A758" s="35"/>
      <c r="B758" s="140"/>
      <c r="C758" s="141" t="s">
        <v>763</v>
      </c>
      <c r="D758" s="141" t="s">
        <v>137</v>
      </c>
      <c r="E758" s="142" t="s">
        <v>764</v>
      </c>
      <c r="F758" s="143" t="s">
        <v>765</v>
      </c>
      <c r="G758" s="144" t="s">
        <v>157</v>
      </c>
      <c r="H758" s="145">
        <v>71.849999999999994</v>
      </c>
      <c r="I758" s="146"/>
      <c r="J758" s="147">
        <f>ROUND(I758*H758,2)</f>
        <v>0</v>
      </c>
      <c r="K758" s="143" t="s">
        <v>141</v>
      </c>
      <c r="L758" s="36"/>
      <c r="M758" s="148" t="s">
        <v>3</v>
      </c>
      <c r="N758" s="149" t="s">
        <v>40</v>
      </c>
      <c r="O758" s="56"/>
      <c r="P758" s="150">
        <f>O758*H758</f>
        <v>0</v>
      </c>
      <c r="Q758" s="150">
        <v>2.0000000000000001E-4</v>
      </c>
      <c r="R758" s="150">
        <f>Q758*H758</f>
        <v>1.4369999999999999E-2</v>
      </c>
      <c r="S758" s="150">
        <v>0</v>
      </c>
      <c r="T758" s="151">
        <f>S758*H758</f>
        <v>0</v>
      </c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/>
      <c r="AR758" s="152" t="s">
        <v>142</v>
      </c>
      <c r="AT758" s="152" t="s">
        <v>137</v>
      </c>
      <c r="AU758" s="152" t="s">
        <v>79</v>
      </c>
      <c r="AY758" s="20" t="s">
        <v>135</v>
      </c>
      <c r="BE758" s="153">
        <f>IF(N758="základní",J758,0)</f>
        <v>0</v>
      </c>
      <c r="BF758" s="153">
        <f>IF(N758="snížená",J758,0)</f>
        <v>0</v>
      </c>
      <c r="BG758" s="153">
        <f>IF(N758="zákl. přenesená",J758,0)</f>
        <v>0</v>
      </c>
      <c r="BH758" s="153">
        <f>IF(N758="sníž. přenesená",J758,0)</f>
        <v>0</v>
      </c>
      <c r="BI758" s="153">
        <f>IF(N758="nulová",J758,0)</f>
        <v>0</v>
      </c>
      <c r="BJ758" s="20" t="s">
        <v>77</v>
      </c>
      <c r="BK758" s="153">
        <f>ROUND(I758*H758,2)</f>
        <v>0</v>
      </c>
      <c r="BL758" s="20" t="s">
        <v>142</v>
      </c>
      <c r="BM758" s="152" t="s">
        <v>766</v>
      </c>
    </row>
    <row r="759" spans="1:65" s="2" customFormat="1" ht="11.25">
      <c r="A759" s="35"/>
      <c r="B759" s="36"/>
      <c r="C759" s="35"/>
      <c r="D759" s="154" t="s">
        <v>144</v>
      </c>
      <c r="E759" s="35"/>
      <c r="F759" s="155" t="s">
        <v>767</v>
      </c>
      <c r="G759" s="35"/>
      <c r="H759" s="35"/>
      <c r="I759" s="156"/>
      <c r="J759" s="35"/>
      <c r="K759" s="35"/>
      <c r="L759" s="36"/>
      <c r="M759" s="157"/>
      <c r="N759" s="158"/>
      <c r="O759" s="56"/>
      <c r="P759" s="56"/>
      <c r="Q759" s="56"/>
      <c r="R759" s="56"/>
      <c r="S759" s="56"/>
      <c r="T759" s="57"/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T759" s="20" t="s">
        <v>144</v>
      </c>
      <c r="AU759" s="20" t="s">
        <v>79</v>
      </c>
    </row>
    <row r="760" spans="1:65" s="13" customFormat="1" ht="11.25">
      <c r="B760" s="159"/>
      <c r="D760" s="160" t="s">
        <v>146</v>
      </c>
      <c r="E760" s="161" t="s">
        <v>3</v>
      </c>
      <c r="F760" s="162" t="s">
        <v>160</v>
      </c>
      <c r="H760" s="161" t="s">
        <v>3</v>
      </c>
      <c r="I760" s="163"/>
      <c r="L760" s="159"/>
      <c r="M760" s="164"/>
      <c r="N760" s="165"/>
      <c r="O760" s="165"/>
      <c r="P760" s="165"/>
      <c r="Q760" s="165"/>
      <c r="R760" s="165"/>
      <c r="S760" s="165"/>
      <c r="T760" s="166"/>
      <c r="AT760" s="161" t="s">
        <v>146</v>
      </c>
      <c r="AU760" s="161" t="s">
        <v>79</v>
      </c>
      <c r="AV760" s="13" t="s">
        <v>77</v>
      </c>
      <c r="AW760" s="13" t="s">
        <v>31</v>
      </c>
      <c r="AX760" s="13" t="s">
        <v>69</v>
      </c>
      <c r="AY760" s="161" t="s">
        <v>135</v>
      </c>
    </row>
    <row r="761" spans="1:65" s="13" customFormat="1" ht="11.25">
      <c r="B761" s="159"/>
      <c r="D761" s="160" t="s">
        <v>146</v>
      </c>
      <c r="E761" s="161" t="s">
        <v>3</v>
      </c>
      <c r="F761" s="162" t="s">
        <v>768</v>
      </c>
      <c r="H761" s="161" t="s">
        <v>3</v>
      </c>
      <c r="I761" s="163"/>
      <c r="L761" s="159"/>
      <c r="M761" s="164"/>
      <c r="N761" s="165"/>
      <c r="O761" s="165"/>
      <c r="P761" s="165"/>
      <c r="Q761" s="165"/>
      <c r="R761" s="165"/>
      <c r="S761" s="165"/>
      <c r="T761" s="166"/>
      <c r="AT761" s="161" t="s">
        <v>146</v>
      </c>
      <c r="AU761" s="161" t="s">
        <v>79</v>
      </c>
      <c r="AV761" s="13" t="s">
        <v>77</v>
      </c>
      <c r="AW761" s="13" t="s">
        <v>31</v>
      </c>
      <c r="AX761" s="13" t="s">
        <v>69</v>
      </c>
      <c r="AY761" s="161" t="s">
        <v>135</v>
      </c>
    </row>
    <row r="762" spans="1:65" s="14" customFormat="1" ht="11.25">
      <c r="B762" s="167"/>
      <c r="D762" s="160" t="s">
        <v>146</v>
      </c>
      <c r="E762" s="168" t="s">
        <v>3</v>
      </c>
      <c r="F762" s="169" t="s">
        <v>769</v>
      </c>
      <c r="H762" s="170">
        <v>71.849999999999994</v>
      </c>
      <c r="I762" s="171"/>
      <c r="L762" s="167"/>
      <c r="M762" s="172"/>
      <c r="N762" s="173"/>
      <c r="O762" s="173"/>
      <c r="P762" s="173"/>
      <c r="Q762" s="173"/>
      <c r="R762" s="173"/>
      <c r="S762" s="173"/>
      <c r="T762" s="174"/>
      <c r="AT762" s="168" t="s">
        <v>146</v>
      </c>
      <c r="AU762" s="168" t="s">
        <v>79</v>
      </c>
      <c r="AV762" s="14" t="s">
        <v>79</v>
      </c>
      <c r="AW762" s="14" t="s">
        <v>31</v>
      </c>
      <c r="AX762" s="14" t="s">
        <v>69</v>
      </c>
      <c r="AY762" s="168" t="s">
        <v>135</v>
      </c>
    </row>
    <row r="763" spans="1:65" s="15" customFormat="1" ht="11.25">
      <c r="B763" s="175"/>
      <c r="D763" s="160" t="s">
        <v>146</v>
      </c>
      <c r="E763" s="176" t="s">
        <v>3</v>
      </c>
      <c r="F763" s="177" t="s">
        <v>149</v>
      </c>
      <c r="H763" s="178">
        <v>71.849999999999994</v>
      </c>
      <c r="I763" s="179"/>
      <c r="L763" s="175"/>
      <c r="M763" s="180"/>
      <c r="N763" s="181"/>
      <c r="O763" s="181"/>
      <c r="P763" s="181"/>
      <c r="Q763" s="181"/>
      <c r="R763" s="181"/>
      <c r="S763" s="181"/>
      <c r="T763" s="182"/>
      <c r="AT763" s="176" t="s">
        <v>146</v>
      </c>
      <c r="AU763" s="176" t="s">
        <v>79</v>
      </c>
      <c r="AV763" s="15" t="s">
        <v>142</v>
      </c>
      <c r="AW763" s="15" t="s">
        <v>31</v>
      </c>
      <c r="AX763" s="15" t="s">
        <v>77</v>
      </c>
      <c r="AY763" s="176" t="s">
        <v>135</v>
      </c>
    </row>
    <row r="764" spans="1:65" s="2" customFormat="1" ht="16.5" customHeight="1">
      <c r="A764" s="35"/>
      <c r="B764" s="140"/>
      <c r="C764" s="141" t="s">
        <v>770</v>
      </c>
      <c r="D764" s="141" t="s">
        <v>137</v>
      </c>
      <c r="E764" s="142" t="s">
        <v>771</v>
      </c>
      <c r="F764" s="143" t="s">
        <v>772</v>
      </c>
      <c r="G764" s="144" t="s">
        <v>157</v>
      </c>
      <c r="H764" s="145">
        <v>12.5</v>
      </c>
      <c r="I764" s="146"/>
      <c r="J764" s="147">
        <f>ROUND(I764*H764,2)</f>
        <v>0</v>
      </c>
      <c r="K764" s="143" t="s">
        <v>141</v>
      </c>
      <c r="L764" s="36"/>
      <c r="M764" s="148" t="s">
        <v>3</v>
      </c>
      <c r="N764" s="149" t="s">
        <v>40</v>
      </c>
      <c r="O764" s="56"/>
      <c r="P764" s="150">
        <f>O764*H764</f>
        <v>0</v>
      </c>
      <c r="Q764" s="150">
        <v>2.0000000000000001E-4</v>
      </c>
      <c r="R764" s="150">
        <f>Q764*H764</f>
        <v>2.5000000000000001E-3</v>
      </c>
      <c r="S764" s="150">
        <v>0</v>
      </c>
      <c r="T764" s="151">
        <f>S764*H764</f>
        <v>0</v>
      </c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/>
      <c r="AR764" s="152" t="s">
        <v>142</v>
      </c>
      <c r="AT764" s="152" t="s">
        <v>137</v>
      </c>
      <c r="AU764" s="152" t="s">
        <v>79</v>
      </c>
      <c r="AY764" s="20" t="s">
        <v>135</v>
      </c>
      <c r="BE764" s="153">
        <f>IF(N764="základní",J764,0)</f>
        <v>0</v>
      </c>
      <c r="BF764" s="153">
        <f>IF(N764="snížená",J764,0)</f>
        <v>0</v>
      </c>
      <c r="BG764" s="153">
        <f>IF(N764="zákl. přenesená",J764,0)</f>
        <v>0</v>
      </c>
      <c r="BH764" s="153">
        <f>IF(N764="sníž. přenesená",J764,0)</f>
        <v>0</v>
      </c>
      <c r="BI764" s="153">
        <f>IF(N764="nulová",J764,0)</f>
        <v>0</v>
      </c>
      <c r="BJ764" s="20" t="s">
        <v>77</v>
      </c>
      <c r="BK764" s="153">
        <f>ROUND(I764*H764,2)</f>
        <v>0</v>
      </c>
      <c r="BL764" s="20" t="s">
        <v>142</v>
      </c>
      <c r="BM764" s="152" t="s">
        <v>773</v>
      </c>
    </row>
    <row r="765" spans="1:65" s="2" customFormat="1" ht="11.25">
      <c r="A765" s="35"/>
      <c r="B765" s="36"/>
      <c r="C765" s="35"/>
      <c r="D765" s="154" t="s">
        <v>144</v>
      </c>
      <c r="E765" s="35"/>
      <c r="F765" s="155" t="s">
        <v>774</v>
      </c>
      <c r="G765" s="35"/>
      <c r="H765" s="35"/>
      <c r="I765" s="156"/>
      <c r="J765" s="35"/>
      <c r="K765" s="35"/>
      <c r="L765" s="36"/>
      <c r="M765" s="157"/>
      <c r="N765" s="158"/>
      <c r="O765" s="56"/>
      <c r="P765" s="56"/>
      <c r="Q765" s="56"/>
      <c r="R765" s="56"/>
      <c r="S765" s="56"/>
      <c r="T765" s="57"/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T765" s="20" t="s">
        <v>144</v>
      </c>
      <c r="AU765" s="20" t="s">
        <v>79</v>
      </c>
    </row>
    <row r="766" spans="1:65" s="13" customFormat="1" ht="11.25">
      <c r="B766" s="159"/>
      <c r="D766" s="160" t="s">
        <v>146</v>
      </c>
      <c r="E766" s="161" t="s">
        <v>3</v>
      </c>
      <c r="F766" s="162" t="s">
        <v>160</v>
      </c>
      <c r="H766" s="161" t="s">
        <v>3</v>
      </c>
      <c r="I766" s="163"/>
      <c r="L766" s="159"/>
      <c r="M766" s="164"/>
      <c r="N766" s="165"/>
      <c r="O766" s="165"/>
      <c r="P766" s="165"/>
      <c r="Q766" s="165"/>
      <c r="R766" s="165"/>
      <c r="S766" s="165"/>
      <c r="T766" s="166"/>
      <c r="AT766" s="161" t="s">
        <v>146</v>
      </c>
      <c r="AU766" s="161" t="s">
        <v>79</v>
      </c>
      <c r="AV766" s="13" t="s">
        <v>77</v>
      </c>
      <c r="AW766" s="13" t="s">
        <v>31</v>
      </c>
      <c r="AX766" s="13" t="s">
        <v>69</v>
      </c>
      <c r="AY766" s="161" t="s">
        <v>135</v>
      </c>
    </row>
    <row r="767" spans="1:65" s="13" customFormat="1" ht="11.25">
      <c r="B767" s="159"/>
      <c r="D767" s="160" t="s">
        <v>146</v>
      </c>
      <c r="E767" s="161" t="s">
        <v>3</v>
      </c>
      <c r="F767" s="162" t="s">
        <v>775</v>
      </c>
      <c r="H767" s="161" t="s">
        <v>3</v>
      </c>
      <c r="I767" s="163"/>
      <c r="L767" s="159"/>
      <c r="M767" s="164"/>
      <c r="N767" s="165"/>
      <c r="O767" s="165"/>
      <c r="P767" s="165"/>
      <c r="Q767" s="165"/>
      <c r="R767" s="165"/>
      <c r="S767" s="165"/>
      <c r="T767" s="166"/>
      <c r="AT767" s="161" t="s">
        <v>146</v>
      </c>
      <c r="AU767" s="161" t="s">
        <v>79</v>
      </c>
      <c r="AV767" s="13" t="s">
        <v>77</v>
      </c>
      <c r="AW767" s="13" t="s">
        <v>31</v>
      </c>
      <c r="AX767" s="13" t="s">
        <v>69</v>
      </c>
      <c r="AY767" s="161" t="s">
        <v>135</v>
      </c>
    </row>
    <row r="768" spans="1:65" s="14" customFormat="1" ht="11.25">
      <c r="B768" s="167"/>
      <c r="D768" s="160" t="s">
        <v>146</v>
      </c>
      <c r="E768" s="168" t="s">
        <v>3</v>
      </c>
      <c r="F768" s="169" t="s">
        <v>776</v>
      </c>
      <c r="H768" s="170">
        <v>12.5</v>
      </c>
      <c r="I768" s="171"/>
      <c r="L768" s="167"/>
      <c r="M768" s="172"/>
      <c r="N768" s="173"/>
      <c r="O768" s="173"/>
      <c r="P768" s="173"/>
      <c r="Q768" s="173"/>
      <c r="R768" s="173"/>
      <c r="S768" s="173"/>
      <c r="T768" s="174"/>
      <c r="AT768" s="168" t="s">
        <v>146</v>
      </c>
      <c r="AU768" s="168" t="s">
        <v>79</v>
      </c>
      <c r="AV768" s="14" t="s">
        <v>79</v>
      </c>
      <c r="AW768" s="14" t="s">
        <v>31</v>
      </c>
      <c r="AX768" s="14" t="s">
        <v>69</v>
      </c>
      <c r="AY768" s="168" t="s">
        <v>135</v>
      </c>
    </row>
    <row r="769" spans="1:65" s="15" customFormat="1" ht="11.25">
      <c r="B769" s="175"/>
      <c r="D769" s="160" t="s">
        <v>146</v>
      </c>
      <c r="E769" s="176" t="s">
        <v>3</v>
      </c>
      <c r="F769" s="177" t="s">
        <v>149</v>
      </c>
      <c r="H769" s="178">
        <v>12.5</v>
      </c>
      <c r="I769" s="179"/>
      <c r="L769" s="175"/>
      <c r="M769" s="180"/>
      <c r="N769" s="181"/>
      <c r="O769" s="181"/>
      <c r="P769" s="181"/>
      <c r="Q769" s="181"/>
      <c r="R769" s="181"/>
      <c r="S769" s="181"/>
      <c r="T769" s="182"/>
      <c r="AT769" s="176" t="s">
        <v>146</v>
      </c>
      <c r="AU769" s="176" t="s">
        <v>79</v>
      </c>
      <c r="AV769" s="15" t="s">
        <v>142</v>
      </c>
      <c r="AW769" s="15" t="s">
        <v>31</v>
      </c>
      <c r="AX769" s="15" t="s">
        <v>77</v>
      </c>
      <c r="AY769" s="176" t="s">
        <v>135</v>
      </c>
    </row>
    <row r="770" spans="1:65" s="2" customFormat="1" ht="21.75" customHeight="1">
      <c r="A770" s="35"/>
      <c r="B770" s="140"/>
      <c r="C770" s="141" t="s">
        <v>777</v>
      </c>
      <c r="D770" s="141" t="s">
        <v>137</v>
      </c>
      <c r="E770" s="142" t="s">
        <v>778</v>
      </c>
      <c r="F770" s="143" t="s">
        <v>779</v>
      </c>
      <c r="G770" s="144" t="s">
        <v>140</v>
      </c>
      <c r="H770" s="145">
        <v>4</v>
      </c>
      <c r="I770" s="146"/>
      <c r="J770" s="147">
        <f>ROUND(I770*H770,2)</f>
        <v>0</v>
      </c>
      <c r="K770" s="143" t="s">
        <v>141</v>
      </c>
      <c r="L770" s="36"/>
      <c r="M770" s="148" t="s">
        <v>3</v>
      </c>
      <c r="N770" s="149" t="s">
        <v>40</v>
      </c>
      <c r="O770" s="56"/>
      <c r="P770" s="150">
        <f>O770*H770</f>
        <v>0</v>
      </c>
      <c r="Q770" s="150">
        <v>1.6000000000000001E-3</v>
      </c>
      <c r="R770" s="150">
        <f>Q770*H770</f>
        <v>6.4000000000000003E-3</v>
      </c>
      <c r="S770" s="150">
        <v>0</v>
      </c>
      <c r="T770" s="151">
        <f>S770*H770</f>
        <v>0</v>
      </c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/>
      <c r="AR770" s="152" t="s">
        <v>142</v>
      </c>
      <c r="AT770" s="152" t="s">
        <v>137</v>
      </c>
      <c r="AU770" s="152" t="s">
        <v>79</v>
      </c>
      <c r="AY770" s="20" t="s">
        <v>135</v>
      </c>
      <c r="BE770" s="153">
        <f>IF(N770="základní",J770,0)</f>
        <v>0</v>
      </c>
      <c r="BF770" s="153">
        <f>IF(N770="snížená",J770,0)</f>
        <v>0</v>
      </c>
      <c r="BG770" s="153">
        <f>IF(N770="zákl. přenesená",J770,0)</f>
        <v>0</v>
      </c>
      <c r="BH770" s="153">
        <f>IF(N770="sníž. přenesená",J770,0)</f>
        <v>0</v>
      </c>
      <c r="BI770" s="153">
        <f>IF(N770="nulová",J770,0)</f>
        <v>0</v>
      </c>
      <c r="BJ770" s="20" t="s">
        <v>77</v>
      </c>
      <c r="BK770" s="153">
        <f>ROUND(I770*H770,2)</f>
        <v>0</v>
      </c>
      <c r="BL770" s="20" t="s">
        <v>142</v>
      </c>
      <c r="BM770" s="152" t="s">
        <v>780</v>
      </c>
    </row>
    <row r="771" spans="1:65" s="2" customFormat="1" ht="11.25">
      <c r="A771" s="35"/>
      <c r="B771" s="36"/>
      <c r="C771" s="35"/>
      <c r="D771" s="154" t="s">
        <v>144</v>
      </c>
      <c r="E771" s="35"/>
      <c r="F771" s="155" t="s">
        <v>781</v>
      </c>
      <c r="G771" s="35"/>
      <c r="H771" s="35"/>
      <c r="I771" s="156"/>
      <c r="J771" s="35"/>
      <c r="K771" s="35"/>
      <c r="L771" s="36"/>
      <c r="M771" s="157"/>
      <c r="N771" s="158"/>
      <c r="O771" s="56"/>
      <c r="P771" s="56"/>
      <c r="Q771" s="56"/>
      <c r="R771" s="56"/>
      <c r="S771" s="56"/>
      <c r="T771" s="57"/>
      <c r="U771" s="35"/>
      <c r="V771" s="35"/>
      <c r="W771" s="35"/>
      <c r="X771" s="35"/>
      <c r="Y771" s="35"/>
      <c r="Z771" s="35"/>
      <c r="AA771" s="35"/>
      <c r="AB771" s="35"/>
      <c r="AC771" s="35"/>
      <c r="AD771" s="35"/>
      <c r="AE771" s="35"/>
      <c r="AT771" s="20" t="s">
        <v>144</v>
      </c>
      <c r="AU771" s="20" t="s">
        <v>79</v>
      </c>
    </row>
    <row r="772" spans="1:65" s="13" customFormat="1" ht="11.25">
      <c r="B772" s="159"/>
      <c r="D772" s="160" t="s">
        <v>146</v>
      </c>
      <c r="E772" s="161" t="s">
        <v>3</v>
      </c>
      <c r="F772" s="162" t="s">
        <v>160</v>
      </c>
      <c r="H772" s="161" t="s">
        <v>3</v>
      </c>
      <c r="I772" s="163"/>
      <c r="L772" s="159"/>
      <c r="M772" s="164"/>
      <c r="N772" s="165"/>
      <c r="O772" s="165"/>
      <c r="P772" s="165"/>
      <c r="Q772" s="165"/>
      <c r="R772" s="165"/>
      <c r="S772" s="165"/>
      <c r="T772" s="166"/>
      <c r="AT772" s="161" t="s">
        <v>146</v>
      </c>
      <c r="AU772" s="161" t="s">
        <v>79</v>
      </c>
      <c r="AV772" s="13" t="s">
        <v>77</v>
      </c>
      <c r="AW772" s="13" t="s">
        <v>31</v>
      </c>
      <c r="AX772" s="13" t="s">
        <v>69</v>
      </c>
      <c r="AY772" s="161" t="s">
        <v>135</v>
      </c>
    </row>
    <row r="773" spans="1:65" s="13" customFormat="1" ht="11.25">
      <c r="B773" s="159"/>
      <c r="D773" s="160" t="s">
        <v>146</v>
      </c>
      <c r="E773" s="161" t="s">
        <v>3</v>
      </c>
      <c r="F773" s="162" t="s">
        <v>782</v>
      </c>
      <c r="H773" s="161" t="s">
        <v>3</v>
      </c>
      <c r="I773" s="163"/>
      <c r="L773" s="159"/>
      <c r="M773" s="164"/>
      <c r="N773" s="165"/>
      <c r="O773" s="165"/>
      <c r="P773" s="165"/>
      <c r="Q773" s="165"/>
      <c r="R773" s="165"/>
      <c r="S773" s="165"/>
      <c r="T773" s="166"/>
      <c r="AT773" s="161" t="s">
        <v>146</v>
      </c>
      <c r="AU773" s="161" t="s">
        <v>79</v>
      </c>
      <c r="AV773" s="13" t="s">
        <v>77</v>
      </c>
      <c r="AW773" s="13" t="s">
        <v>31</v>
      </c>
      <c r="AX773" s="13" t="s">
        <v>69</v>
      </c>
      <c r="AY773" s="161" t="s">
        <v>135</v>
      </c>
    </row>
    <row r="774" spans="1:65" s="14" customFormat="1" ht="11.25">
      <c r="B774" s="167"/>
      <c r="D774" s="160" t="s">
        <v>146</v>
      </c>
      <c r="E774" s="168" t="s">
        <v>3</v>
      </c>
      <c r="F774" s="169" t="s">
        <v>79</v>
      </c>
      <c r="H774" s="170">
        <v>2</v>
      </c>
      <c r="I774" s="171"/>
      <c r="L774" s="167"/>
      <c r="M774" s="172"/>
      <c r="N774" s="173"/>
      <c r="O774" s="173"/>
      <c r="P774" s="173"/>
      <c r="Q774" s="173"/>
      <c r="R774" s="173"/>
      <c r="S774" s="173"/>
      <c r="T774" s="174"/>
      <c r="AT774" s="168" t="s">
        <v>146</v>
      </c>
      <c r="AU774" s="168" t="s">
        <v>79</v>
      </c>
      <c r="AV774" s="14" t="s">
        <v>79</v>
      </c>
      <c r="AW774" s="14" t="s">
        <v>31</v>
      </c>
      <c r="AX774" s="14" t="s">
        <v>69</v>
      </c>
      <c r="AY774" s="168" t="s">
        <v>135</v>
      </c>
    </row>
    <row r="775" spans="1:65" s="13" customFormat="1" ht="11.25">
      <c r="B775" s="159"/>
      <c r="D775" s="160" t="s">
        <v>146</v>
      </c>
      <c r="E775" s="161" t="s">
        <v>3</v>
      </c>
      <c r="F775" s="162" t="s">
        <v>783</v>
      </c>
      <c r="H775" s="161" t="s">
        <v>3</v>
      </c>
      <c r="I775" s="163"/>
      <c r="L775" s="159"/>
      <c r="M775" s="164"/>
      <c r="N775" s="165"/>
      <c r="O775" s="165"/>
      <c r="P775" s="165"/>
      <c r="Q775" s="165"/>
      <c r="R775" s="165"/>
      <c r="S775" s="165"/>
      <c r="T775" s="166"/>
      <c r="AT775" s="161" t="s">
        <v>146</v>
      </c>
      <c r="AU775" s="161" t="s">
        <v>79</v>
      </c>
      <c r="AV775" s="13" t="s">
        <v>77</v>
      </c>
      <c r="AW775" s="13" t="s">
        <v>31</v>
      </c>
      <c r="AX775" s="13" t="s">
        <v>69</v>
      </c>
      <c r="AY775" s="161" t="s">
        <v>135</v>
      </c>
    </row>
    <row r="776" spans="1:65" s="14" customFormat="1" ht="11.25">
      <c r="B776" s="167"/>
      <c r="D776" s="160" t="s">
        <v>146</v>
      </c>
      <c r="E776" s="168" t="s">
        <v>3</v>
      </c>
      <c r="F776" s="169" t="s">
        <v>79</v>
      </c>
      <c r="H776" s="170">
        <v>2</v>
      </c>
      <c r="I776" s="171"/>
      <c r="L776" s="167"/>
      <c r="M776" s="172"/>
      <c r="N776" s="173"/>
      <c r="O776" s="173"/>
      <c r="P776" s="173"/>
      <c r="Q776" s="173"/>
      <c r="R776" s="173"/>
      <c r="S776" s="173"/>
      <c r="T776" s="174"/>
      <c r="AT776" s="168" t="s">
        <v>146</v>
      </c>
      <c r="AU776" s="168" t="s">
        <v>79</v>
      </c>
      <c r="AV776" s="14" t="s">
        <v>79</v>
      </c>
      <c r="AW776" s="14" t="s">
        <v>31</v>
      </c>
      <c r="AX776" s="14" t="s">
        <v>69</v>
      </c>
      <c r="AY776" s="168" t="s">
        <v>135</v>
      </c>
    </row>
    <row r="777" spans="1:65" s="15" customFormat="1" ht="11.25">
      <c r="B777" s="175"/>
      <c r="D777" s="160" t="s">
        <v>146</v>
      </c>
      <c r="E777" s="176" t="s">
        <v>3</v>
      </c>
      <c r="F777" s="177" t="s">
        <v>149</v>
      </c>
      <c r="H777" s="178">
        <v>4</v>
      </c>
      <c r="I777" s="179"/>
      <c r="L777" s="175"/>
      <c r="M777" s="180"/>
      <c r="N777" s="181"/>
      <c r="O777" s="181"/>
      <c r="P777" s="181"/>
      <c r="Q777" s="181"/>
      <c r="R777" s="181"/>
      <c r="S777" s="181"/>
      <c r="T777" s="182"/>
      <c r="AT777" s="176" t="s">
        <v>146</v>
      </c>
      <c r="AU777" s="176" t="s">
        <v>79</v>
      </c>
      <c r="AV777" s="15" t="s">
        <v>142</v>
      </c>
      <c r="AW777" s="15" t="s">
        <v>31</v>
      </c>
      <c r="AX777" s="15" t="s">
        <v>77</v>
      </c>
      <c r="AY777" s="176" t="s">
        <v>135</v>
      </c>
    </row>
    <row r="778" spans="1:65" s="2" customFormat="1" ht="24.2" customHeight="1">
      <c r="A778" s="35"/>
      <c r="B778" s="140"/>
      <c r="C778" s="141" t="s">
        <v>784</v>
      </c>
      <c r="D778" s="141" t="s">
        <v>137</v>
      </c>
      <c r="E778" s="142" t="s">
        <v>785</v>
      </c>
      <c r="F778" s="143" t="s">
        <v>786</v>
      </c>
      <c r="G778" s="144" t="s">
        <v>157</v>
      </c>
      <c r="H778" s="145">
        <v>110.4</v>
      </c>
      <c r="I778" s="146"/>
      <c r="J778" s="147">
        <f>ROUND(I778*H778,2)</f>
        <v>0</v>
      </c>
      <c r="K778" s="143" t="s">
        <v>141</v>
      </c>
      <c r="L778" s="36"/>
      <c r="M778" s="148" t="s">
        <v>3</v>
      </c>
      <c r="N778" s="149" t="s">
        <v>40</v>
      </c>
      <c r="O778" s="56"/>
      <c r="P778" s="150">
        <f>O778*H778</f>
        <v>0</v>
      </c>
      <c r="Q778" s="150">
        <v>0.15540000000000001</v>
      </c>
      <c r="R778" s="150">
        <f>Q778*H778</f>
        <v>17.156160000000003</v>
      </c>
      <c r="S778" s="150">
        <v>0</v>
      </c>
      <c r="T778" s="151">
        <f>S778*H778</f>
        <v>0</v>
      </c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  <c r="AR778" s="152" t="s">
        <v>142</v>
      </c>
      <c r="AT778" s="152" t="s">
        <v>137</v>
      </c>
      <c r="AU778" s="152" t="s">
        <v>79</v>
      </c>
      <c r="AY778" s="20" t="s">
        <v>135</v>
      </c>
      <c r="BE778" s="153">
        <f>IF(N778="základní",J778,0)</f>
        <v>0</v>
      </c>
      <c r="BF778" s="153">
        <f>IF(N778="snížená",J778,0)</f>
        <v>0</v>
      </c>
      <c r="BG778" s="153">
        <f>IF(N778="zákl. přenesená",J778,0)</f>
        <v>0</v>
      </c>
      <c r="BH778" s="153">
        <f>IF(N778="sníž. přenesená",J778,0)</f>
        <v>0</v>
      </c>
      <c r="BI778" s="153">
        <f>IF(N778="nulová",J778,0)</f>
        <v>0</v>
      </c>
      <c r="BJ778" s="20" t="s">
        <v>77</v>
      </c>
      <c r="BK778" s="153">
        <f>ROUND(I778*H778,2)</f>
        <v>0</v>
      </c>
      <c r="BL778" s="20" t="s">
        <v>142</v>
      </c>
      <c r="BM778" s="152" t="s">
        <v>787</v>
      </c>
    </row>
    <row r="779" spans="1:65" s="2" customFormat="1" ht="11.25">
      <c r="A779" s="35"/>
      <c r="B779" s="36"/>
      <c r="C779" s="35"/>
      <c r="D779" s="154" t="s">
        <v>144</v>
      </c>
      <c r="E779" s="35"/>
      <c r="F779" s="155" t="s">
        <v>788</v>
      </c>
      <c r="G779" s="35"/>
      <c r="H779" s="35"/>
      <c r="I779" s="156"/>
      <c r="J779" s="35"/>
      <c r="K779" s="35"/>
      <c r="L779" s="36"/>
      <c r="M779" s="157"/>
      <c r="N779" s="158"/>
      <c r="O779" s="56"/>
      <c r="P779" s="56"/>
      <c r="Q779" s="56"/>
      <c r="R779" s="56"/>
      <c r="S779" s="56"/>
      <c r="T779" s="57"/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  <c r="AE779" s="35"/>
      <c r="AT779" s="20" t="s">
        <v>144</v>
      </c>
      <c r="AU779" s="20" t="s">
        <v>79</v>
      </c>
    </row>
    <row r="780" spans="1:65" s="13" customFormat="1" ht="11.25">
      <c r="B780" s="159"/>
      <c r="D780" s="160" t="s">
        <v>146</v>
      </c>
      <c r="E780" s="161" t="s">
        <v>3</v>
      </c>
      <c r="F780" s="162" t="s">
        <v>160</v>
      </c>
      <c r="H780" s="161" t="s">
        <v>3</v>
      </c>
      <c r="I780" s="163"/>
      <c r="L780" s="159"/>
      <c r="M780" s="164"/>
      <c r="N780" s="165"/>
      <c r="O780" s="165"/>
      <c r="P780" s="165"/>
      <c r="Q780" s="165"/>
      <c r="R780" s="165"/>
      <c r="S780" s="165"/>
      <c r="T780" s="166"/>
      <c r="AT780" s="161" t="s">
        <v>146</v>
      </c>
      <c r="AU780" s="161" t="s">
        <v>79</v>
      </c>
      <c r="AV780" s="13" t="s">
        <v>77</v>
      </c>
      <c r="AW780" s="13" t="s">
        <v>31</v>
      </c>
      <c r="AX780" s="13" t="s">
        <v>69</v>
      </c>
      <c r="AY780" s="161" t="s">
        <v>135</v>
      </c>
    </row>
    <row r="781" spans="1:65" s="14" customFormat="1" ht="11.25">
      <c r="B781" s="167"/>
      <c r="D781" s="160" t="s">
        <v>146</v>
      </c>
      <c r="E781" s="168" t="s">
        <v>3</v>
      </c>
      <c r="F781" s="169" t="s">
        <v>789</v>
      </c>
      <c r="H781" s="170">
        <v>110.4</v>
      </c>
      <c r="I781" s="171"/>
      <c r="L781" s="167"/>
      <c r="M781" s="172"/>
      <c r="N781" s="173"/>
      <c r="O781" s="173"/>
      <c r="P781" s="173"/>
      <c r="Q781" s="173"/>
      <c r="R781" s="173"/>
      <c r="S781" s="173"/>
      <c r="T781" s="174"/>
      <c r="AT781" s="168" t="s">
        <v>146</v>
      </c>
      <c r="AU781" s="168" t="s">
        <v>79</v>
      </c>
      <c r="AV781" s="14" t="s">
        <v>79</v>
      </c>
      <c r="AW781" s="14" t="s">
        <v>31</v>
      </c>
      <c r="AX781" s="14" t="s">
        <v>69</v>
      </c>
      <c r="AY781" s="168" t="s">
        <v>135</v>
      </c>
    </row>
    <row r="782" spans="1:65" s="15" customFormat="1" ht="11.25">
      <c r="B782" s="175"/>
      <c r="D782" s="160" t="s">
        <v>146</v>
      </c>
      <c r="E782" s="176" t="s">
        <v>3</v>
      </c>
      <c r="F782" s="177" t="s">
        <v>149</v>
      </c>
      <c r="H782" s="178">
        <v>110.4</v>
      </c>
      <c r="I782" s="179"/>
      <c r="L782" s="175"/>
      <c r="M782" s="180"/>
      <c r="N782" s="181"/>
      <c r="O782" s="181"/>
      <c r="P782" s="181"/>
      <c r="Q782" s="181"/>
      <c r="R782" s="181"/>
      <c r="S782" s="181"/>
      <c r="T782" s="182"/>
      <c r="AT782" s="176" t="s">
        <v>146</v>
      </c>
      <c r="AU782" s="176" t="s">
        <v>79</v>
      </c>
      <c r="AV782" s="15" t="s">
        <v>142</v>
      </c>
      <c r="AW782" s="15" t="s">
        <v>31</v>
      </c>
      <c r="AX782" s="15" t="s">
        <v>77</v>
      </c>
      <c r="AY782" s="176" t="s">
        <v>135</v>
      </c>
    </row>
    <row r="783" spans="1:65" s="2" customFormat="1" ht="16.5" customHeight="1">
      <c r="A783" s="35"/>
      <c r="B783" s="140"/>
      <c r="C783" s="183" t="s">
        <v>790</v>
      </c>
      <c r="D783" s="183" t="s">
        <v>405</v>
      </c>
      <c r="E783" s="184" t="s">
        <v>791</v>
      </c>
      <c r="F783" s="185" t="s">
        <v>792</v>
      </c>
      <c r="G783" s="186" t="s">
        <v>157</v>
      </c>
      <c r="H783" s="187">
        <v>112.608</v>
      </c>
      <c r="I783" s="188"/>
      <c r="J783" s="189">
        <f>ROUND(I783*H783,2)</f>
        <v>0</v>
      </c>
      <c r="K783" s="185" t="s">
        <v>141</v>
      </c>
      <c r="L783" s="190"/>
      <c r="M783" s="191" t="s">
        <v>3</v>
      </c>
      <c r="N783" s="192" t="s">
        <v>40</v>
      </c>
      <c r="O783" s="56"/>
      <c r="P783" s="150">
        <f>O783*H783</f>
        <v>0</v>
      </c>
      <c r="Q783" s="150">
        <v>0.08</v>
      </c>
      <c r="R783" s="150">
        <f>Q783*H783</f>
        <v>9.0086399999999998</v>
      </c>
      <c r="S783" s="150">
        <v>0</v>
      </c>
      <c r="T783" s="151">
        <f>S783*H783</f>
        <v>0</v>
      </c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/>
      <c r="AR783" s="152" t="s">
        <v>192</v>
      </c>
      <c r="AT783" s="152" t="s">
        <v>405</v>
      </c>
      <c r="AU783" s="152" t="s">
        <v>79</v>
      </c>
      <c r="AY783" s="20" t="s">
        <v>135</v>
      </c>
      <c r="BE783" s="153">
        <f>IF(N783="základní",J783,0)</f>
        <v>0</v>
      </c>
      <c r="BF783" s="153">
        <f>IF(N783="snížená",J783,0)</f>
        <v>0</v>
      </c>
      <c r="BG783" s="153">
        <f>IF(N783="zákl. přenesená",J783,0)</f>
        <v>0</v>
      </c>
      <c r="BH783" s="153">
        <f>IF(N783="sníž. přenesená",J783,0)</f>
        <v>0</v>
      </c>
      <c r="BI783" s="153">
        <f>IF(N783="nulová",J783,0)</f>
        <v>0</v>
      </c>
      <c r="BJ783" s="20" t="s">
        <v>77</v>
      </c>
      <c r="BK783" s="153">
        <f>ROUND(I783*H783,2)</f>
        <v>0</v>
      </c>
      <c r="BL783" s="20" t="s">
        <v>142</v>
      </c>
      <c r="BM783" s="152" t="s">
        <v>793</v>
      </c>
    </row>
    <row r="784" spans="1:65" s="14" customFormat="1" ht="11.25">
      <c r="B784" s="167"/>
      <c r="D784" s="160" t="s">
        <v>146</v>
      </c>
      <c r="F784" s="169" t="s">
        <v>794</v>
      </c>
      <c r="H784" s="170">
        <v>112.608</v>
      </c>
      <c r="I784" s="171"/>
      <c r="L784" s="167"/>
      <c r="M784" s="172"/>
      <c r="N784" s="173"/>
      <c r="O784" s="173"/>
      <c r="P784" s="173"/>
      <c r="Q784" s="173"/>
      <c r="R784" s="173"/>
      <c r="S784" s="173"/>
      <c r="T784" s="174"/>
      <c r="AT784" s="168" t="s">
        <v>146</v>
      </c>
      <c r="AU784" s="168" t="s">
        <v>79</v>
      </c>
      <c r="AV784" s="14" t="s">
        <v>79</v>
      </c>
      <c r="AW784" s="14" t="s">
        <v>4</v>
      </c>
      <c r="AX784" s="14" t="s">
        <v>77</v>
      </c>
      <c r="AY784" s="168" t="s">
        <v>135</v>
      </c>
    </row>
    <row r="785" spans="1:65" s="2" customFormat="1" ht="16.5" customHeight="1">
      <c r="A785" s="35"/>
      <c r="B785" s="140"/>
      <c r="C785" s="183" t="s">
        <v>795</v>
      </c>
      <c r="D785" s="183" t="s">
        <v>405</v>
      </c>
      <c r="E785" s="184" t="s">
        <v>796</v>
      </c>
      <c r="F785" s="185" t="s">
        <v>797</v>
      </c>
      <c r="G785" s="186" t="s">
        <v>157</v>
      </c>
      <c r="H785" s="187">
        <v>1.591</v>
      </c>
      <c r="I785" s="188"/>
      <c r="J785" s="189">
        <f>ROUND(I785*H785,2)</f>
        <v>0</v>
      </c>
      <c r="K785" s="185" t="s">
        <v>141</v>
      </c>
      <c r="L785" s="190"/>
      <c r="M785" s="191" t="s">
        <v>3</v>
      </c>
      <c r="N785" s="192" t="s">
        <v>40</v>
      </c>
      <c r="O785" s="56"/>
      <c r="P785" s="150">
        <f>O785*H785</f>
        <v>0</v>
      </c>
      <c r="Q785" s="150">
        <v>0.12</v>
      </c>
      <c r="R785" s="150">
        <f>Q785*H785</f>
        <v>0.19091999999999998</v>
      </c>
      <c r="S785" s="150">
        <v>0</v>
      </c>
      <c r="T785" s="151">
        <f>S785*H785</f>
        <v>0</v>
      </c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  <c r="AE785" s="35"/>
      <c r="AR785" s="152" t="s">
        <v>192</v>
      </c>
      <c r="AT785" s="152" t="s">
        <v>405</v>
      </c>
      <c r="AU785" s="152" t="s">
        <v>79</v>
      </c>
      <c r="AY785" s="20" t="s">
        <v>135</v>
      </c>
      <c r="BE785" s="153">
        <f>IF(N785="základní",J785,0)</f>
        <v>0</v>
      </c>
      <c r="BF785" s="153">
        <f>IF(N785="snížená",J785,0)</f>
        <v>0</v>
      </c>
      <c r="BG785" s="153">
        <f>IF(N785="zákl. přenesená",J785,0)</f>
        <v>0</v>
      </c>
      <c r="BH785" s="153">
        <f>IF(N785="sníž. přenesená",J785,0)</f>
        <v>0</v>
      </c>
      <c r="BI785" s="153">
        <f>IF(N785="nulová",J785,0)</f>
        <v>0</v>
      </c>
      <c r="BJ785" s="20" t="s">
        <v>77</v>
      </c>
      <c r="BK785" s="153">
        <f>ROUND(I785*H785,2)</f>
        <v>0</v>
      </c>
      <c r="BL785" s="20" t="s">
        <v>142</v>
      </c>
      <c r="BM785" s="152" t="s">
        <v>798</v>
      </c>
    </row>
    <row r="786" spans="1:65" s="13" customFormat="1" ht="11.25">
      <c r="B786" s="159"/>
      <c r="D786" s="160" t="s">
        <v>146</v>
      </c>
      <c r="E786" s="161" t="s">
        <v>3</v>
      </c>
      <c r="F786" s="162" t="s">
        <v>160</v>
      </c>
      <c r="H786" s="161" t="s">
        <v>3</v>
      </c>
      <c r="I786" s="163"/>
      <c r="L786" s="159"/>
      <c r="M786" s="164"/>
      <c r="N786" s="165"/>
      <c r="O786" s="165"/>
      <c r="P786" s="165"/>
      <c r="Q786" s="165"/>
      <c r="R786" s="165"/>
      <c r="S786" s="165"/>
      <c r="T786" s="166"/>
      <c r="AT786" s="161" t="s">
        <v>146</v>
      </c>
      <c r="AU786" s="161" t="s">
        <v>79</v>
      </c>
      <c r="AV786" s="13" t="s">
        <v>77</v>
      </c>
      <c r="AW786" s="13" t="s">
        <v>31</v>
      </c>
      <c r="AX786" s="13" t="s">
        <v>69</v>
      </c>
      <c r="AY786" s="161" t="s">
        <v>135</v>
      </c>
    </row>
    <row r="787" spans="1:65" s="14" customFormat="1" ht="11.25">
      <c r="B787" s="167"/>
      <c r="D787" s="160" t="s">
        <v>146</v>
      </c>
      <c r="E787" s="168" t="s">
        <v>3</v>
      </c>
      <c r="F787" s="169" t="s">
        <v>799</v>
      </c>
      <c r="H787" s="170">
        <v>1.56</v>
      </c>
      <c r="I787" s="171"/>
      <c r="L787" s="167"/>
      <c r="M787" s="172"/>
      <c r="N787" s="173"/>
      <c r="O787" s="173"/>
      <c r="P787" s="173"/>
      <c r="Q787" s="173"/>
      <c r="R787" s="173"/>
      <c r="S787" s="173"/>
      <c r="T787" s="174"/>
      <c r="AT787" s="168" t="s">
        <v>146</v>
      </c>
      <c r="AU787" s="168" t="s">
        <v>79</v>
      </c>
      <c r="AV787" s="14" t="s">
        <v>79</v>
      </c>
      <c r="AW787" s="14" t="s">
        <v>31</v>
      </c>
      <c r="AX787" s="14" t="s">
        <v>69</v>
      </c>
      <c r="AY787" s="168" t="s">
        <v>135</v>
      </c>
    </row>
    <row r="788" spans="1:65" s="15" customFormat="1" ht="11.25">
      <c r="B788" s="175"/>
      <c r="D788" s="160" t="s">
        <v>146</v>
      </c>
      <c r="E788" s="176" t="s">
        <v>3</v>
      </c>
      <c r="F788" s="177" t="s">
        <v>149</v>
      </c>
      <c r="H788" s="178">
        <v>1.56</v>
      </c>
      <c r="I788" s="179"/>
      <c r="L788" s="175"/>
      <c r="M788" s="180"/>
      <c r="N788" s="181"/>
      <c r="O788" s="181"/>
      <c r="P788" s="181"/>
      <c r="Q788" s="181"/>
      <c r="R788" s="181"/>
      <c r="S788" s="181"/>
      <c r="T788" s="182"/>
      <c r="AT788" s="176" t="s">
        <v>146</v>
      </c>
      <c r="AU788" s="176" t="s">
        <v>79</v>
      </c>
      <c r="AV788" s="15" t="s">
        <v>142</v>
      </c>
      <c r="AW788" s="15" t="s">
        <v>31</v>
      </c>
      <c r="AX788" s="15" t="s">
        <v>77</v>
      </c>
      <c r="AY788" s="176" t="s">
        <v>135</v>
      </c>
    </row>
    <row r="789" spans="1:65" s="14" customFormat="1" ht="11.25">
      <c r="B789" s="167"/>
      <c r="D789" s="160" t="s">
        <v>146</v>
      </c>
      <c r="F789" s="169" t="s">
        <v>800</v>
      </c>
      <c r="H789" s="170">
        <v>1.591</v>
      </c>
      <c r="I789" s="171"/>
      <c r="L789" s="167"/>
      <c r="M789" s="172"/>
      <c r="N789" s="173"/>
      <c r="O789" s="173"/>
      <c r="P789" s="173"/>
      <c r="Q789" s="173"/>
      <c r="R789" s="173"/>
      <c r="S789" s="173"/>
      <c r="T789" s="174"/>
      <c r="AT789" s="168" t="s">
        <v>146</v>
      </c>
      <c r="AU789" s="168" t="s">
        <v>79</v>
      </c>
      <c r="AV789" s="14" t="s">
        <v>79</v>
      </c>
      <c r="AW789" s="14" t="s">
        <v>4</v>
      </c>
      <c r="AX789" s="14" t="s">
        <v>77</v>
      </c>
      <c r="AY789" s="168" t="s">
        <v>135</v>
      </c>
    </row>
    <row r="790" spans="1:65" s="2" customFormat="1" ht="24.2" customHeight="1">
      <c r="A790" s="35"/>
      <c r="B790" s="140"/>
      <c r="C790" s="141" t="s">
        <v>801</v>
      </c>
      <c r="D790" s="141" t="s">
        <v>137</v>
      </c>
      <c r="E790" s="142" t="s">
        <v>785</v>
      </c>
      <c r="F790" s="143" t="s">
        <v>786</v>
      </c>
      <c r="G790" s="144" t="s">
        <v>157</v>
      </c>
      <c r="H790" s="145">
        <v>111.5</v>
      </c>
      <c r="I790" s="146"/>
      <c r="J790" s="147">
        <f>ROUND(I790*H790,2)</f>
        <v>0</v>
      </c>
      <c r="K790" s="143" t="s">
        <v>141</v>
      </c>
      <c r="L790" s="36"/>
      <c r="M790" s="148" t="s">
        <v>3</v>
      </c>
      <c r="N790" s="149" t="s">
        <v>40</v>
      </c>
      <c r="O790" s="56"/>
      <c r="P790" s="150">
        <f>O790*H790</f>
        <v>0</v>
      </c>
      <c r="Q790" s="150">
        <v>0.15540000000000001</v>
      </c>
      <c r="R790" s="150">
        <f>Q790*H790</f>
        <v>17.327100000000002</v>
      </c>
      <c r="S790" s="150">
        <v>0</v>
      </c>
      <c r="T790" s="151">
        <f>S790*H790</f>
        <v>0</v>
      </c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/>
      <c r="AR790" s="152" t="s">
        <v>142</v>
      </c>
      <c r="AT790" s="152" t="s">
        <v>137</v>
      </c>
      <c r="AU790" s="152" t="s">
        <v>79</v>
      </c>
      <c r="AY790" s="20" t="s">
        <v>135</v>
      </c>
      <c r="BE790" s="153">
        <f>IF(N790="základní",J790,0)</f>
        <v>0</v>
      </c>
      <c r="BF790" s="153">
        <f>IF(N790="snížená",J790,0)</f>
        <v>0</v>
      </c>
      <c r="BG790" s="153">
        <f>IF(N790="zákl. přenesená",J790,0)</f>
        <v>0</v>
      </c>
      <c r="BH790" s="153">
        <f>IF(N790="sníž. přenesená",J790,0)</f>
        <v>0</v>
      </c>
      <c r="BI790" s="153">
        <f>IF(N790="nulová",J790,0)</f>
        <v>0</v>
      </c>
      <c r="BJ790" s="20" t="s">
        <v>77</v>
      </c>
      <c r="BK790" s="153">
        <f>ROUND(I790*H790,2)</f>
        <v>0</v>
      </c>
      <c r="BL790" s="20" t="s">
        <v>142</v>
      </c>
      <c r="BM790" s="152" t="s">
        <v>802</v>
      </c>
    </row>
    <row r="791" spans="1:65" s="2" customFormat="1" ht="11.25">
      <c r="A791" s="35"/>
      <c r="B791" s="36"/>
      <c r="C791" s="35"/>
      <c r="D791" s="154" t="s">
        <v>144</v>
      </c>
      <c r="E791" s="35"/>
      <c r="F791" s="155" t="s">
        <v>788</v>
      </c>
      <c r="G791" s="35"/>
      <c r="H791" s="35"/>
      <c r="I791" s="156"/>
      <c r="J791" s="35"/>
      <c r="K791" s="35"/>
      <c r="L791" s="36"/>
      <c r="M791" s="157"/>
      <c r="N791" s="158"/>
      <c r="O791" s="56"/>
      <c r="P791" s="56"/>
      <c r="Q791" s="56"/>
      <c r="R791" s="56"/>
      <c r="S791" s="56"/>
      <c r="T791" s="57"/>
      <c r="U791" s="35"/>
      <c r="V791" s="35"/>
      <c r="W791" s="35"/>
      <c r="X791" s="35"/>
      <c r="Y791" s="35"/>
      <c r="Z791" s="35"/>
      <c r="AA791" s="35"/>
      <c r="AB791" s="35"/>
      <c r="AC791" s="35"/>
      <c r="AD791" s="35"/>
      <c r="AE791" s="35"/>
      <c r="AT791" s="20" t="s">
        <v>144</v>
      </c>
      <c r="AU791" s="20" t="s">
        <v>79</v>
      </c>
    </row>
    <row r="792" spans="1:65" s="13" customFormat="1" ht="11.25">
      <c r="B792" s="159"/>
      <c r="D792" s="160" t="s">
        <v>146</v>
      </c>
      <c r="E792" s="161" t="s">
        <v>3</v>
      </c>
      <c r="F792" s="162" t="s">
        <v>160</v>
      </c>
      <c r="H792" s="161" t="s">
        <v>3</v>
      </c>
      <c r="I792" s="163"/>
      <c r="L792" s="159"/>
      <c r="M792" s="164"/>
      <c r="N792" s="165"/>
      <c r="O792" s="165"/>
      <c r="P792" s="165"/>
      <c r="Q792" s="165"/>
      <c r="R792" s="165"/>
      <c r="S792" s="165"/>
      <c r="T792" s="166"/>
      <c r="AT792" s="161" t="s">
        <v>146</v>
      </c>
      <c r="AU792" s="161" t="s">
        <v>79</v>
      </c>
      <c r="AV792" s="13" t="s">
        <v>77</v>
      </c>
      <c r="AW792" s="13" t="s">
        <v>31</v>
      </c>
      <c r="AX792" s="13" t="s">
        <v>69</v>
      </c>
      <c r="AY792" s="161" t="s">
        <v>135</v>
      </c>
    </row>
    <row r="793" spans="1:65" s="14" customFormat="1" ht="11.25">
      <c r="B793" s="167"/>
      <c r="D793" s="160" t="s">
        <v>146</v>
      </c>
      <c r="E793" s="168" t="s">
        <v>3</v>
      </c>
      <c r="F793" s="169" t="s">
        <v>803</v>
      </c>
      <c r="H793" s="170">
        <v>111.5</v>
      </c>
      <c r="I793" s="171"/>
      <c r="L793" s="167"/>
      <c r="M793" s="172"/>
      <c r="N793" s="173"/>
      <c r="O793" s="173"/>
      <c r="P793" s="173"/>
      <c r="Q793" s="173"/>
      <c r="R793" s="173"/>
      <c r="S793" s="173"/>
      <c r="T793" s="174"/>
      <c r="AT793" s="168" t="s">
        <v>146</v>
      </c>
      <c r="AU793" s="168" t="s">
        <v>79</v>
      </c>
      <c r="AV793" s="14" t="s">
        <v>79</v>
      </c>
      <c r="AW793" s="14" t="s">
        <v>31</v>
      </c>
      <c r="AX793" s="14" t="s">
        <v>69</v>
      </c>
      <c r="AY793" s="168" t="s">
        <v>135</v>
      </c>
    </row>
    <row r="794" spans="1:65" s="15" customFormat="1" ht="11.25">
      <c r="B794" s="175"/>
      <c r="D794" s="160" t="s">
        <v>146</v>
      </c>
      <c r="E794" s="176" t="s">
        <v>3</v>
      </c>
      <c r="F794" s="177" t="s">
        <v>149</v>
      </c>
      <c r="H794" s="178">
        <v>111.5</v>
      </c>
      <c r="I794" s="179"/>
      <c r="L794" s="175"/>
      <c r="M794" s="180"/>
      <c r="N794" s="181"/>
      <c r="O794" s="181"/>
      <c r="P794" s="181"/>
      <c r="Q794" s="181"/>
      <c r="R794" s="181"/>
      <c r="S794" s="181"/>
      <c r="T794" s="182"/>
      <c r="AT794" s="176" t="s">
        <v>146</v>
      </c>
      <c r="AU794" s="176" t="s">
        <v>79</v>
      </c>
      <c r="AV794" s="15" t="s">
        <v>142</v>
      </c>
      <c r="AW794" s="15" t="s">
        <v>31</v>
      </c>
      <c r="AX794" s="15" t="s">
        <v>77</v>
      </c>
      <c r="AY794" s="176" t="s">
        <v>135</v>
      </c>
    </row>
    <row r="795" spans="1:65" s="2" customFormat="1" ht="16.5" customHeight="1">
      <c r="A795" s="35"/>
      <c r="B795" s="140"/>
      <c r="C795" s="183" t="s">
        <v>804</v>
      </c>
      <c r="D795" s="183" t="s">
        <v>405</v>
      </c>
      <c r="E795" s="184" t="s">
        <v>805</v>
      </c>
      <c r="F795" s="185" t="s">
        <v>806</v>
      </c>
      <c r="G795" s="186" t="s">
        <v>157</v>
      </c>
      <c r="H795" s="187">
        <v>113.73</v>
      </c>
      <c r="I795" s="188"/>
      <c r="J795" s="189">
        <f>ROUND(I795*H795,2)</f>
        <v>0</v>
      </c>
      <c r="K795" s="185" t="s">
        <v>141</v>
      </c>
      <c r="L795" s="190"/>
      <c r="M795" s="191" t="s">
        <v>3</v>
      </c>
      <c r="N795" s="192" t="s">
        <v>40</v>
      </c>
      <c r="O795" s="56"/>
      <c r="P795" s="150">
        <f>O795*H795</f>
        <v>0</v>
      </c>
      <c r="Q795" s="150">
        <v>4.8300000000000003E-2</v>
      </c>
      <c r="R795" s="150">
        <f>Q795*H795</f>
        <v>5.4931590000000003</v>
      </c>
      <c r="S795" s="150">
        <v>0</v>
      </c>
      <c r="T795" s="151">
        <f>S795*H795</f>
        <v>0</v>
      </c>
      <c r="U795" s="35"/>
      <c r="V795" s="35"/>
      <c r="W795" s="35"/>
      <c r="X795" s="35"/>
      <c r="Y795" s="35"/>
      <c r="Z795" s="35"/>
      <c r="AA795" s="35"/>
      <c r="AB795" s="35"/>
      <c r="AC795" s="35"/>
      <c r="AD795" s="35"/>
      <c r="AE795" s="35"/>
      <c r="AR795" s="152" t="s">
        <v>192</v>
      </c>
      <c r="AT795" s="152" t="s">
        <v>405</v>
      </c>
      <c r="AU795" s="152" t="s">
        <v>79</v>
      </c>
      <c r="AY795" s="20" t="s">
        <v>135</v>
      </c>
      <c r="BE795" s="153">
        <f>IF(N795="základní",J795,0)</f>
        <v>0</v>
      </c>
      <c r="BF795" s="153">
        <f>IF(N795="snížená",J795,0)</f>
        <v>0</v>
      </c>
      <c r="BG795" s="153">
        <f>IF(N795="zákl. přenesená",J795,0)</f>
        <v>0</v>
      </c>
      <c r="BH795" s="153">
        <f>IF(N795="sníž. přenesená",J795,0)</f>
        <v>0</v>
      </c>
      <c r="BI795" s="153">
        <f>IF(N795="nulová",J795,0)</f>
        <v>0</v>
      </c>
      <c r="BJ795" s="20" t="s">
        <v>77</v>
      </c>
      <c r="BK795" s="153">
        <f>ROUND(I795*H795,2)</f>
        <v>0</v>
      </c>
      <c r="BL795" s="20" t="s">
        <v>142</v>
      </c>
      <c r="BM795" s="152" t="s">
        <v>807</v>
      </c>
    </row>
    <row r="796" spans="1:65" s="14" customFormat="1" ht="11.25">
      <c r="B796" s="167"/>
      <c r="D796" s="160" t="s">
        <v>146</v>
      </c>
      <c r="F796" s="169" t="s">
        <v>808</v>
      </c>
      <c r="H796" s="170">
        <v>113.73</v>
      </c>
      <c r="I796" s="171"/>
      <c r="L796" s="167"/>
      <c r="M796" s="172"/>
      <c r="N796" s="173"/>
      <c r="O796" s="173"/>
      <c r="P796" s="173"/>
      <c r="Q796" s="173"/>
      <c r="R796" s="173"/>
      <c r="S796" s="173"/>
      <c r="T796" s="174"/>
      <c r="AT796" s="168" t="s">
        <v>146</v>
      </c>
      <c r="AU796" s="168" t="s">
        <v>79</v>
      </c>
      <c r="AV796" s="14" t="s">
        <v>79</v>
      </c>
      <c r="AW796" s="14" t="s">
        <v>4</v>
      </c>
      <c r="AX796" s="14" t="s">
        <v>77</v>
      </c>
      <c r="AY796" s="168" t="s">
        <v>135</v>
      </c>
    </row>
    <row r="797" spans="1:65" s="2" customFormat="1" ht="24.2" customHeight="1">
      <c r="A797" s="35"/>
      <c r="B797" s="140"/>
      <c r="C797" s="141" t="s">
        <v>809</v>
      </c>
      <c r="D797" s="141" t="s">
        <v>137</v>
      </c>
      <c r="E797" s="142" t="s">
        <v>810</v>
      </c>
      <c r="F797" s="143" t="s">
        <v>811</v>
      </c>
      <c r="G797" s="144" t="s">
        <v>157</v>
      </c>
      <c r="H797" s="145">
        <v>950</v>
      </c>
      <c r="I797" s="146"/>
      <c r="J797" s="147">
        <f>ROUND(I797*H797,2)</f>
        <v>0</v>
      </c>
      <c r="K797" s="143" t="s">
        <v>3</v>
      </c>
      <c r="L797" s="36"/>
      <c r="M797" s="148" t="s">
        <v>3</v>
      </c>
      <c r="N797" s="149" t="s">
        <v>40</v>
      </c>
      <c r="O797" s="56"/>
      <c r="P797" s="150">
        <f>O797*H797</f>
        <v>0</v>
      </c>
      <c r="Q797" s="150">
        <v>1.32E-2</v>
      </c>
      <c r="R797" s="150">
        <f>Q797*H797</f>
        <v>12.54</v>
      </c>
      <c r="S797" s="150">
        <v>0</v>
      </c>
      <c r="T797" s="151">
        <f>S797*H797</f>
        <v>0</v>
      </c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  <c r="AR797" s="152" t="s">
        <v>142</v>
      </c>
      <c r="AT797" s="152" t="s">
        <v>137</v>
      </c>
      <c r="AU797" s="152" t="s">
        <v>79</v>
      </c>
      <c r="AY797" s="20" t="s">
        <v>135</v>
      </c>
      <c r="BE797" s="153">
        <f>IF(N797="základní",J797,0)</f>
        <v>0</v>
      </c>
      <c r="BF797" s="153">
        <f>IF(N797="snížená",J797,0)</f>
        <v>0</v>
      </c>
      <c r="BG797" s="153">
        <f>IF(N797="zákl. přenesená",J797,0)</f>
        <v>0</v>
      </c>
      <c r="BH797" s="153">
        <f>IF(N797="sníž. přenesená",J797,0)</f>
        <v>0</v>
      </c>
      <c r="BI797" s="153">
        <f>IF(N797="nulová",J797,0)</f>
        <v>0</v>
      </c>
      <c r="BJ797" s="20" t="s">
        <v>77</v>
      </c>
      <c r="BK797" s="153">
        <f>ROUND(I797*H797,2)</f>
        <v>0</v>
      </c>
      <c r="BL797" s="20" t="s">
        <v>142</v>
      </c>
      <c r="BM797" s="152" t="s">
        <v>812</v>
      </c>
    </row>
    <row r="798" spans="1:65" s="13" customFormat="1" ht="11.25">
      <c r="B798" s="159"/>
      <c r="D798" s="160" t="s">
        <v>146</v>
      </c>
      <c r="E798" s="161" t="s">
        <v>3</v>
      </c>
      <c r="F798" s="162" t="s">
        <v>160</v>
      </c>
      <c r="H798" s="161" t="s">
        <v>3</v>
      </c>
      <c r="I798" s="163"/>
      <c r="L798" s="159"/>
      <c r="M798" s="164"/>
      <c r="N798" s="165"/>
      <c r="O798" s="165"/>
      <c r="P798" s="165"/>
      <c r="Q798" s="165"/>
      <c r="R798" s="165"/>
      <c r="S798" s="165"/>
      <c r="T798" s="166"/>
      <c r="AT798" s="161" t="s">
        <v>146</v>
      </c>
      <c r="AU798" s="161" t="s">
        <v>79</v>
      </c>
      <c r="AV798" s="13" t="s">
        <v>77</v>
      </c>
      <c r="AW798" s="13" t="s">
        <v>31</v>
      </c>
      <c r="AX798" s="13" t="s">
        <v>69</v>
      </c>
      <c r="AY798" s="161" t="s">
        <v>135</v>
      </c>
    </row>
    <row r="799" spans="1:65" s="14" customFormat="1" ht="11.25">
      <c r="B799" s="167"/>
      <c r="D799" s="160" t="s">
        <v>146</v>
      </c>
      <c r="E799" s="168" t="s">
        <v>3</v>
      </c>
      <c r="F799" s="169" t="s">
        <v>813</v>
      </c>
      <c r="H799" s="170">
        <v>950</v>
      </c>
      <c r="I799" s="171"/>
      <c r="L799" s="167"/>
      <c r="M799" s="172"/>
      <c r="N799" s="173"/>
      <c r="O799" s="173"/>
      <c r="P799" s="173"/>
      <c r="Q799" s="173"/>
      <c r="R799" s="173"/>
      <c r="S799" s="173"/>
      <c r="T799" s="174"/>
      <c r="AT799" s="168" t="s">
        <v>146</v>
      </c>
      <c r="AU799" s="168" t="s">
        <v>79</v>
      </c>
      <c r="AV799" s="14" t="s">
        <v>79</v>
      </c>
      <c r="AW799" s="14" t="s">
        <v>31</v>
      </c>
      <c r="AX799" s="14" t="s">
        <v>69</v>
      </c>
      <c r="AY799" s="168" t="s">
        <v>135</v>
      </c>
    </row>
    <row r="800" spans="1:65" s="15" customFormat="1" ht="11.25">
      <c r="B800" s="175"/>
      <c r="D800" s="160" t="s">
        <v>146</v>
      </c>
      <c r="E800" s="176" t="s">
        <v>3</v>
      </c>
      <c r="F800" s="177" t="s">
        <v>149</v>
      </c>
      <c r="H800" s="178">
        <v>950</v>
      </c>
      <c r="I800" s="179"/>
      <c r="L800" s="175"/>
      <c r="M800" s="180"/>
      <c r="N800" s="181"/>
      <c r="O800" s="181"/>
      <c r="P800" s="181"/>
      <c r="Q800" s="181"/>
      <c r="R800" s="181"/>
      <c r="S800" s="181"/>
      <c r="T800" s="182"/>
      <c r="AT800" s="176" t="s">
        <v>146</v>
      </c>
      <c r="AU800" s="176" t="s">
        <v>79</v>
      </c>
      <c r="AV800" s="15" t="s">
        <v>142</v>
      </c>
      <c r="AW800" s="15" t="s">
        <v>31</v>
      </c>
      <c r="AX800" s="15" t="s">
        <v>77</v>
      </c>
      <c r="AY800" s="176" t="s">
        <v>135</v>
      </c>
    </row>
    <row r="801" spans="1:65" s="2" customFormat="1" ht="33" customHeight="1">
      <c r="A801" s="35"/>
      <c r="B801" s="140"/>
      <c r="C801" s="141" t="s">
        <v>814</v>
      </c>
      <c r="D801" s="141" t="s">
        <v>137</v>
      </c>
      <c r="E801" s="142" t="s">
        <v>815</v>
      </c>
      <c r="F801" s="143" t="s">
        <v>816</v>
      </c>
      <c r="G801" s="144" t="s">
        <v>157</v>
      </c>
      <c r="H801" s="145">
        <v>7.4</v>
      </c>
      <c r="I801" s="146"/>
      <c r="J801" s="147">
        <f>ROUND(I801*H801,2)</f>
        <v>0</v>
      </c>
      <c r="K801" s="143" t="s">
        <v>141</v>
      </c>
      <c r="L801" s="36"/>
      <c r="M801" s="148" t="s">
        <v>3</v>
      </c>
      <c r="N801" s="149" t="s">
        <v>40</v>
      </c>
      <c r="O801" s="56"/>
      <c r="P801" s="150">
        <f>O801*H801</f>
        <v>0</v>
      </c>
      <c r="Q801" s="150">
        <v>0</v>
      </c>
      <c r="R801" s="150">
        <f>Q801*H801</f>
        <v>0</v>
      </c>
      <c r="S801" s="150">
        <v>0</v>
      </c>
      <c r="T801" s="151">
        <f>S801*H801</f>
        <v>0</v>
      </c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R801" s="152" t="s">
        <v>142</v>
      </c>
      <c r="AT801" s="152" t="s">
        <v>137</v>
      </c>
      <c r="AU801" s="152" t="s">
        <v>79</v>
      </c>
      <c r="AY801" s="20" t="s">
        <v>135</v>
      </c>
      <c r="BE801" s="153">
        <f>IF(N801="základní",J801,0)</f>
        <v>0</v>
      </c>
      <c r="BF801" s="153">
        <f>IF(N801="snížená",J801,0)</f>
        <v>0</v>
      </c>
      <c r="BG801" s="153">
        <f>IF(N801="zákl. přenesená",J801,0)</f>
        <v>0</v>
      </c>
      <c r="BH801" s="153">
        <f>IF(N801="sníž. přenesená",J801,0)</f>
        <v>0</v>
      </c>
      <c r="BI801" s="153">
        <f>IF(N801="nulová",J801,0)</f>
        <v>0</v>
      </c>
      <c r="BJ801" s="20" t="s">
        <v>77</v>
      </c>
      <c r="BK801" s="153">
        <f>ROUND(I801*H801,2)</f>
        <v>0</v>
      </c>
      <c r="BL801" s="20" t="s">
        <v>142</v>
      </c>
      <c r="BM801" s="152" t="s">
        <v>817</v>
      </c>
    </row>
    <row r="802" spans="1:65" s="2" customFormat="1" ht="11.25">
      <c r="A802" s="35"/>
      <c r="B802" s="36"/>
      <c r="C802" s="35"/>
      <c r="D802" s="154" t="s">
        <v>144</v>
      </c>
      <c r="E802" s="35"/>
      <c r="F802" s="155" t="s">
        <v>818</v>
      </c>
      <c r="G802" s="35"/>
      <c r="H802" s="35"/>
      <c r="I802" s="156"/>
      <c r="J802" s="35"/>
      <c r="K802" s="35"/>
      <c r="L802" s="36"/>
      <c r="M802" s="157"/>
      <c r="N802" s="158"/>
      <c r="O802" s="56"/>
      <c r="P802" s="56"/>
      <c r="Q802" s="56"/>
      <c r="R802" s="56"/>
      <c r="S802" s="56"/>
      <c r="T802" s="57"/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  <c r="AE802" s="35"/>
      <c r="AT802" s="20" t="s">
        <v>144</v>
      </c>
      <c r="AU802" s="20" t="s">
        <v>79</v>
      </c>
    </row>
    <row r="803" spans="1:65" s="13" customFormat="1" ht="11.25">
      <c r="B803" s="159"/>
      <c r="D803" s="160" t="s">
        <v>146</v>
      </c>
      <c r="E803" s="161" t="s">
        <v>3</v>
      </c>
      <c r="F803" s="162" t="s">
        <v>160</v>
      </c>
      <c r="H803" s="161" t="s">
        <v>3</v>
      </c>
      <c r="I803" s="163"/>
      <c r="L803" s="159"/>
      <c r="M803" s="164"/>
      <c r="N803" s="165"/>
      <c r="O803" s="165"/>
      <c r="P803" s="165"/>
      <c r="Q803" s="165"/>
      <c r="R803" s="165"/>
      <c r="S803" s="165"/>
      <c r="T803" s="166"/>
      <c r="AT803" s="161" t="s">
        <v>146</v>
      </c>
      <c r="AU803" s="161" t="s">
        <v>79</v>
      </c>
      <c r="AV803" s="13" t="s">
        <v>77</v>
      </c>
      <c r="AW803" s="13" t="s">
        <v>31</v>
      </c>
      <c r="AX803" s="13" t="s">
        <v>69</v>
      </c>
      <c r="AY803" s="161" t="s">
        <v>135</v>
      </c>
    </row>
    <row r="804" spans="1:65" s="14" customFormat="1" ht="11.25">
      <c r="B804" s="167"/>
      <c r="D804" s="160" t="s">
        <v>146</v>
      </c>
      <c r="E804" s="168" t="s">
        <v>3</v>
      </c>
      <c r="F804" s="169" t="s">
        <v>819</v>
      </c>
      <c r="H804" s="170">
        <v>7.4</v>
      </c>
      <c r="I804" s="171"/>
      <c r="L804" s="167"/>
      <c r="M804" s="172"/>
      <c r="N804" s="173"/>
      <c r="O804" s="173"/>
      <c r="P804" s="173"/>
      <c r="Q804" s="173"/>
      <c r="R804" s="173"/>
      <c r="S804" s="173"/>
      <c r="T804" s="174"/>
      <c r="AT804" s="168" t="s">
        <v>146</v>
      </c>
      <c r="AU804" s="168" t="s">
        <v>79</v>
      </c>
      <c r="AV804" s="14" t="s">
        <v>79</v>
      </c>
      <c r="AW804" s="14" t="s">
        <v>31</v>
      </c>
      <c r="AX804" s="14" t="s">
        <v>69</v>
      </c>
      <c r="AY804" s="168" t="s">
        <v>135</v>
      </c>
    </row>
    <row r="805" spans="1:65" s="15" customFormat="1" ht="11.25">
      <c r="B805" s="175"/>
      <c r="D805" s="160" t="s">
        <v>146</v>
      </c>
      <c r="E805" s="176" t="s">
        <v>3</v>
      </c>
      <c r="F805" s="177" t="s">
        <v>149</v>
      </c>
      <c r="H805" s="178">
        <v>7.4</v>
      </c>
      <c r="I805" s="179"/>
      <c r="L805" s="175"/>
      <c r="M805" s="180"/>
      <c r="N805" s="181"/>
      <c r="O805" s="181"/>
      <c r="P805" s="181"/>
      <c r="Q805" s="181"/>
      <c r="R805" s="181"/>
      <c r="S805" s="181"/>
      <c r="T805" s="182"/>
      <c r="AT805" s="176" t="s">
        <v>146</v>
      </c>
      <c r="AU805" s="176" t="s">
        <v>79</v>
      </c>
      <c r="AV805" s="15" t="s">
        <v>142</v>
      </c>
      <c r="AW805" s="15" t="s">
        <v>31</v>
      </c>
      <c r="AX805" s="15" t="s">
        <v>77</v>
      </c>
      <c r="AY805" s="176" t="s">
        <v>135</v>
      </c>
    </row>
    <row r="806" spans="1:65" s="2" customFormat="1" ht="24.2" customHeight="1">
      <c r="A806" s="35"/>
      <c r="B806" s="140"/>
      <c r="C806" s="141" t="s">
        <v>820</v>
      </c>
      <c r="D806" s="141" t="s">
        <v>137</v>
      </c>
      <c r="E806" s="142" t="s">
        <v>821</v>
      </c>
      <c r="F806" s="143" t="s">
        <v>822</v>
      </c>
      <c r="G806" s="144" t="s">
        <v>157</v>
      </c>
      <c r="H806" s="145">
        <v>99.4</v>
      </c>
      <c r="I806" s="146"/>
      <c r="J806" s="147">
        <f>ROUND(I806*H806,2)</f>
        <v>0</v>
      </c>
      <c r="K806" s="143" t="s">
        <v>141</v>
      </c>
      <c r="L806" s="36"/>
      <c r="M806" s="148" t="s">
        <v>3</v>
      </c>
      <c r="N806" s="149" t="s">
        <v>40</v>
      </c>
      <c r="O806" s="56"/>
      <c r="P806" s="150">
        <f>O806*H806</f>
        <v>0</v>
      </c>
      <c r="Q806" s="150">
        <v>8.5309999999999997E-2</v>
      </c>
      <c r="R806" s="150">
        <f>Q806*H806</f>
        <v>8.4798139999999993</v>
      </c>
      <c r="S806" s="150">
        <v>0</v>
      </c>
      <c r="T806" s="151">
        <f>S806*H806</f>
        <v>0</v>
      </c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R806" s="152" t="s">
        <v>142</v>
      </c>
      <c r="AT806" s="152" t="s">
        <v>137</v>
      </c>
      <c r="AU806" s="152" t="s">
        <v>79</v>
      </c>
      <c r="AY806" s="20" t="s">
        <v>135</v>
      </c>
      <c r="BE806" s="153">
        <f>IF(N806="základní",J806,0)</f>
        <v>0</v>
      </c>
      <c r="BF806" s="153">
        <f>IF(N806="snížená",J806,0)</f>
        <v>0</v>
      </c>
      <c r="BG806" s="153">
        <f>IF(N806="zákl. přenesená",J806,0)</f>
        <v>0</v>
      </c>
      <c r="BH806" s="153">
        <f>IF(N806="sníž. přenesená",J806,0)</f>
        <v>0</v>
      </c>
      <c r="BI806" s="153">
        <f>IF(N806="nulová",J806,0)</f>
        <v>0</v>
      </c>
      <c r="BJ806" s="20" t="s">
        <v>77</v>
      </c>
      <c r="BK806" s="153">
        <f>ROUND(I806*H806,2)</f>
        <v>0</v>
      </c>
      <c r="BL806" s="20" t="s">
        <v>142</v>
      </c>
      <c r="BM806" s="152" t="s">
        <v>823</v>
      </c>
    </row>
    <row r="807" spans="1:65" s="2" customFormat="1" ht="11.25">
      <c r="A807" s="35"/>
      <c r="B807" s="36"/>
      <c r="C807" s="35"/>
      <c r="D807" s="154" t="s">
        <v>144</v>
      </c>
      <c r="E807" s="35"/>
      <c r="F807" s="155" t="s">
        <v>824</v>
      </c>
      <c r="G807" s="35"/>
      <c r="H807" s="35"/>
      <c r="I807" s="156"/>
      <c r="J807" s="35"/>
      <c r="K807" s="35"/>
      <c r="L807" s="36"/>
      <c r="M807" s="157"/>
      <c r="N807" s="158"/>
      <c r="O807" s="56"/>
      <c r="P807" s="56"/>
      <c r="Q807" s="56"/>
      <c r="R807" s="56"/>
      <c r="S807" s="56"/>
      <c r="T807" s="57"/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  <c r="AT807" s="20" t="s">
        <v>144</v>
      </c>
      <c r="AU807" s="20" t="s">
        <v>79</v>
      </c>
    </row>
    <row r="808" spans="1:65" s="13" customFormat="1" ht="11.25">
      <c r="B808" s="159"/>
      <c r="D808" s="160" t="s">
        <v>146</v>
      </c>
      <c r="E808" s="161" t="s">
        <v>3</v>
      </c>
      <c r="F808" s="162" t="s">
        <v>160</v>
      </c>
      <c r="H808" s="161" t="s">
        <v>3</v>
      </c>
      <c r="I808" s="163"/>
      <c r="L808" s="159"/>
      <c r="M808" s="164"/>
      <c r="N808" s="165"/>
      <c r="O808" s="165"/>
      <c r="P808" s="165"/>
      <c r="Q808" s="165"/>
      <c r="R808" s="165"/>
      <c r="S808" s="165"/>
      <c r="T808" s="166"/>
      <c r="AT808" s="161" t="s">
        <v>146</v>
      </c>
      <c r="AU808" s="161" t="s">
        <v>79</v>
      </c>
      <c r="AV808" s="13" t="s">
        <v>77</v>
      </c>
      <c r="AW808" s="13" t="s">
        <v>31</v>
      </c>
      <c r="AX808" s="13" t="s">
        <v>69</v>
      </c>
      <c r="AY808" s="161" t="s">
        <v>135</v>
      </c>
    </row>
    <row r="809" spans="1:65" s="14" customFormat="1" ht="11.25">
      <c r="B809" s="167"/>
      <c r="D809" s="160" t="s">
        <v>146</v>
      </c>
      <c r="E809" s="168" t="s">
        <v>3</v>
      </c>
      <c r="F809" s="169" t="s">
        <v>825</v>
      </c>
      <c r="H809" s="170">
        <v>99.4</v>
      </c>
      <c r="I809" s="171"/>
      <c r="L809" s="167"/>
      <c r="M809" s="172"/>
      <c r="N809" s="173"/>
      <c r="O809" s="173"/>
      <c r="P809" s="173"/>
      <c r="Q809" s="173"/>
      <c r="R809" s="173"/>
      <c r="S809" s="173"/>
      <c r="T809" s="174"/>
      <c r="AT809" s="168" t="s">
        <v>146</v>
      </c>
      <c r="AU809" s="168" t="s">
        <v>79</v>
      </c>
      <c r="AV809" s="14" t="s">
        <v>79</v>
      </c>
      <c r="AW809" s="14" t="s">
        <v>31</v>
      </c>
      <c r="AX809" s="14" t="s">
        <v>69</v>
      </c>
      <c r="AY809" s="168" t="s">
        <v>135</v>
      </c>
    </row>
    <row r="810" spans="1:65" s="15" customFormat="1" ht="11.25">
      <c r="B810" s="175"/>
      <c r="D810" s="160" t="s">
        <v>146</v>
      </c>
      <c r="E810" s="176" t="s">
        <v>3</v>
      </c>
      <c r="F810" s="177" t="s">
        <v>149</v>
      </c>
      <c r="H810" s="178">
        <v>99.4</v>
      </c>
      <c r="I810" s="179"/>
      <c r="L810" s="175"/>
      <c r="M810" s="180"/>
      <c r="N810" s="181"/>
      <c r="O810" s="181"/>
      <c r="P810" s="181"/>
      <c r="Q810" s="181"/>
      <c r="R810" s="181"/>
      <c r="S810" s="181"/>
      <c r="T810" s="182"/>
      <c r="AT810" s="176" t="s">
        <v>146</v>
      </c>
      <c r="AU810" s="176" t="s">
        <v>79</v>
      </c>
      <c r="AV810" s="15" t="s">
        <v>142</v>
      </c>
      <c r="AW810" s="15" t="s">
        <v>31</v>
      </c>
      <c r="AX810" s="15" t="s">
        <v>77</v>
      </c>
      <c r="AY810" s="176" t="s">
        <v>135</v>
      </c>
    </row>
    <row r="811" spans="1:65" s="2" customFormat="1" ht="16.5" customHeight="1">
      <c r="A811" s="35"/>
      <c r="B811" s="140"/>
      <c r="C811" s="183" t="s">
        <v>826</v>
      </c>
      <c r="D811" s="183" t="s">
        <v>405</v>
      </c>
      <c r="E811" s="184" t="s">
        <v>827</v>
      </c>
      <c r="F811" s="185" t="s">
        <v>828</v>
      </c>
      <c r="G811" s="186" t="s">
        <v>157</v>
      </c>
      <c r="H811" s="187">
        <v>101.38800000000001</v>
      </c>
      <c r="I811" s="188"/>
      <c r="J811" s="189">
        <f>ROUND(I811*H811,2)</f>
        <v>0</v>
      </c>
      <c r="K811" s="185" t="s">
        <v>141</v>
      </c>
      <c r="L811" s="190"/>
      <c r="M811" s="191" t="s">
        <v>3</v>
      </c>
      <c r="N811" s="192" t="s">
        <v>40</v>
      </c>
      <c r="O811" s="56"/>
      <c r="P811" s="150">
        <f>O811*H811</f>
        <v>0</v>
      </c>
      <c r="Q811" s="150">
        <v>2.4E-2</v>
      </c>
      <c r="R811" s="150">
        <f>Q811*H811</f>
        <v>2.4333120000000004</v>
      </c>
      <c r="S811" s="150">
        <v>0</v>
      </c>
      <c r="T811" s="151">
        <f>S811*H811</f>
        <v>0</v>
      </c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R811" s="152" t="s">
        <v>192</v>
      </c>
      <c r="AT811" s="152" t="s">
        <v>405</v>
      </c>
      <c r="AU811" s="152" t="s">
        <v>79</v>
      </c>
      <c r="AY811" s="20" t="s">
        <v>135</v>
      </c>
      <c r="BE811" s="153">
        <f>IF(N811="základní",J811,0)</f>
        <v>0</v>
      </c>
      <c r="BF811" s="153">
        <f>IF(N811="snížená",J811,0)</f>
        <v>0</v>
      </c>
      <c r="BG811" s="153">
        <f>IF(N811="zákl. přenesená",J811,0)</f>
        <v>0</v>
      </c>
      <c r="BH811" s="153">
        <f>IF(N811="sníž. přenesená",J811,0)</f>
        <v>0</v>
      </c>
      <c r="BI811" s="153">
        <f>IF(N811="nulová",J811,0)</f>
        <v>0</v>
      </c>
      <c r="BJ811" s="20" t="s">
        <v>77</v>
      </c>
      <c r="BK811" s="153">
        <f>ROUND(I811*H811,2)</f>
        <v>0</v>
      </c>
      <c r="BL811" s="20" t="s">
        <v>142</v>
      </c>
      <c r="BM811" s="152" t="s">
        <v>829</v>
      </c>
    </row>
    <row r="812" spans="1:65" s="14" customFormat="1" ht="11.25">
      <c r="B812" s="167"/>
      <c r="D812" s="160" t="s">
        <v>146</v>
      </c>
      <c r="F812" s="169" t="s">
        <v>830</v>
      </c>
      <c r="H812" s="170">
        <v>101.38800000000001</v>
      </c>
      <c r="I812" s="171"/>
      <c r="L812" s="167"/>
      <c r="M812" s="172"/>
      <c r="N812" s="173"/>
      <c r="O812" s="173"/>
      <c r="P812" s="173"/>
      <c r="Q812" s="173"/>
      <c r="R812" s="173"/>
      <c r="S812" s="173"/>
      <c r="T812" s="174"/>
      <c r="AT812" s="168" t="s">
        <v>146</v>
      </c>
      <c r="AU812" s="168" t="s">
        <v>79</v>
      </c>
      <c r="AV812" s="14" t="s">
        <v>79</v>
      </c>
      <c r="AW812" s="14" t="s">
        <v>4</v>
      </c>
      <c r="AX812" s="14" t="s">
        <v>77</v>
      </c>
      <c r="AY812" s="168" t="s">
        <v>135</v>
      </c>
    </row>
    <row r="813" spans="1:65" s="2" customFormat="1" ht="24.2" customHeight="1">
      <c r="A813" s="35"/>
      <c r="B813" s="140"/>
      <c r="C813" s="141" t="s">
        <v>831</v>
      </c>
      <c r="D813" s="141" t="s">
        <v>137</v>
      </c>
      <c r="E813" s="142" t="s">
        <v>832</v>
      </c>
      <c r="F813" s="143" t="s">
        <v>833</v>
      </c>
      <c r="G813" s="144" t="s">
        <v>157</v>
      </c>
      <c r="H813" s="145">
        <v>67.900000000000006</v>
      </c>
      <c r="I813" s="146"/>
      <c r="J813" s="147">
        <f>ROUND(I813*H813,2)</f>
        <v>0</v>
      </c>
      <c r="K813" s="143" t="s">
        <v>141</v>
      </c>
      <c r="L813" s="36"/>
      <c r="M813" s="148" t="s">
        <v>3</v>
      </c>
      <c r="N813" s="149" t="s">
        <v>40</v>
      </c>
      <c r="O813" s="56"/>
      <c r="P813" s="150">
        <f>O813*H813</f>
        <v>0</v>
      </c>
      <c r="Q813" s="150">
        <v>9.5990000000000006E-2</v>
      </c>
      <c r="R813" s="150">
        <f>Q813*H813</f>
        <v>6.5177210000000008</v>
      </c>
      <c r="S813" s="150">
        <v>0</v>
      </c>
      <c r="T813" s="151">
        <f>S813*H813</f>
        <v>0</v>
      </c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  <c r="AE813" s="35"/>
      <c r="AR813" s="152" t="s">
        <v>142</v>
      </c>
      <c r="AT813" s="152" t="s">
        <v>137</v>
      </c>
      <c r="AU813" s="152" t="s">
        <v>79</v>
      </c>
      <c r="AY813" s="20" t="s">
        <v>135</v>
      </c>
      <c r="BE813" s="153">
        <f>IF(N813="základní",J813,0)</f>
        <v>0</v>
      </c>
      <c r="BF813" s="153">
        <f>IF(N813="snížená",J813,0)</f>
        <v>0</v>
      </c>
      <c r="BG813" s="153">
        <f>IF(N813="zákl. přenesená",J813,0)</f>
        <v>0</v>
      </c>
      <c r="BH813" s="153">
        <f>IF(N813="sníž. přenesená",J813,0)</f>
        <v>0</v>
      </c>
      <c r="BI813" s="153">
        <f>IF(N813="nulová",J813,0)</f>
        <v>0</v>
      </c>
      <c r="BJ813" s="20" t="s">
        <v>77</v>
      </c>
      <c r="BK813" s="153">
        <f>ROUND(I813*H813,2)</f>
        <v>0</v>
      </c>
      <c r="BL813" s="20" t="s">
        <v>142</v>
      </c>
      <c r="BM813" s="152" t="s">
        <v>834</v>
      </c>
    </row>
    <row r="814" spans="1:65" s="2" customFormat="1" ht="11.25">
      <c r="A814" s="35"/>
      <c r="B814" s="36"/>
      <c r="C814" s="35"/>
      <c r="D814" s="154" t="s">
        <v>144</v>
      </c>
      <c r="E814" s="35"/>
      <c r="F814" s="155" t="s">
        <v>835</v>
      </c>
      <c r="G814" s="35"/>
      <c r="H814" s="35"/>
      <c r="I814" s="156"/>
      <c r="J814" s="35"/>
      <c r="K814" s="35"/>
      <c r="L814" s="36"/>
      <c r="M814" s="157"/>
      <c r="N814" s="158"/>
      <c r="O814" s="56"/>
      <c r="P814" s="56"/>
      <c r="Q814" s="56"/>
      <c r="R814" s="56"/>
      <c r="S814" s="56"/>
      <c r="T814" s="57"/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/>
      <c r="AT814" s="20" t="s">
        <v>144</v>
      </c>
      <c r="AU814" s="20" t="s">
        <v>79</v>
      </c>
    </row>
    <row r="815" spans="1:65" s="13" customFormat="1" ht="11.25">
      <c r="B815" s="159"/>
      <c r="D815" s="160" t="s">
        <v>146</v>
      </c>
      <c r="E815" s="161" t="s">
        <v>3</v>
      </c>
      <c r="F815" s="162" t="s">
        <v>160</v>
      </c>
      <c r="H815" s="161" t="s">
        <v>3</v>
      </c>
      <c r="I815" s="163"/>
      <c r="L815" s="159"/>
      <c r="M815" s="164"/>
      <c r="N815" s="165"/>
      <c r="O815" s="165"/>
      <c r="P815" s="165"/>
      <c r="Q815" s="165"/>
      <c r="R815" s="165"/>
      <c r="S815" s="165"/>
      <c r="T815" s="166"/>
      <c r="AT815" s="161" t="s">
        <v>146</v>
      </c>
      <c r="AU815" s="161" t="s">
        <v>79</v>
      </c>
      <c r="AV815" s="13" t="s">
        <v>77</v>
      </c>
      <c r="AW815" s="13" t="s">
        <v>31</v>
      </c>
      <c r="AX815" s="13" t="s">
        <v>69</v>
      </c>
      <c r="AY815" s="161" t="s">
        <v>135</v>
      </c>
    </row>
    <row r="816" spans="1:65" s="14" customFormat="1" ht="11.25">
      <c r="B816" s="167"/>
      <c r="D816" s="160" t="s">
        <v>146</v>
      </c>
      <c r="E816" s="168" t="s">
        <v>3</v>
      </c>
      <c r="F816" s="169" t="s">
        <v>836</v>
      </c>
      <c r="H816" s="170">
        <v>67.900000000000006</v>
      </c>
      <c r="I816" s="171"/>
      <c r="L816" s="167"/>
      <c r="M816" s="172"/>
      <c r="N816" s="173"/>
      <c r="O816" s="173"/>
      <c r="P816" s="173"/>
      <c r="Q816" s="173"/>
      <c r="R816" s="173"/>
      <c r="S816" s="173"/>
      <c r="T816" s="174"/>
      <c r="AT816" s="168" t="s">
        <v>146</v>
      </c>
      <c r="AU816" s="168" t="s">
        <v>79</v>
      </c>
      <c r="AV816" s="14" t="s">
        <v>79</v>
      </c>
      <c r="AW816" s="14" t="s">
        <v>31</v>
      </c>
      <c r="AX816" s="14" t="s">
        <v>69</v>
      </c>
      <c r="AY816" s="168" t="s">
        <v>135</v>
      </c>
    </row>
    <row r="817" spans="1:65" s="15" customFormat="1" ht="11.25">
      <c r="B817" s="175"/>
      <c r="D817" s="160" t="s">
        <v>146</v>
      </c>
      <c r="E817" s="176" t="s">
        <v>3</v>
      </c>
      <c r="F817" s="177" t="s">
        <v>149</v>
      </c>
      <c r="H817" s="178">
        <v>67.900000000000006</v>
      </c>
      <c r="I817" s="179"/>
      <c r="L817" s="175"/>
      <c r="M817" s="180"/>
      <c r="N817" s="181"/>
      <c r="O817" s="181"/>
      <c r="P817" s="181"/>
      <c r="Q817" s="181"/>
      <c r="R817" s="181"/>
      <c r="S817" s="181"/>
      <c r="T817" s="182"/>
      <c r="AT817" s="176" t="s">
        <v>146</v>
      </c>
      <c r="AU817" s="176" t="s">
        <v>79</v>
      </c>
      <c r="AV817" s="15" t="s">
        <v>142</v>
      </c>
      <c r="AW817" s="15" t="s">
        <v>31</v>
      </c>
      <c r="AX817" s="15" t="s">
        <v>77</v>
      </c>
      <c r="AY817" s="176" t="s">
        <v>135</v>
      </c>
    </row>
    <row r="818" spans="1:65" s="2" customFormat="1" ht="16.5" customHeight="1">
      <c r="A818" s="35"/>
      <c r="B818" s="140"/>
      <c r="C818" s="183" t="s">
        <v>837</v>
      </c>
      <c r="D818" s="183" t="s">
        <v>405</v>
      </c>
      <c r="E818" s="184" t="s">
        <v>838</v>
      </c>
      <c r="F818" s="185" t="s">
        <v>839</v>
      </c>
      <c r="G818" s="186" t="s">
        <v>157</v>
      </c>
      <c r="H818" s="187">
        <v>69.257999999999996</v>
      </c>
      <c r="I818" s="188"/>
      <c r="J818" s="189">
        <f>ROUND(I818*H818,2)</f>
        <v>0</v>
      </c>
      <c r="K818" s="185" t="s">
        <v>141</v>
      </c>
      <c r="L818" s="190"/>
      <c r="M818" s="191" t="s">
        <v>3</v>
      </c>
      <c r="N818" s="192" t="s">
        <v>40</v>
      </c>
      <c r="O818" s="56"/>
      <c r="P818" s="150">
        <f>O818*H818</f>
        <v>0</v>
      </c>
      <c r="Q818" s="150">
        <v>4.2999999999999997E-2</v>
      </c>
      <c r="R818" s="150">
        <f>Q818*H818</f>
        <v>2.9780939999999996</v>
      </c>
      <c r="S818" s="150">
        <v>0</v>
      </c>
      <c r="T818" s="151">
        <f>S818*H818</f>
        <v>0</v>
      </c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/>
      <c r="AR818" s="152" t="s">
        <v>192</v>
      </c>
      <c r="AT818" s="152" t="s">
        <v>405</v>
      </c>
      <c r="AU818" s="152" t="s">
        <v>79</v>
      </c>
      <c r="AY818" s="20" t="s">
        <v>135</v>
      </c>
      <c r="BE818" s="153">
        <f>IF(N818="základní",J818,0)</f>
        <v>0</v>
      </c>
      <c r="BF818" s="153">
        <f>IF(N818="snížená",J818,0)</f>
        <v>0</v>
      </c>
      <c r="BG818" s="153">
        <f>IF(N818="zákl. přenesená",J818,0)</f>
        <v>0</v>
      </c>
      <c r="BH818" s="153">
        <f>IF(N818="sníž. přenesená",J818,0)</f>
        <v>0</v>
      </c>
      <c r="BI818" s="153">
        <f>IF(N818="nulová",J818,0)</f>
        <v>0</v>
      </c>
      <c r="BJ818" s="20" t="s">
        <v>77</v>
      </c>
      <c r="BK818" s="153">
        <f>ROUND(I818*H818,2)</f>
        <v>0</v>
      </c>
      <c r="BL818" s="20" t="s">
        <v>142</v>
      </c>
      <c r="BM818" s="152" t="s">
        <v>840</v>
      </c>
    </row>
    <row r="819" spans="1:65" s="14" customFormat="1" ht="11.25">
      <c r="B819" s="167"/>
      <c r="D819" s="160" t="s">
        <v>146</v>
      </c>
      <c r="F819" s="169" t="s">
        <v>841</v>
      </c>
      <c r="H819" s="170">
        <v>69.257999999999996</v>
      </c>
      <c r="I819" s="171"/>
      <c r="L819" s="167"/>
      <c r="M819" s="172"/>
      <c r="N819" s="173"/>
      <c r="O819" s="173"/>
      <c r="P819" s="173"/>
      <c r="Q819" s="173"/>
      <c r="R819" s="173"/>
      <c r="S819" s="173"/>
      <c r="T819" s="174"/>
      <c r="AT819" s="168" t="s">
        <v>146</v>
      </c>
      <c r="AU819" s="168" t="s">
        <v>79</v>
      </c>
      <c r="AV819" s="14" t="s">
        <v>79</v>
      </c>
      <c r="AW819" s="14" t="s">
        <v>4</v>
      </c>
      <c r="AX819" s="14" t="s">
        <v>77</v>
      </c>
      <c r="AY819" s="168" t="s">
        <v>135</v>
      </c>
    </row>
    <row r="820" spans="1:65" s="2" customFormat="1" ht="21.75" customHeight="1">
      <c r="A820" s="35"/>
      <c r="B820" s="140"/>
      <c r="C820" s="141" t="s">
        <v>842</v>
      </c>
      <c r="D820" s="141" t="s">
        <v>137</v>
      </c>
      <c r="E820" s="142" t="s">
        <v>843</v>
      </c>
      <c r="F820" s="143" t="s">
        <v>844</v>
      </c>
      <c r="G820" s="144" t="s">
        <v>157</v>
      </c>
      <c r="H820" s="145">
        <v>38.08</v>
      </c>
      <c r="I820" s="146"/>
      <c r="J820" s="147">
        <f>ROUND(I820*H820,2)</f>
        <v>0</v>
      </c>
      <c r="K820" s="143" t="s">
        <v>141</v>
      </c>
      <c r="L820" s="36"/>
      <c r="M820" s="148" t="s">
        <v>3</v>
      </c>
      <c r="N820" s="149" t="s">
        <v>40</v>
      </c>
      <c r="O820" s="56"/>
      <c r="P820" s="150">
        <f>O820*H820</f>
        <v>0</v>
      </c>
      <c r="Q820" s="150">
        <v>0</v>
      </c>
      <c r="R820" s="150">
        <f>Q820*H820</f>
        <v>0</v>
      </c>
      <c r="S820" s="150">
        <v>0</v>
      </c>
      <c r="T820" s="151">
        <f>S820*H820</f>
        <v>0</v>
      </c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/>
      <c r="AR820" s="152" t="s">
        <v>142</v>
      </c>
      <c r="AT820" s="152" t="s">
        <v>137</v>
      </c>
      <c r="AU820" s="152" t="s">
        <v>79</v>
      </c>
      <c r="AY820" s="20" t="s">
        <v>135</v>
      </c>
      <c r="BE820" s="153">
        <f>IF(N820="základní",J820,0)</f>
        <v>0</v>
      </c>
      <c r="BF820" s="153">
        <f>IF(N820="snížená",J820,0)</f>
        <v>0</v>
      </c>
      <c r="BG820" s="153">
        <f>IF(N820="zákl. přenesená",J820,0)</f>
        <v>0</v>
      </c>
      <c r="BH820" s="153">
        <f>IF(N820="sníž. přenesená",J820,0)</f>
        <v>0</v>
      </c>
      <c r="BI820" s="153">
        <f>IF(N820="nulová",J820,0)</f>
        <v>0</v>
      </c>
      <c r="BJ820" s="20" t="s">
        <v>77</v>
      </c>
      <c r="BK820" s="153">
        <f>ROUND(I820*H820,2)</f>
        <v>0</v>
      </c>
      <c r="BL820" s="20" t="s">
        <v>142</v>
      </c>
      <c r="BM820" s="152" t="s">
        <v>845</v>
      </c>
    </row>
    <row r="821" spans="1:65" s="2" customFormat="1" ht="11.25">
      <c r="A821" s="35"/>
      <c r="B821" s="36"/>
      <c r="C821" s="35"/>
      <c r="D821" s="154" t="s">
        <v>144</v>
      </c>
      <c r="E821" s="35"/>
      <c r="F821" s="155" t="s">
        <v>846</v>
      </c>
      <c r="G821" s="35"/>
      <c r="H821" s="35"/>
      <c r="I821" s="156"/>
      <c r="J821" s="35"/>
      <c r="K821" s="35"/>
      <c r="L821" s="36"/>
      <c r="M821" s="157"/>
      <c r="N821" s="158"/>
      <c r="O821" s="56"/>
      <c r="P821" s="56"/>
      <c r="Q821" s="56"/>
      <c r="R821" s="56"/>
      <c r="S821" s="56"/>
      <c r="T821" s="57"/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/>
      <c r="AT821" s="20" t="s">
        <v>144</v>
      </c>
      <c r="AU821" s="20" t="s">
        <v>79</v>
      </c>
    </row>
    <row r="822" spans="1:65" s="13" customFormat="1" ht="11.25">
      <c r="B822" s="159"/>
      <c r="D822" s="160" t="s">
        <v>146</v>
      </c>
      <c r="E822" s="161" t="s">
        <v>3</v>
      </c>
      <c r="F822" s="162" t="s">
        <v>847</v>
      </c>
      <c r="H822" s="161" t="s">
        <v>3</v>
      </c>
      <c r="I822" s="163"/>
      <c r="L822" s="159"/>
      <c r="M822" s="164"/>
      <c r="N822" s="165"/>
      <c r="O822" s="165"/>
      <c r="P822" s="165"/>
      <c r="Q822" s="165"/>
      <c r="R822" s="165"/>
      <c r="S822" s="165"/>
      <c r="T822" s="166"/>
      <c r="AT822" s="161" t="s">
        <v>146</v>
      </c>
      <c r="AU822" s="161" t="s">
        <v>79</v>
      </c>
      <c r="AV822" s="13" t="s">
        <v>77</v>
      </c>
      <c r="AW822" s="13" t="s">
        <v>31</v>
      </c>
      <c r="AX822" s="13" t="s">
        <v>69</v>
      </c>
      <c r="AY822" s="161" t="s">
        <v>135</v>
      </c>
    </row>
    <row r="823" spans="1:65" s="13" customFormat="1" ht="11.25">
      <c r="B823" s="159"/>
      <c r="D823" s="160" t="s">
        <v>146</v>
      </c>
      <c r="E823" s="161" t="s">
        <v>3</v>
      </c>
      <c r="F823" s="162" t="s">
        <v>848</v>
      </c>
      <c r="H823" s="161" t="s">
        <v>3</v>
      </c>
      <c r="I823" s="163"/>
      <c r="L823" s="159"/>
      <c r="M823" s="164"/>
      <c r="N823" s="165"/>
      <c r="O823" s="165"/>
      <c r="P823" s="165"/>
      <c r="Q823" s="165"/>
      <c r="R823" s="165"/>
      <c r="S823" s="165"/>
      <c r="T823" s="166"/>
      <c r="AT823" s="161" t="s">
        <v>146</v>
      </c>
      <c r="AU823" s="161" t="s">
        <v>79</v>
      </c>
      <c r="AV823" s="13" t="s">
        <v>77</v>
      </c>
      <c r="AW823" s="13" t="s">
        <v>31</v>
      </c>
      <c r="AX823" s="13" t="s">
        <v>69</v>
      </c>
      <c r="AY823" s="161" t="s">
        <v>135</v>
      </c>
    </row>
    <row r="824" spans="1:65" s="14" customFormat="1" ht="11.25">
      <c r="B824" s="167"/>
      <c r="D824" s="160" t="s">
        <v>146</v>
      </c>
      <c r="E824" s="168" t="s">
        <v>3</v>
      </c>
      <c r="F824" s="169" t="s">
        <v>849</v>
      </c>
      <c r="H824" s="170">
        <v>38.08</v>
      </c>
      <c r="I824" s="171"/>
      <c r="L824" s="167"/>
      <c r="M824" s="172"/>
      <c r="N824" s="173"/>
      <c r="O824" s="173"/>
      <c r="P824" s="173"/>
      <c r="Q824" s="173"/>
      <c r="R824" s="173"/>
      <c r="S824" s="173"/>
      <c r="T824" s="174"/>
      <c r="AT824" s="168" t="s">
        <v>146</v>
      </c>
      <c r="AU824" s="168" t="s">
        <v>79</v>
      </c>
      <c r="AV824" s="14" t="s">
        <v>79</v>
      </c>
      <c r="AW824" s="14" t="s">
        <v>31</v>
      </c>
      <c r="AX824" s="14" t="s">
        <v>69</v>
      </c>
      <c r="AY824" s="168" t="s">
        <v>135</v>
      </c>
    </row>
    <row r="825" spans="1:65" s="15" customFormat="1" ht="11.25">
      <c r="B825" s="175"/>
      <c r="D825" s="160" t="s">
        <v>146</v>
      </c>
      <c r="E825" s="176" t="s">
        <v>3</v>
      </c>
      <c r="F825" s="177" t="s">
        <v>149</v>
      </c>
      <c r="H825" s="178">
        <v>38.08</v>
      </c>
      <c r="I825" s="179"/>
      <c r="L825" s="175"/>
      <c r="M825" s="180"/>
      <c r="N825" s="181"/>
      <c r="O825" s="181"/>
      <c r="P825" s="181"/>
      <c r="Q825" s="181"/>
      <c r="R825" s="181"/>
      <c r="S825" s="181"/>
      <c r="T825" s="182"/>
      <c r="AT825" s="176" t="s">
        <v>146</v>
      </c>
      <c r="AU825" s="176" t="s">
        <v>79</v>
      </c>
      <c r="AV825" s="15" t="s">
        <v>142</v>
      </c>
      <c r="AW825" s="15" t="s">
        <v>31</v>
      </c>
      <c r="AX825" s="15" t="s">
        <v>77</v>
      </c>
      <c r="AY825" s="176" t="s">
        <v>135</v>
      </c>
    </row>
    <row r="826" spans="1:65" s="2" customFormat="1" ht="24.2" customHeight="1">
      <c r="A826" s="35"/>
      <c r="B826" s="140"/>
      <c r="C826" s="141" t="s">
        <v>850</v>
      </c>
      <c r="D826" s="141" t="s">
        <v>137</v>
      </c>
      <c r="E826" s="142" t="s">
        <v>851</v>
      </c>
      <c r="F826" s="143" t="s">
        <v>852</v>
      </c>
      <c r="G826" s="144" t="s">
        <v>157</v>
      </c>
      <c r="H826" s="145">
        <v>38.08</v>
      </c>
      <c r="I826" s="146"/>
      <c r="J826" s="147">
        <f>ROUND(I826*H826,2)</f>
        <v>0</v>
      </c>
      <c r="K826" s="143" t="s">
        <v>141</v>
      </c>
      <c r="L826" s="36"/>
      <c r="M826" s="148" t="s">
        <v>3</v>
      </c>
      <c r="N826" s="149" t="s">
        <v>40</v>
      </c>
      <c r="O826" s="56"/>
      <c r="P826" s="150">
        <f>O826*H826</f>
        <v>0</v>
      </c>
      <c r="Q826" s="150">
        <v>4.0999999999999999E-4</v>
      </c>
      <c r="R826" s="150">
        <f>Q826*H826</f>
        <v>1.56128E-2</v>
      </c>
      <c r="S826" s="150">
        <v>0</v>
      </c>
      <c r="T826" s="151">
        <f>S826*H826</f>
        <v>0</v>
      </c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R826" s="152" t="s">
        <v>142</v>
      </c>
      <c r="AT826" s="152" t="s">
        <v>137</v>
      </c>
      <c r="AU826" s="152" t="s">
        <v>79</v>
      </c>
      <c r="AY826" s="20" t="s">
        <v>135</v>
      </c>
      <c r="BE826" s="153">
        <f>IF(N826="základní",J826,0)</f>
        <v>0</v>
      </c>
      <c r="BF826" s="153">
        <f>IF(N826="snížená",J826,0)</f>
        <v>0</v>
      </c>
      <c r="BG826" s="153">
        <f>IF(N826="zákl. přenesená",J826,0)</f>
        <v>0</v>
      </c>
      <c r="BH826" s="153">
        <f>IF(N826="sníž. přenesená",J826,0)</f>
        <v>0</v>
      </c>
      <c r="BI826" s="153">
        <f>IF(N826="nulová",J826,0)</f>
        <v>0</v>
      </c>
      <c r="BJ826" s="20" t="s">
        <v>77</v>
      </c>
      <c r="BK826" s="153">
        <f>ROUND(I826*H826,2)</f>
        <v>0</v>
      </c>
      <c r="BL826" s="20" t="s">
        <v>142</v>
      </c>
      <c r="BM826" s="152" t="s">
        <v>853</v>
      </c>
    </row>
    <row r="827" spans="1:65" s="2" customFormat="1" ht="11.25">
      <c r="A827" s="35"/>
      <c r="B827" s="36"/>
      <c r="C827" s="35"/>
      <c r="D827" s="154" t="s">
        <v>144</v>
      </c>
      <c r="E827" s="35"/>
      <c r="F827" s="155" t="s">
        <v>854</v>
      </c>
      <c r="G827" s="35"/>
      <c r="H827" s="35"/>
      <c r="I827" s="156"/>
      <c r="J827" s="35"/>
      <c r="K827" s="35"/>
      <c r="L827" s="36"/>
      <c r="M827" s="157"/>
      <c r="N827" s="158"/>
      <c r="O827" s="56"/>
      <c r="P827" s="56"/>
      <c r="Q827" s="56"/>
      <c r="R827" s="56"/>
      <c r="S827" s="56"/>
      <c r="T827" s="57"/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T827" s="20" t="s">
        <v>144</v>
      </c>
      <c r="AU827" s="20" t="s">
        <v>79</v>
      </c>
    </row>
    <row r="828" spans="1:65" s="13" customFormat="1" ht="11.25">
      <c r="B828" s="159"/>
      <c r="D828" s="160" t="s">
        <v>146</v>
      </c>
      <c r="E828" s="161" t="s">
        <v>3</v>
      </c>
      <c r="F828" s="162" t="s">
        <v>847</v>
      </c>
      <c r="H828" s="161" t="s">
        <v>3</v>
      </c>
      <c r="I828" s="163"/>
      <c r="L828" s="159"/>
      <c r="M828" s="164"/>
      <c r="N828" s="165"/>
      <c r="O828" s="165"/>
      <c r="P828" s="165"/>
      <c r="Q828" s="165"/>
      <c r="R828" s="165"/>
      <c r="S828" s="165"/>
      <c r="T828" s="166"/>
      <c r="AT828" s="161" t="s">
        <v>146</v>
      </c>
      <c r="AU828" s="161" t="s">
        <v>79</v>
      </c>
      <c r="AV828" s="13" t="s">
        <v>77</v>
      </c>
      <c r="AW828" s="13" t="s">
        <v>31</v>
      </c>
      <c r="AX828" s="13" t="s">
        <v>69</v>
      </c>
      <c r="AY828" s="161" t="s">
        <v>135</v>
      </c>
    </row>
    <row r="829" spans="1:65" s="13" customFormat="1" ht="11.25">
      <c r="B829" s="159"/>
      <c r="D829" s="160" t="s">
        <v>146</v>
      </c>
      <c r="E829" s="161" t="s">
        <v>3</v>
      </c>
      <c r="F829" s="162" t="s">
        <v>848</v>
      </c>
      <c r="H829" s="161" t="s">
        <v>3</v>
      </c>
      <c r="I829" s="163"/>
      <c r="L829" s="159"/>
      <c r="M829" s="164"/>
      <c r="N829" s="165"/>
      <c r="O829" s="165"/>
      <c r="P829" s="165"/>
      <c r="Q829" s="165"/>
      <c r="R829" s="165"/>
      <c r="S829" s="165"/>
      <c r="T829" s="166"/>
      <c r="AT829" s="161" t="s">
        <v>146</v>
      </c>
      <c r="AU829" s="161" t="s">
        <v>79</v>
      </c>
      <c r="AV829" s="13" t="s">
        <v>77</v>
      </c>
      <c r="AW829" s="13" t="s">
        <v>31</v>
      </c>
      <c r="AX829" s="13" t="s">
        <v>69</v>
      </c>
      <c r="AY829" s="161" t="s">
        <v>135</v>
      </c>
    </row>
    <row r="830" spans="1:65" s="14" customFormat="1" ht="11.25">
      <c r="B830" s="167"/>
      <c r="D830" s="160" t="s">
        <v>146</v>
      </c>
      <c r="E830" s="168" t="s">
        <v>3</v>
      </c>
      <c r="F830" s="169" t="s">
        <v>849</v>
      </c>
      <c r="H830" s="170">
        <v>38.08</v>
      </c>
      <c r="I830" s="171"/>
      <c r="L830" s="167"/>
      <c r="M830" s="172"/>
      <c r="N830" s="173"/>
      <c r="O830" s="173"/>
      <c r="P830" s="173"/>
      <c r="Q830" s="173"/>
      <c r="R830" s="173"/>
      <c r="S830" s="173"/>
      <c r="T830" s="174"/>
      <c r="AT830" s="168" t="s">
        <v>146</v>
      </c>
      <c r="AU830" s="168" t="s">
        <v>79</v>
      </c>
      <c r="AV830" s="14" t="s">
        <v>79</v>
      </c>
      <c r="AW830" s="14" t="s">
        <v>31</v>
      </c>
      <c r="AX830" s="14" t="s">
        <v>69</v>
      </c>
      <c r="AY830" s="168" t="s">
        <v>135</v>
      </c>
    </row>
    <row r="831" spans="1:65" s="15" customFormat="1" ht="11.25">
      <c r="B831" s="175"/>
      <c r="D831" s="160" t="s">
        <v>146</v>
      </c>
      <c r="E831" s="176" t="s">
        <v>3</v>
      </c>
      <c r="F831" s="177" t="s">
        <v>149</v>
      </c>
      <c r="H831" s="178">
        <v>38.08</v>
      </c>
      <c r="I831" s="179"/>
      <c r="L831" s="175"/>
      <c r="M831" s="180"/>
      <c r="N831" s="181"/>
      <c r="O831" s="181"/>
      <c r="P831" s="181"/>
      <c r="Q831" s="181"/>
      <c r="R831" s="181"/>
      <c r="S831" s="181"/>
      <c r="T831" s="182"/>
      <c r="AT831" s="176" t="s">
        <v>146</v>
      </c>
      <c r="AU831" s="176" t="s">
        <v>79</v>
      </c>
      <c r="AV831" s="15" t="s">
        <v>142</v>
      </c>
      <c r="AW831" s="15" t="s">
        <v>31</v>
      </c>
      <c r="AX831" s="15" t="s">
        <v>77</v>
      </c>
      <c r="AY831" s="176" t="s">
        <v>135</v>
      </c>
    </row>
    <row r="832" spans="1:65" s="2" customFormat="1" ht="16.5" customHeight="1">
      <c r="A832" s="35"/>
      <c r="B832" s="140"/>
      <c r="C832" s="141" t="s">
        <v>855</v>
      </c>
      <c r="D832" s="141" t="s">
        <v>137</v>
      </c>
      <c r="E832" s="142" t="s">
        <v>856</v>
      </c>
      <c r="F832" s="143" t="s">
        <v>857</v>
      </c>
      <c r="G832" s="144" t="s">
        <v>140</v>
      </c>
      <c r="H832" s="145">
        <v>2528.2750000000001</v>
      </c>
      <c r="I832" s="146"/>
      <c r="J832" s="147">
        <f>ROUND(I832*H832,2)</f>
        <v>0</v>
      </c>
      <c r="K832" s="143" t="s">
        <v>141</v>
      </c>
      <c r="L832" s="36"/>
      <c r="M832" s="148" t="s">
        <v>3</v>
      </c>
      <c r="N832" s="149" t="s">
        <v>40</v>
      </c>
      <c r="O832" s="56"/>
      <c r="P832" s="150">
        <f>O832*H832</f>
        <v>0</v>
      </c>
      <c r="Q832" s="150">
        <v>6.8999999999999997E-4</v>
      </c>
      <c r="R832" s="150">
        <f>Q832*H832</f>
        <v>1.74450975</v>
      </c>
      <c r="S832" s="150">
        <v>0</v>
      </c>
      <c r="T832" s="151">
        <f>S832*H832</f>
        <v>0</v>
      </c>
      <c r="U832" s="35"/>
      <c r="V832" s="35"/>
      <c r="W832" s="35"/>
      <c r="X832" s="35"/>
      <c r="Y832" s="35"/>
      <c r="Z832" s="35"/>
      <c r="AA832" s="35"/>
      <c r="AB832" s="35"/>
      <c r="AC832" s="35"/>
      <c r="AD832" s="35"/>
      <c r="AE832" s="35"/>
      <c r="AR832" s="152" t="s">
        <v>142</v>
      </c>
      <c r="AT832" s="152" t="s">
        <v>137</v>
      </c>
      <c r="AU832" s="152" t="s">
        <v>79</v>
      </c>
      <c r="AY832" s="20" t="s">
        <v>135</v>
      </c>
      <c r="BE832" s="153">
        <f>IF(N832="základní",J832,0)</f>
        <v>0</v>
      </c>
      <c r="BF832" s="153">
        <f>IF(N832="snížená",J832,0)</f>
        <v>0</v>
      </c>
      <c r="BG832" s="153">
        <f>IF(N832="zákl. přenesená",J832,0)</f>
        <v>0</v>
      </c>
      <c r="BH832" s="153">
        <f>IF(N832="sníž. přenesená",J832,0)</f>
        <v>0</v>
      </c>
      <c r="BI832" s="153">
        <f>IF(N832="nulová",J832,0)</f>
        <v>0</v>
      </c>
      <c r="BJ832" s="20" t="s">
        <v>77</v>
      </c>
      <c r="BK832" s="153">
        <f>ROUND(I832*H832,2)</f>
        <v>0</v>
      </c>
      <c r="BL832" s="20" t="s">
        <v>142</v>
      </c>
      <c r="BM832" s="152" t="s">
        <v>858</v>
      </c>
    </row>
    <row r="833" spans="1:65" s="2" customFormat="1" ht="11.25">
      <c r="A833" s="35"/>
      <c r="B833" s="36"/>
      <c r="C833" s="35"/>
      <c r="D833" s="154" t="s">
        <v>144</v>
      </c>
      <c r="E833" s="35"/>
      <c r="F833" s="155" t="s">
        <v>859</v>
      </c>
      <c r="G833" s="35"/>
      <c r="H833" s="35"/>
      <c r="I833" s="156"/>
      <c r="J833" s="35"/>
      <c r="K833" s="35"/>
      <c r="L833" s="36"/>
      <c r="M833" s="157"/>
      <c r="N833" s="158"/>
      <c r="O833" s="56"/>
      <c r="P833" s="56"/>
      <c r="Q833" s="56"/>
      <c r="R833" s="56"/>
      <c r="S833" s="56"/>
      <c r="T833" s="57"/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/>
      <c r="AT833" s="20" t="s">
        <v>144</v>
      </c>
      <c r="AU833" s="20" t="s">
        <v>79</v>
      </c>
    </row>
    <row r="834" spans="1:65" s="13" customFormat="1" ht="11.25">
      <c r="B834" s="159"/>
      <c r="D834" s="160" t="s">
        <v>146</v>
      </c>
      <c r="E834" s="161" t="s">
        <v>3</v>
      </c>
      <c r="F834" s="162" t="s">
        <v>225</v>
      </c>
      <c r="H834" s="161" t="s">
        <v>3</v>
      </c>
      <c r="I834" s="163"/>
      <c r="L834" s="159"/>
      <c r="M834" s="164"/>
      <c r="N834" s="165"/>
      <c r="O834" s="165"/>
      <c r="P834" s="165"/>
      <c r="Q834" s="165"/>
      <c r="R834" s="165"/>
      <c r="S834" s="165"/>
      <c r="T834" s="166"/>
      <c r="AT834" s="161" t="s">
        <v>146</v>
      </c>
      <c r="AU834" s="161" t="s">
        <v>79</v>
      </c>
      <c r="AV834" s="13" t="s">
        <v>77</v>
      </c>
      <c r="AW834" s="13" t="s">
        <v>31</v>
      </c>
      <c r="AX834" s="13" t="s">
        <v>69</v>
      </c>
      <c r="AY834" s="161" t="s">
        <v>135</v>
      </c>
    </row>
    <row r="835" spans="1:65" s="13" customFormat="1" ht="11.25">
      <c r="B835" s="159"/>
      <c r="D835" s="160" t="s">
        <v>146</v>
      </c>
      <c r="E835" s="161" t="s">
        <v>3</v>
      </c>
      <c r="F835" s="162" t="s">
        <v>860</v>
      </c>
      <c r="H835" s="161" t="s">
        <v>3</v>
      </c>
      <c r="I835" s="163"/>
      <c r="L835" s="159"/>
      <c r="M835" s="164"/>
      <c r="N835" s="165"/>
      <c r="O835" s="165"/>
      <c r="P835" s="165"/>
      <c r="Q835" s="165"/>
      <c r="R835" s="165"/>
      <c r="S835" s="165"/>
      <c r="T835" s="166"/>
      <c r="AT835" s="161" t="s">
        <v>146</v>
      </c>
      <c r="AU835" s="161" t="s">
        <v>79</v>
      </c>
      <c r="AV835" s="13" t="s">
        <v>77</v>
      </c>
      <c r="AW835" s="13" t="s">
        <v>31</v>
      </c>
      <c r="AX835" s="13" t="s">
        <v>69</v>
      </c>
      <c r="AY835" s="161" t="s">
        <v>135</v>
      </c>
    </row>
    <row r="836" spans="1:65" s="14" customFormat="1" ht="11.25">
      <c r="B836" s="167"/>
      <c r="D836" s="160" t="s">
        <v>146</v>
      </c>
      <c r="E836" s="168" t="s">
        <v>3</v>
      </c>
      <c r="F836" s="169" t="s">
        <v>861</v>
      </c>
      <c r="H836" s="170">
        <v>134.09</v>
      </c>
      <c r="I836" s="171"/>
      <c r="L836" s="167"/>
      <c r="M836" s="172"/>
      <c r="N836" s="173"/>
      <c r="O836" s="173"/>
      <c r="P836" s="173"/>
      <c r="Q836" s="173"/>
      <c r="R836" s="173"/>
      <c r="S836" s="173"/>
      <c r="T836" s="174"/>
      <c r="AT836" s="168" t="s">
        <v>146</v>
      </c>
      <c r="AU836" s="168" t="s">
        <v>79</v>
      </c>
      <c r="AV836" s="14" t="s">
        <v>79</v>
      </c>
      <c r="AW836" s="14" t="s">
        <v>31</v>
      </c>
      <c r="AX836" s="14" t="s">
        <v>69</v>
      </c>
      <c r="AY836" s="168" t="s">
        <v>135</v>
      </c>
    </row>
    <row r="837" spans="1:65" s="13" customFormat="1" ht="22.5">
      <c r="B837" s="159"/>
      <c r="D837" s="160" t="s">
        <v>146</v>
      </c>
      <c r="E837" s="161" t="s">
        <v>3</v>
      </c>
      <c r="F837" s="162" t="s">
        <v>862</v>
      </c>
      <c r="H837" s="161" t="s">
        <v>3</v>
      </c>
      <c r="I837" s="163"/>
      <c r="L837" s="159"/>
      <c r="M837" s="164"/>
      <c r="N837" s="165"/>
      <c r="O837" s="165"/>
      <c r="P837" s="165"/>
      <c r="Q837" s="165"/>
      <c r="R837" s="165"/>
      <c r="S837" s="165"/>
      <c r="T837" s="166"/>
      <c r="AT837" s="161" t="s">
        <v>146</v>
      </c>
      <c r="AU837" s="161" t="s">
        <v>79</v>
      </c>
      <c r="AV837" s="13" t="s">
        <v>77</v>
      </c>
      <c r="AW837" s="13" t="s">
        <v>31</v>
      </c>
      <c r="AX837" s="13" t="s">
        <v>69</v>
      </c>
      <c r="AY837" s="161" t="s">
        <v>135</v>
      </c>
    </row>
    <row r="838" spans="1:65" s="13" customFormat="1" ht="11.25">
      <c r="B838" s="159"/>
      <c r="D838" s="160" t="s">
        <v>146</v>
      </c>
      <c r="E838" s="161" t="s">
        <v>3</v>
      </c>
      <c r="F838" s="162" t="s">
        <v>354</v>
      </c>
      <c r="H838" s="161" t="s">
        <v>3</v>
      </c>
      <c r="I838" s="163"/>
      <c r="L838" s="159"/>
      <c r="M838" s="164"/>
      <c r="N838" s="165"/>
      <c r="O838" s="165"/>
      <c r="P838" s="165"/>
      <c r="Q838" s="165"/>
      <c r="R838" s="165"/>
      <c r="S838" s="165"/>
      <c r="T838" s="166"/>
      <c r="AT838" s="161" t="s">
        <v>146</v>
      </c>
      <c r="AU838" s="161" t="s">
        <v>79</v>
      </c>
      <c r="AV838" s="13" t="s">
        <v>77</v>
      </c>
      <c r="AW838" s="13" t="s">
        <v>31</v>
      </c>
      <c r="AX838" s="13" t="s">
        <v>69</v>
      </c>
      <c r="AY838" s="161" t="s">
        <v>135</v>
      </c>
    </row>
    <row r="839" spans="1:65" s="14" customFormat="1" ht="11.25">
      <c r="B839" s="167"/>
      <c r="D839" s="160" t="s">
        <v>146</v>
      </c>
      <c r="E839" s="168" t="s">
        <v>3</v>
      </c>
      <c r="F839" s="169" t="s">
        <v>863</v>
      </c>
      <c r="H839" s="170">
        <v>413.19499999999999</v>
      </c>
      <c r="I839" s="171"/>
      <c r="L839" s="167"/>
      <c r="M839" s="172"/>
      <c r="N839" s="173"/>
      <c r="O839" s="173"/>
      <c r="P839" s="173"/>
      <c r="Q839" s="173"/>
      <c r="R839" s="173"/>
      <c r="S839" s="173"/>
      <c r="T839" s="174"/>
      <c r="AT839" s="168" t="s">
        <v>146</v>
      </c>
      <c r="AU839" s="168" t="s">
        <v>79</v>
      </c>
      <c r="AV839" s="14" t="s">
        <v>79</v>
      </c>
      <c r="AW839" s="14" t="s">
        <v>31</v>
      </c>
      <c r="AX839" s="14" t="s">
        <v>69</v>
      </c>
      <c r="AY839" s="168" t="s">
        <v>135</v>
      </c>
    </row>
    <row r="840" spans="1:65" s="13" customFormat="1" ht="11.25">
      <c r="B840" s="159"/>
      <c r="D840" s="160" t="s">
        <v>146</v>
      </c>
      <c r="E840" s="161" t="s">
        <v>3</v>
      </c>
      <c r="F840" s="162" t="s">
        <v>356</v>
      </c>
      <c r="H840" s="161" t="s">
        <v>3</v>
      </c>
      <c r="I840" s="163"/>
      <c r="L840" s="159"/>
      <c r="M840" s="164"/>
      <c r="N840" s="165"/>
      <c r="O840" s="165"/>
      <c r="P840" s="165"/>
      <c r="Q840" s="165"/>
      <c r="R840" s="165"/>
      <c r="S840" s="165"/>
      <c r="T840" s="166"/>
      <c r="AT840" s="161" t="s">
        <v>146</v>
      </c>
      <c r="AU840" s="161" t="s">
        <v>79</v>
      </c>
      <c r="AV840" s="13" t="s">
        <v>77</v>
      </c>
      <c r="AW840" s="13" t="s">
        <v>31</v>
      </c>
      <c r="AX840" s="13" t="s">
        <v>69</v>
      </c>
      <c r="AY840" s="161" t="s">
        <v>135</v>
      </c>
    </row>
    <row r="841" spans="1:65" s="14" customFormat="1" ht="11.25">
      <c r="B841" s="167"/>
      <c r="D841" s="160" t="s">
        <v>146</v>
      </c>
      <c r="E841" s="168" t="s">
        <v>3</v>
      </c>
      <c r="F841" s="169" t="s">
        <v>864</v>
      </c>
      <c r="H841" s="170">
        <v>302.68</v>
      </c>
      <c r="I841" s="171"/>
      <c r="L841" s="167"/>
      <c r="M841" s="172"/>
      <c r="N841" s="173"/>
      <c r="O841" s="173"/>
      <c r="P841" s="173"/>
      <c r="Q841" s="173"/>
      <c r="R841" s="173"/>
      <c r="S841" s="173"/>
      <c r="T841" s="174"/>
      <c r="AT841" s="168" t="s">
        <v>146</v>
      </c>
      <c r="AU841" s="168" t="s">
        <v>79</v>
      </c>
      <c r="AV841" s="14" t="s">
        <v>79</v>
      </c>
      <c r="AW841" s="14" t="s">
        <v>31</v>
      </c>
      <c r="AX841" s="14" t="s">
        <v>69</v>
      </c>
      <c r="AY841" s="168" t="s">
        <v>135</v>
      </c>
    </row>
    <row r="842" spans="1:65" s="13" customFormat="1" ht="11.25">
      <c r="B842" s="159"/>
      <c r="D842" s="160" t="s">
        <v>146</v>
      </c>
      <c r="E842" s="161" t="s">
        <v>3</v>
      </c>
      <c r="F842" s="162" t="s">
        <v>358</v>
      </c>
      <c r="H842" s="161" t="s">
        <v>3</v>
      </c>
      <c r="I842" s="163"/>
      <c r="L842" s="159"/>
      <c r="M842" s="164"/>
      <c r="N842" s="165"/>
      <c r="O842" s="165"/>
      <c r="P842" s="165"/>
      <c r="Q842" s="165"/>
      <c r="R842" s="165"/>
      <c r="S842" s="165"/>
      <c r="T842" s="166"/>
      <c r="AT842" s="161" t="s">
        <v>146</v>
      </c>
      <c r="AU842" s="161" t="s">
        <v>79</v>
      </c>
      <c r="AV842" s="13" t="s">
        <v>77</v>
      </c>
      <c r="AW842" s="13" t="s">
        <v>31</v>
      </c>
      <c r="AX842" s="13" t="s">
        <v>69</v>
      </c>
      <c r="AY842" s="161" t="s">
        <v>135</v>
      </c>
    </row>
    <row r="843" spans="1:65" s="14" customFormat="1" ht="11.25">
      <c r="B843" s="167"/>
      <c r="D843" s="160" t="s">
        <v>146</v>
      </c>
      <c r="E843" s="168" t="s">
        <v>3</v>
      </c>
      <c r="F843" s="169" t="s">
        <v>865</v>
      </c>
      <c r="H843" s="170">
        <v>1337.22</v>
      </c>
      <c r="I843" s="171"/>
      <c r="L843" s="167"/>
      <c r="M843" s="172"/>
      <c r="N843" s="173"/>
      <c r="O843" s="173"/>
      <c r="P843" s="173"/>
      <c r="Q843" s="173"/>
      <c r="R843" s="173"/>
      <c r="S843" s="173"/>
      <c r="T843" s="174"/>
      <c r="AT843" s="168" t="s">
        <v>146</v>
      </c>
      <c r="AU843" s="168" t="s">
        <v>79</v>
      </c>
      <c r="AV843" s="14" t="s">
        <v>79</v>
      </c>
      <c r="AW843" s="14" t="s">
        <v>31</v>
      </c>
      <c r="AX843" s="14" t="s">
        <v>69</v>
      </c>
      <c r="AY843" s="168" t="s">
        <v>135</v>
      </c>
    </row>
    <row r="844" spans="1:65" s="13" customFormat="1" ht="11.25">
      <c r="B844" s="159"/>
      <c r="D844" s="160" t="s">
        <v>146</v>
      </c>
      <c r="E844" s="161" t="s">
        <v>3</v>
      </c>
      <c r="F844" s="162" t="s">
        <v>360</v>
      </c>
      <c r="H844" s="161" t="s">
        <v>3</v>
      </c>
      <c r="I844" s="163"/>
      <c r="L844" s="159"/>
      <c r="M844" s="164"/>
      <c r="N844" s="165"/>
      <c r="O844" s="165"/>
      <c r="P844" s="165"/>
      <c r="Q844" s="165"/>
      <c r="R844" s="165"/>
      <c r="S844" s="165"/>
      <c r="T844" s="166"/>
      <c r="AT844" s="161" t="s">
        <v>146</v>
      </c>
      <c r="AU844" s="161" t="s">
        <v>79</v>
      </c>
      <c r="AV844" s="13" t="s">
        <v>77</v>
      </c>
      <c r="AW844" s="13" t="s">
        <v>31</v>
      </c>
      <c r="AX844" s="13" t="s">
        <v>69</v>
      </c>
      <c r="AY844" s="161" t="s">
        <v>135</v>
      </c>
    </row>
    <row r="845" spans="1:65" s="14" customFormat="1" ht="11.25">
      <c r="B845" s="167"/>
      <c r="D845" s="160" t="s">
        <v>146</v>
      </c>
      <c r="E845" s="168" t="s">
        <v>3</v>
      </c>
      <c r="F845" s="169" t="s">
        <v>866</v>
      </c>
      <c r="H845" s="170">
        <v>341.09</v>
      </c>
      <c r="I845" s="171"/>
      <c r="L845" s="167"/>
      <c r="M845" s="172"/>
      <c r="N845" s="173"/>
      <c r="O845" s="173"/>
      <c r="P845" s="173"/>
      <c r="Q845" s="173"/>
      <c r="R845" s="173"/>
      <c r="S845" s="173"/>
      <c r="T845" s="174"/>
      <c r="AT845" s="168" t="s">
        <v>146</v>
      </c>
      <c r="AU845" s="168" t="s">
        <v>79</v>
      </c>
      <c r="AV845" s="14" t="s">
        <v>79</v>
      </c>
      <c r="AW845" s="14" t="s">
        <v>31</v>
      </c>
      <c r="AX845" s="14" t="s">
        <v>69</v>
      </c>
      <c r="AY845" s="168" t="s">
        <v>135</v>
      </c>
    </row>
    <row r="846" spans="1:65" s="15" customFormat="1" ht="11.25">
      <c r="B846" s="175"/>
      <c r="D846" s="160" t="s">
        <v>146</v>
      </c>
      <c r="E846" s="176" t="s">
        <v>3</v>
      </c>
      <c r="F846" s="177" t="s">
        <v>149</v>
      </c>
      <c r="H846" s="178">
        <v>2528.2750000000001</v>
      </c>
      <c r="I846" s="179"/>
      <c r="L846" s="175"/>
      <c r="M846" s="180"/>
      <c r="N846" s="181"/>
      <c r="O846" s="181"/>
      <c r="P846" s="181"/>
      <c r="Q846" s="181"/>
      <c r="R846" s="181"/>
      <c r="S846" s="181"/>
      <c r="T846" s="182"/>
      <c r="AT846" s="176" t="s">
        <v>146</v>
      </c>
      <c r="AU846" s="176" t="s">
        <v>79</v>
      </c>
      <c r="AV846" s="15" t="s">
        <v>142</v>
      </c>
      <c r="AW846" s="15" t="s">
        <v>31</v>
      </c>
      <c r="AX846" s="15" t="s">
        <v>77</v>
      </c>
      <c r="AY846" s="176" t="s">
        <v>135</v>
      </c>
    </row>
    <row r="847" spans="1:65" s="2" customFormat="1" ht="16.5" customHeight="1">
      <c r="A847" s="35"/>
      <c r="B847" s="140"/>
      <c r="C847" s="141" t="s">
        <v>867</v>
      </c>
      <c r="D847" s="141" t="s">
        <v>137</v>
      </c>
      <c r="E847" s="142" t="s">
        <v>868</v>
      </c>
      <c r="F847" s="143" t="s">
        <v>869</v>
      </c>
      <c r="G847" s="144" t="s">
        <v>157</v>
      </c>
      <c r="H847" s="145">
        <v>38.08</v>
      </c>
      <c r="I847" s="146"/>
      <c r="J847" s="147">
        <f>ROUND(I847*H847,2)</f>
        <v>0</v>
      </c>
      <c r="K847" s="143" t="s">
        <v>141</v>
      </c>
      <c r="L847" s="36"/>
      <c r="M847" s="148" t="s">
        <v>3</v>
      </c>
      <c r="N847" s="149" t="s">
        <v>40</v>
      </c>
      <c r="O847" s="56"/>
      <c r="P847" s="150">
        <f>O847*H847</f>
        <v>0</v>
      </c>
      <c r="Q847" s="150">
        <v>0</v>
      </c>
      <c r="R847" s="150">
        <f>Q847*H847</f>
        <v>0</v>
      </c>
      <c r="S847" s="150">
        <v>0</v>
      </c>
      <c r="T847" s="151">
        <f>S847*H847</f>
        <v>0</v>
      </c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  <c r="AE847" s="35"/>
      <c r="AR847" s="152" t="s">
        <v>142</v>
      </c>
      <c r="AT847" s="152" t="s">
        <v>137</v>
      </c>
      <c r="AU847" s="152" t="s">
        <v>79</v>
      </c>
      <c r="AY847" s="20" t="s">
        <v>135</v>
      </c>
      <c r="BE847" s="153">
        <f>IF(N847="základní",J847,0)</f>
        <v>0</v>
      </c>
      <c r="BF847" s="153">
        <f>IF(N847="snížená",J847,0)</f>
        <v>0</v>
      </c>
      <c r="BG847" s="153">
        <f>IF(N847="zákl. přenesená",J847,0)</f>
        <v>0</v>
      </c>
      <c r="BH847" s="153">
        <f>IF(N847="sníž. přenesená",J847,0)</f>
        <v>0</v>
      </c>
      <c r="BI847" s="153">
        <f>IF(N847="nulová",J847,0)</f>
        <v>0</v>
      </c>
      <c r="BJ847" s="20" t="s">
        <v>77</v>
      </c>
      <c r="BK847" s="153">
        <f>ROUND(I847*H847,2)</f>
        <v>0</v>
      </c>
      <c r="BL847" s="20" t="s">
        <v>142</v>
      </c>
      <c r="BM847" s="152" t="s">
        <v>870</v>
      </c>
    </row>
    <row r="848" spans="1:65" s="2" customFormat="1" ht="11.25">
      <c r="A848" s="35"/>
      <c r="B848" s="36"/>
      <c r="C848" s="35"/>
      <c r="D848" s="154" t="s">
        <v>144</v>
      </c>
      <c r="E848" s="35"/>
      <c r="F848" s="155" t="s">
        <v>871</v>
      </c>
      <c r="G848" s="35"/>
      <c r="H848" s="35"/>
      <c r="I848" s="156"/>
      <c r="J848" s="35"/>
      <c r="K848" s="35"/>
      <c r="L848" s="36"/>
      <c r="M848" s="157"/>
      <c r="N848" s="158"/>
      <c r="O848" s="56"/>
      <c r="P848" s="56"/>
      <c r="Q848" s="56"/>
      <c r="R848" s="56"/>
      <c r="S848" s="56"/>
      <c r="T848" s="57"/>
      <c r="U848" s="35"/>
      <c r="V848" s="35"/>
      <c r="W848" s="35"/>
      <c r="X848" s="35"/>
      <c r="Y848" s="35"/>
      <c r="Z848" s="35"/>
      <c r="AA848" s="35"/>
      <c r="AB848" s="35"/>
      <c r="AC848" s="35"/>
      <c r="AD848" s="35"/>
      <c r="AE848" s="35"/>
      <c r="AT848" s="20" t="s">
        <v>144</v>
      </c>
      <c r="AU848" s="20" t="s">
        <v>79</v>
      </c>
    </row>
    <row r="849" spans="1:65" s="13" customFormat="1" ht="11.25">
      <c r="B849" s="159"/>
      <c r="D849" s="160" t="s">
        <v>146</v>
      </c>
      <c r="E849" s="161" t="s">
        <v>3</v>
      </c>
      <c r="F849" s="162" t="s">
        <v>147</v>
      </c>
      <c r="H849" s="161" t="s">
        <v>3</v>
      </c>
      <c r="I849" s="163"/>
      <c r="L849" s="159"/>
      <c r="M849" s="164"/>
      <c r="N849" s="165"/>
      <c r="O849" s="165"/>
      <c r="P849" s="165"/>
      <c r="Q849" s="165"/>
      <c r="R849" s="165"/>
      <c r="S849" s="165"/>
      <c r="T849" s="166"/>
      <c r="AT849" s="161" t="s">
        <v>146</v>
      </c>
      <c r="AU849" s="161" t="s">
        <v>79</v>
      </c>
      <c r="AV849" s="13" t="s">
        <v>77</v>
      </c>
      <c r="AW849" s="13" t="s">
        <v>31</v>
      </c>
      <c r="AX849" s="13" t="s">
        <v>69</v>
      </c>
      <c r="AY849" s="161" t="s">
        <v>135</v>
      </c>
    </row>
    <row r="850" spans="1:65" s="14" customFormat="1" ht="11.25">
      <c r="B850" s="167"/>
      <c r="D850" s="160" t="s">
        <v>146</v>
      </c>
      <c r="E850" s="168" t="s">
        <v>3</v>
      </c>
      <c r="F850" s="169" t="s">
        <v>849</v>
      </c>
      <c r="H850" s="170">
        <v>38.08</v>
      </c>
      <c r="I850" s="171"/>
      <c r="L850" s="167"/>
      <c r="M850" s="172"/>
      <c r="N850" s="173"/>
      <c r="O850" s="173"/>
      <c r="P850" s="173"/>
      <c r="Q850" s="173"/>
      <c r="R850" s="173"/>
      <c r="S850" s="173"/>
      <c r="T850" s="174"/>
      <c r="AT850" s="168" t="s">
        <v>146</v>
      </c>
      <c r="AU850" s="168" t="s">
        <v>79</v>
      </c>
      <c r="AV850" s="14" t="s">
        <v>79</v>
      </c>
      <c r="AW850" s="14" t="s">
        <v>31</v>
      </c>
      <c r="AX850" s="14" t="s">
        <v>69</v>
      </c>
      <c r="AY850" s="168" t="s">
        <v>135</v>
      </c>
    </row>
    <row r="851" spans="1:65" s="15" customFormat="1" ht="11.25">
      <c r="B851" s="175"/>
      <c r="D851" s="160" t="s">
        <v>146</v>
      </c>
      <c r="E851" s="176" t="s">
        <v>3</v>
      </c>
      <c r="F851" s="177" t="s">
        <v>149</v>
      </c>
      <c r="H851" s="178">
        <v>38.08</v>
      </c>
      <c r="I851" s="179"/>
      <c r="L851" s="175"/>
      <c r="M851" s="180"/>
      <c r="N851" s="181"/>
      <c r="O851" s="181"/>
      <c r="P851" s="181"/>
      <c r="Q851" s="181"/>
      <c r="R851" s="181"/>
      <c r="S851" s="181"/>
      <c r="T851" s="182"/>
      <c r="AT851" s="176" t="s">
        <v>146</v>
      </c>
      <c r="AU851" s="176" t="s">
        <v>79</v>
      </c>
      <c r="AV851" s="15" t="s">
        <v>142</v>
      </c>
      <c r="AW851" s="15" t="s">
        <v>31</v>
      </c>
      <c r="AX851" s="15" t="s">
        <v>77</v>
      </c>
      <c r="AY851" s="176" t="s">
        <v>135</v>
      </c>
    </row>
    <row r="852" spans="1:65" s="2" customFormat="1" ht="16.5" customHeight="1">
      <c r="A852" s="35"/>
      <c r="B852" s="140"/>
      <c r="C852" s="141" t="s">
        <v>872</v>
      </c>
      <c r="D852" s="141" t="s">
        <v>137</v>
      </c>
      <c r="E852" s="142" t="s">
        <v>873</v>
      </c>
      <c r="F852" s="143" t="s">
        <v>874</v>
      </c>
      <c r="G852" s="144" t="s">
        <v>157</v>
      </c>
      <c r="H852" s="145">
        <v>12.3</v>
      </c>
      <c r="I852" s="146"/>
      <c r="J852" s="147">
        <f>ROUND(I852*H852,2)</f>
        <v>0</v>
      </c>
      <c r="K852" s="143" t="s">
        <v>3</v>
      </c>
      <c r="L852" s="36"/>
      <c r="M852" s="148" t="s">
        <v>3</v>
      </c>
      <c r="N852" s="149" t="s">
        <v>40</v>
      </c>
      <c r="O852" s="56"/>
      <c r="P852" s="150">
        <f>O852*H852</f>
        <v>0</v>
      </c>
      <c r="Q852" s="150">
        <v>0.29221000000000003</v>
      </c>
      <c r="R852" s="150">
        <f>Q852*H852</f>
        <v>3.5941830000000006</v>
      </c>
      <c r="S852" s="150">
        <v>0</v>
      </c>
      <c r="T852" s="151">
        <f>S852*H852</f>
        <v>0</v>
      </c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/>
      <c r="AR852" s="152" t="s">
        <v>142</v>
      </c>
      <c r="AT852" s="152" t="s">
        <v>137</v>
      </c>
      <c r="AU852" s="152" t="s">
        <v>79</v>
      </c>
      <c r="AY852" s="20" t="s">
        <v>135</v>
      </c>
      <c r="BE852" s="153">
        <f>IF(N852="základní",J852,0)</f>
        <v>0</v>
      </c>
      <c r="BF852" s="153">
        <f>IF(N852="snížená",J852,0)</f>
        <v>0</v>
      </c>
      <c r="BG852" s="153">
        <f>IF(N852="zákl. přenesená",J852,0)</f>
        <v>0</v>
      </c>
      <c r="BH852" s="153">
        <f>IF(N852="sníž. přenesená",J852,0)</f>
        <v>0</v>
      </c>
      <c r="BI852" s="153">
        <f>IF(N852="nulová",J852,0)</f>
        <v>0</v>
      </c>
      <c r="BJ852" s="20" t="s">
        <v>77</v>
      </c>
      <c r="BK852" s="153">
        <f>ROUND(I852*H852,2)</f>
        <v>0</v>
      </c>
      <c r="BL852" s="20" t="s">
        <v>142</v>
      </c>
      <c r="BM852" s="152" t="s">
        <v>875</v>
      </c>
    </row>
    <row r="853" spans="1:65" s="13" customFormat="1" ht="11.25">
      <c r="B853" s="159"/>
      <c r="D853" s="160" t="s">
        <v>146</v>
      </c>
      <c r="E853" s="161" t="s">
        <v>3</v>
      </c>
      <c r="F853" s="162" t="s">
        <v>160</v>
      </c>
      <c r="H853" s="161" t="s">
        <v>3</v>
      </c>
      <c r="I853" s="163"/>
      <c r="L853" s="159"/>
      <c r="M853" s="164"/>
      <c r="N853" s="165"/>
      <c r="O853" s="165"/>
      <c r="P853" s="165"/>
      <c r="Q853" s="165"/>
      <c r="R853" s="165"/>
      <c r="S853" s="165"/>
      <c r="T853" s="166"/>
      <c r="AT853" s="161" t="s">
        <v>146</v>
      </c>
      <c r="AU853" s="161" t="s">
        <v>79</v>
      </c>
      <c r="AV853" s="13" t="s">
        <v>77</v>
      </c>
      <c r="AW853" s="13" t="s">
        <v>31</v>
      </c>
      <c r="AX853" s="13" t="s">
        <v>69</v>
      </c>
      <c r="AY853" s="161" t="s">
        <v>135</v>
      </c>
    </row>
    <row r="854" spans="1:65" s="14" customFormat="1" ht="11.25">
      <c r="B854" s="167"/>
      <c r="D854" s="160" t="s">
        <v>146</v>
      </c>
      <c r="E854" s="168" t="s">
        <v>3</v>
      </c>
      <c r="F854" s="169" t="s">
        <v>876</v>
      </c>
      <c r="H854" s="170">
        <v>12.3</v>
      </c>
      <c r="I854" s="171"/>
      <c r="L854" s="167"/>
      <c r="M854" s="172"/>
      <c r="N854" s="173"/>
      <c r="O854" s="173"/>
      <c r="P854" s="173"/>
      <c r="Q854" s="173"/>
      <c r="R854" s="173"/>
      <c r="S854" s="173"/>
      <c r="T854" s="174"/>
      <c r="AT854" s="168" t="s">
        <v>146</v>
      </c>
      <c r="AU854" s="168" t="s">
        <v>79</v>
      </c>
      <c r="AV854" s="14" t="s">
        <v>79</v>
      </c>
      <c r="AW854" s="14" t="s">
        <v>31</v>
      </c>
      <c r="AX854" s="14" t="s">
        <v>69</v>
      </c>
      <c r="AY854" s="168" t="s">
        <v>135</v>
      </c>
    </row>
    <row r="855" spans="1:65" s="15" customFormat="1" ht="11.25">
      <c r="B855" s="175"/>
      <c r="D855" s="160" t="s">
        <v>146</v>
      </c>
      <c r="E855" s="176" t="s">
        <v>3</v>
      </c>
      <c r="F855" s="177" t="s">
        <v>149</v>
      </c>
      <c r="H855" s="178">
        <v>12.3</v>
      </c>
      <c r="I855" s="179"/>
      <c r="L855" s="175"/>
      <c r="M855" s="180"/>
      <c r="N855" s="181"/>
      <c r="O855" s="181"/>
      <c r="P855" s="181"/>
      <c r="Q855" s="181"/>
      <c r="R855" s="181"/>
      <c r="S855" s="181"/>
      <c r="T855" s="182"/>
      <c r="AT855" s="176" t="s">
        <v>146</v>
      </c>
      <c r="AU855" s="176" t="s">
        <v>79</v>
      </c>
      <c r="AV855" s="15" t="s">
        <v>142</v>
      </c>
      <c r="AW855" s="15" t="s">
        <v>31</v>
      </c>
      <c r="AX855" s="15" t="s">
        <v>77</v>
      </c>
      <c r="AY855" s="176" t="s">
        <v>135</v>
      </c>
    </row>
    <row r="856" spans="1:65" s="2" customFormat="1" ht="24.2" customHeight="1">
      <c r="A856" s="35"/>
      <c r="B856" s="140"/>
      <c r="C856" s="141" t="s">
        <v>877</v>
      </c>
      <c r="D856" s="141" t="s">
        <v>137</v>
      </c>
      <c r="E856" s="142" t="s">
        <v>878</v>
      </c>
      <c r="F856" s="143" t="s">
        <v>879</v>
      </c>
      <c r="G856" s="144" t="s">
        <v>185</v>
      </c>
      <c r="H856" s="145">
        <v>8.8000000000000007</v>
      </c>
      <c r="I856" s="146"/>
      <c r="J856" s="147">
        <f>ROUND(I856*H856,2)</f>
        <v>0</v>
      </c>
      <c r="K856" s="143" t="s">
        <v>141</v>
      </c>
      <c r="L856" s="36"/>
      <c r="M856" s="148" t="s">
        <v>3</v>
      </c>
      <c r="N856" s="149" t="s">
        <v>40</v>
      </c>
      <c r="O856" s="56"/>
      <c r="P856" s="150">
        <f>O856*H856</f>
        <v>0</v>
      </c>
      <c r="Q856" s="150">
        <v>0</v>
      </c>
      <c r="R856" s="150">
        <f>Q856*H856</f>
        <v>0</v>
      </c>
      <c r="S856" s="150">
        <v>1.95</v>
      </c>
      <c r="T856" s="151">
        <f>S856*H856</f>
        <v>17.16</v>
      </c>
      <c r="U856" s="35"/>
      <c r="V856" s="35"/>
      <c r="W856" s="35"/>
      <c r="X856" s="35"/>
      <c r="Y856" s="35"/>
      <c r="Z856" s="35"/>
      <c r="AA856" s="35"/>
      <c r="AB856" s="35"/>
      <c r="AC856" s="35"/>
      <c r="AD856" s="35"/>
      <c r="AE856" s="35"/>
      <c r="AR856" s="152" t="s">
        <v>142</v>
      </c>
      <c r="AT856" s="152" t="s">
        <v>137</v>
      </c>
      <c r="AU856" s="152" t="s">
        <v>79</v>
      </c>
      <c r="AY856" s="20" t="s">
        <v>135</v>
      </c>
      <c r="BE856" s="153">
        <f>IF(N856="základní",J856,0)</f>
        <v>0</v>
      </c>
      <c r="BF856" s="153">
        <f>IF(N856="snížená",J856,0)</f>
        <v>0</v>
      </c>
      <c r="BG856" s="153">
        <f>IF(N856="zákl. přenesená",J856,0)</f>
        <v>0</v>
      </c>
      <c r="BH856" s="153">
        <f>IF(N856="sníž. přenesená",J856,0)</f>
        <v>0</v>
      </c>
      <c r="BI856" s="153">
        <f>IF(N856="nulová",J856,0)</f>
        <v>0</v>
      </c>
      <c r="BJ856" s="20" t="s">
        <v>77</v>
      </c>
      <c r="BK856" s="153">
        <f>ROUND(I856*H856,2)</f>
        <v>0</v>
      </c>
      <c r="BL856" s="20" t="s">
        <v>142</v>
      </c>
      <c r="BM856" s="152" t="s">
        <v>880</v>
      </c>
    </row>
    <row r="857" spans="1:65" s="2" customFormat="1" ht="11.25">
      <c r="A857" s="35"/>
      <c r="B857" s="36"/>
      <c r="C857" s="35"/>
      <c r="D857" s="154" t="s">
        <v>144</v>
      </c>
      <c r="E857" s="35"/>
      <c r="F857" s="155" t="s">
        <v>881</v>
      </c>
      <c r="G857" s="35"/>
      <c r="H857" s="35"/>
      <c r="I857" s="156"/>
      <c r="J857" s="35"/>
      <c r="K857" s="35"/>
      <c r="L857" s="36"/>
      <c r="M857" s="157"/>
      <c r="N857" s="158"/>
      <c r="O857" s="56"/>
      <c r="P857" s="56"/>
      <c r="Q857" s="56"/>
      <c r="R857" s="56"/>
      <c r="S857" s="56"/>
      <c r="T857" s="57"/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  <c r="AE857" s="35"/>
      <c r="AT857" s="20" t="s">
        <v>144</v>
      </c>
      <c r="AU857" s="20" t="s">
        <v>79</v>
      </c>
    </row>
    <row r="858" spans="1:65" s="13" customFormat="1" ht="11.25">
      <c r="B858" s="159"/>
      <c r="D858" s="160" t="s">
        <v>146</v>
      </c>
      <c r="E858" s="161" t="s">
        <v>3</v>
      </c>
      <c r="F858" s="162" t="s">
        <v>188</v>
      </c>
      <c r="H858" s="161" t="s">
        <v>3</v>
      </c>
      <c r="I858" s="163"/>
      <c r="L858" s="159"/>
      <c r="M858" s="164"/>
      <c r="N858" s="165"/>
      <c r="O858" s="165"/>
      <c r="P858" s="165"/>
      <c r="Q858" s="165"/>
      <c r="R858" s="165"/>
      <c r="S858" s="165"/>
      <c r="T858" s="166"/>
      <c r="AT858" s="161" t="s">
        <v>146</v>
      </c>
      <c r="AU858" s="161" t="s">
        <v>79</v>
      </c>
      <c r="AV858" s="13" t="s">
        <v>77</v>
      </c>
      <c r="AW858" s="13" t="s">
        <v>31</v>
      </c>
      <c r="AX858" s="13" t="s">
        <v>69</v>
      </c>
      <c r="AY858" s="161" t="s">
        <v>135</v>
      </c>
    </row>
    <row r="859" spans="1:65" s="13" customFormat="1" ht="11.25">
      <c r="B859" s="159"/>
      <c r="D859" s="160" t="s">
        <v>146</v>
      </c>
      <c r="E859" s="161" t="s">
        <v>3</v>
      </c>
      <c r="F859" s="162" t="s">
        <v>882</v>
      </c>
      <c r="H859" s="161" t="s">
        <v>3</v>
      </c>
      <c r="I859" s="163"/>
      <c r="L859" s="159"/>
      <c r="M859" s="164"/>
      <c r="N859" s="165"/>
      <c r="O859" s="165"/>
      <c r="P859" s="165"/>
      <c r="Q859" s="165"/>
      <c r="R859" s="165"/>
      <c r="S859" s="165"/>
      <c r="T859" s="166"/>
      <c r="AT859" s="161" t="s">
        <v>146</v>
      </c>
      <c r="AU859" s="161" t="s">
        <v>79</v>
      </c>
      <c r="AV859" s="13" t="s">
        <v>77</v>
      </c>
      <c r="AW859" s="13" t="s">
        <v>31</v>
      </c>
      <c r="AX859" s="13" t="s">
        <v>69</v>
      </c>
      <c r="AY859" s="161" t="s">
        <v>135</v>
      </c>
    </row>
    <row r="860" spans="1:65" s="14" customFormat="1" ht="11.25">
      <c r="B860" s="167"/>
      <c r="D860" s="160" t="s">
        <v>146</v>
      </c>
      <c r="E860" s="168" t="s">
        <v>3</v>
      </c>
      <c r="F860" s="169" t="s">
        <v>883</v>
      </c>
      <c r="H860" s="170">
        <v>8.8000000000000007</v>
      </c>
      <c r="I860" s="171"/>
      <c r="L860" s="167"/>
      <c r="M860" s="172"/>
      <c r="N860" s="173"/>
      <c r="O860" s="173"/>
      <c r="P860" s="173"/>
      <c r="Q860" s="173"/>
      <c r="R860" s="173"/>
      <c r="S860" s="173"/>
      <c r="T860" s="174"/>
      <c r="AT860" s="168" t="s">
        <v>146</v>
      </c>
      <c r="AU860" s="168" t="s">
        <v>79</v>
      </c>
      <c r="AV860" s="14" t="s">
        <v>79</v>
      </c>
      <c r="AW860" s="14" t="s">
        <v>31</v>
      </c>
      <c r="AX860" s="14" t="s">
        <v>69</v>
      </c>
      <c r="AY860" s="168" t="s">
        <v>135</v>
      </c>
    </row>
    <row r="861" spans="1:65" s="15" customFormat="1" ht="11.25">
      <c r="B861" s="175"/>
      <c r="D861" s="160" t="s">
        <v>146</v>
      </c>
      <c r="E861" s="176" t="s">
        <v>3</v>
      </c>
      <c r="F861" s="177" t="s">
        <v>149</v>
      </c>
      <c r="H861" s="178">
        <v>8.8000000000000007</v>
      </c>
      <c r="I861" s="179"/>
      <c r="L861" s="175"/>
      <c r="M861" s="180"/>
      <c r="N861" s="181"/>
      <c r="O861" s="181"/>
      <c r="P861" s="181"/>
      <c r="Q861" s="181"/>
      <c r="R861" s="181"/>
      <c r="S861" s="181"/>
      <c r="T861" s="182"/>
      <c r="AT861" s="176" t="s">
        <v>146</v>
      </c>
      <c r="AU861" s="176" t="s">
        <v>79</v>
      </c>
      <c r="AV861" s="15" t="s">
        <v>142</v>
      </c>
      <c r="AW861" s="15" t="s">
        <v>31</v>
      </c>
      <c r="AX861" s="15" t="s">
        <v>77</v>
      </c>
      <c r="AY861" s="176" t="s">
        <v>135</v>
      </c>
    </row>
    <row r="862" spans="1:65" s="2" customFormat="1" ht="33" customHeight="1">
      <c r="A862" s="35"/>
      <c r="B862" s="140"/>
      <c r="C862" s="141" t="s">
        <v>884</v>
      </c>
      <c r="D862" s="141" t="s">
        <v>137</v>
      </c>
      <c r="E862" s="142" t="s">
        <v>885</v>
      </c>
      <c r="F862" s="143" t="s">
        <v>886</v>
      </c>
      <c r="G862" s="144" t="s">
        <v>500</v>
      </c>
      <c r="H862" s="145">
        <v>1</v>
      </c>
      <c r="I862" s="146"/>
      <c r="J862" s="147">
        <f>ROUND(I862*H862,2)</f>
        <v>0</v>
      </c>
      <c r="K862" s="143" t="s">
        <v>141</v>
      </c>
      <c r="L862" s="36"/>
      <c r="M862" s="148" t="s">
        <v>3</v>
      </c>
      <c r="N862" s="149" t="s">
        <v>40</v>
      </c>
      <c r="O862" s="56"/>
      <c r="P862" s="150">
        <f>O862*H862</f>
        <v>0</v>
      </c>
      <c r="Q862" s="150">
        <v>0</v>
      </c>
      <c r="R862" s="150">
        <f>Q862*H862</f>
        <v>0</v>
      </c>
      <c r="S862" s="150">
        <v>8.2000000000000003E-2</v>
      </c>
      <c r="T862" s="151">
        <f>S862*H862</f>
        <v>8.2000000000000003E-2</v>
      </c>
      <c r="U862" s="35"/>
      <c r="V862" s="35"/>
      <c r="W862" s="35"/>
      <c r="X862" s="35"/>
      <c r="Y862" s="35"/>
      <c r="Z862" s="35"/>
      <c r="AA862" s="35"/>
      <c r="AB862" s="35"/>
      <c r="AC862" s="35"/>
      <c r="AD862" s="35"/>
      <c r="AE862" s="35"/>
      <c r="AR862" s="152" t="s">
        <v>142</v>
      </c>
      <c r="AT862" s="152" t="s">
        <v>137</v>
      </c>
      <c r="AU862" s="152" t="s">
        <v>79</v>
      </c>
      <c r="AY862" s="20" t="s">
        <v>135</v>
      </c>
      <c r="BE862" s="153">
        <f>IF(N862="základní",J862,0)</f>
        <v>0</v>
      </c>
      <c r="BF862" s="153">
        <f>IF(N862="snížená",J862,0)</f>
        <v>0</v>
      </c>
      <c r="BG862" s="153">
        <f>IF(N862="zákl. přenesená",J862,0)</f>
        <v>0</v>
      </c>
      <c r="BH862" s="153">
        <f>IF(N862="sníž. přenesená",J862,0)</f>
        <v>0</v>
      </c>
      <c r="BI862" s="153">
        <f>IF(N862="nulová",J862,0)</f>
        <v>0</v>
      </c>
      <c r="BJ862" s="20" t="s">
        <v>77</v>
      </c>
      <c r="BK862" s="153">
        <f>ROUND(I862*H862,2)</f>
        <v>0</v>
      </c>
      <c r="BL862" s="20" t="s">
        <v>142</v>
      </c>
      <c r="BM862" s="152" t="s">
        <v>887</v>
      </c>
    </row>
    <row r="863" spans="1:65" s="2" customFormat="1" ht="11.25">
      <c r="A863" s="35"/>
      <c r="B863" s="36"/>
      <c r="C863" s="35"/>
      <c r="D863" s="154" t="s">
        <v>144</v>
      </c>
      <c r="E863" s="35"/>
      <c r="F863" s="155" t="s">
        <v>888</v>
      </c>
      <c r="G863" s="35"/>
      <c r="H863" s="35"/>
      <c r="I863" s="156"/>
      <c r="J863" s="35"/>
      <c r="K863" s="35"/>
      <c r="L863" s="36"/>
      <c r="M863" s="157"/>
      <c r="N863" s="158"/>
      <c r="O863" s="56"/>
      <c r="P863" s="56"/>
      <c r="Q863" s="56"/>
      <c r="R863" s="56"/>
      <c r="S863" s="56"/>
      <c r="T863" s="57"/>
      <c r="U863" s="35"/>
      <c r="V863" s="35"/>
      <c r="W863" s="35"/>
      <c r="X863" s="35"/>
      <c r="Y863" s="35"/>
      <c r="Z863" s="35"/>
      <c r="AA863" s="35"/>
      <c r="AB863" s="35"/>
      <c r="AC863" s="35"/>
      <c r="AD863" s="35"/>
      <c r="AE863" s="35"/>
      <c r="AT863" s="20" t="s">
        <v>144</v>
      </c>
      <c r="AU863" s="20" t="s">
        <v>79</v>
      </c>
    </row>
    <row r="864" spans="1:65" s="13" customFormat="1" ht="11.25">
      <c r="B864" s="159"/>
      <c r="D864" s="160" t="s">
        <v>146</v>
      </c>
      <c r="E864" s="161" t="s">
        <v>3</v>
      </c>
      <c r="F864" s="162" t="s">
        <v>160</v>
      </c>
      <c r="H864" s="161" t="s">
        <v>3</v>
      </c>
      <c r="I864" s="163"/>
      <c r="L864" s="159"/>
      <c r="M864" s="164"/>
      <c r="N864" s="165"/>
      <c r="O864" s="165"/>
      <c r="P864" s="165"/>
      <c r="Q864" s="165"/>
      <c r="R864" s="165"/>
      <c r="S864" s="165"/>
      <c r="T864" s="166"/>
      <c r="AT864" s="161" t="s">
        <v>146</v>
      </c>
      <c r="AU864" s="161" t="s">
        <v>79</v>
      </c>
      <c r="AV864" s="13" t="s">
        <v>77</v>
      </c>
      <c r="AW864" s="13" t="s">
        <v>31</v>
      </c>
      <c r="AX864" s="13" t="s">
        <v>69</v>
      </c>
      <c r="AY864" s="161" t="s">
        <v>135</v>
      </c>
    </row>
    <row r="865" spans="1:65" s="13" customFormat="1" ht="11.25">
      <c r="B865" s="159"/>
      <c r="D865" s="160" t="s">
        <v>146</v>
      </c>
      <c r="E865" s="161" t="s">
        <v>3</v>
      </c>
      <c r="F865" s="162" t="s">
        <v>735</v>
      </c>
      <c r="H865" s="161" t="s">
        <v>3</v>
      </c>
      <c r="I865" s="163"/>
      <c r="L865" s="159"/>
      <c r="M865" s="164"/>
      <c r="N865" s="165"/>
      <c r="O865" s="165"/>
      <c r="P865" s="165"/>
      <c r="Q865" s="165"/>
      <c r="R865" s="165"/>
      <c r="S865" s="165"/>
      <c r="T865" s="166"/>
      <c r="AT865" s="161" t="s">
        <v>146</v>
      </c>
      <c r="AU865" s="161" t="s">
        <v>79</v>
      </c>
      <c r="AV865" s="13" t="s">
        <v>77</v>
      </c>
      <c r="AW865" s="13" t="s">
        <v>31</v>
      </c>
      <c r="AX865" s="13" t="s">
        <v>69</v>
      </c>
      <c r="AY865" s="161" t="s">
        <v>135</v>
      </c>
    </row>
    <row r="866" spans="1:65" s="14" customFormat="1" ht="11.25">
      <c r="B866" s="167"/>
      <c r="D866" s="160" t="s">
        <v>146</v>
      </c>
      <c r="E866" s="168" t="s">
        <v>3</v>
      </c>
      <c r="F866" s="169" t="s">
        <v>77</v>
      </c>
      <c r="H866" s="170">
        <v>1</v>
      </c>
      <c r="I866" s="171"/>
      <c r="L866" s="167"/>
      <c r="M866" s="172"/>
      <c r="N866" s="173"/>
      <c r="O866" s="173"/>
      <c r="P866" s="173"/>
      <c r="Q866" s="173"/>
      <c r="R866" s="173"/>
      <c r="S866" s="173"/>
      <c r="T866" s="174"/>
      <c r="AT866" s="168" t="s">
        <v>146</v>
      </c>
      <c r="AU866" s="168" t="s">
        <v>79</v>
      </c>
      <c r="AV866" s="14" t="s">
        <v>79</v>
      </c>
      <c r="AW866" s="14" t="s">
        <v>31</v>
      </c>
      <c r="AX866" s="14" t="s">
        <v>69</v>
      </c>
      <c r="AY866" s="168" t="s">
        <v>135</v>
      </c>
    </row>
    <row r="867" spans="1:65" s="15" customFormat="1" ht="11.25">
      <c r="B867" s="175"/>
      <c r="D867" s="160" t="s">
        <v>146</v>
      </c>
      <c r="E867" s="176" t="s">
        <v>3</v>
      </c>
      <c r="F867" s="177" t="s">
        <v>149</v>
      </c>
      <c r="H867" s="178">
        <v>1</v>
      </c>
      <c r="I867" s="179"/>
      <c r="L867" s="175"/>
      <c r="M867" s="180"/>
      <c r="N867" s="181"/>
      <c r="O867" s="181"/>
      <c r="P867" s="181"/>
      <c r="Q867" s="181"/>
      <c r="R867" s="181"/>
      <c r="S867" s="181"/>
      <c r="T867" s="182"/>
      <c r="AT867" s="176" t="s">
        <v>146</v>
      </c>
      <c r="AU867" s="176" t="s">
        <v>79</v>
      </c>
      <c r="AV867" s="15" t="s">
        <v>142</v>
      </c>
      <c r="AW867" s="15" t="s">
        <v>31</v>
      </c>
      <c r="AX867" s="15" t="s">
        <v>77</v>
      </c>
      <c r="AY867" s="176" t="s">
        <v>135</v>
      </c>
    </row>
    <row r="868" spans="1:65" s="12" customFormat="1" ht="22.9" customHeight="1">
      <c r="B868" s="127"/>
      <c r="D868" s="128" t="s">
        <v>68</v>
      </c>
      <c r="E868" s="138" t="s">
        <v>889</v>
      </c>
      <c r="F868" s="138" t="s">
        <v>890</v>
      </c>
      <c r="I868" s="130"/>
      <c r="J868" s="139">
        <f>BK868</f>
        <v>0</v>
      </c>
      <c r="L868" s="127"/>
      <c r="M868" s="132"/>
      <c r="N868" s="133"/>
      <c r="O868" s="133"/>
      <c r="P868" s="134">
        <f>SUM(P869:P889)</f>
        <v>0</v>
      </c>
      <c r="Q868" s="133"/>
      <c r="R868" s="134">
        <f>SUM(R869:R889)</f>
        <v>0</v>
      </c>
      <c r="S868" s="133"/>
      <c r="T868" s="135">
        <f>SUM(T869:T889)</f>
        <v>0</v>
      </c>
      <c r="AR868" s="128" t="s">
        <v>77</v>
      </c>
      <c r="AT868" s="136" t="s">
        <v>68</v>
      </c>
      <c r="AU868" s="136" t="s">
        <v>77</v>
      </c>
      <c r="AY868" s="128" t="s">
        <v>135</v>
      </c>
      <c r="BK868" s="137">
        <f>SUM(BK869:BK889)</f>
        <v>0</v>
      </c>
    </row>
    <row r="869" spans="1:65" s="2" customFormat="1" ht="24.2" customHeight="1">
      <c r="A869" s="35"/>
      <c r="B869" s="140"/>
      <c r="C869" s="141" t="s">
        <v>891</v>
      </c>
      <c r="D869" s="141" t="s">
        <v>137</v>
      </c>
      <c r="E869" s="142" t="s">
        <v>393</v>
      </c>
      <c r="F869" s="143" t="s">
        <v>394</v>
      </c>
      <c r="G869" s="144" t="s">
        <v>372</v>
      </c>
      <c r="H869" s="145">
        <v>41.889000000000003</v>
      </c>
      <c r="I869" s="146"/>
      <c r="J869" s="147">
        <f>ROUND(I869*H869,2)</f>
        <v>0</v>
      </c>
      <c r="K869" s="143" t="s">
        <v>141</v>
      </c>
      <c r="L869" s="36"/>
      <c r="M869" s="148" t="s">
        <v>3</v>
      </c>
      <c r="N869" s="149" t="s">
        <v>40</v>
      </c>
      <c r="O869" s="56"/>
      <c r="P869" s="150">
        <f>O869*H869</f>
        <v>0</v>
      </c>
      <c r="Q869" s="150">
        <v>0</v>
      </c>
      <c r="R869" s="150">
        <f>Q869*H869</f>
        <v>0</v>
      </c>
      <c r="S869" s="150">
        <v>0</v>
      </c>
      <c r="T869" s="151">
        <f>S869*H869</f>
        <v>0</v>
      </c>
      <c r="U869" s="35"/>
      <c r="V869" s="35"/>
      <c r="W869" s="35"/>
      <c r="X869" s="35"/>
      <c r="Y869" s="35"/>
      <c r="Z869" s="35"/>
      <c r="AA869" s="35"/>
      <c r="AB869" s="35"/>
      <c r="AC869" s="35"/>
      <c r="AD869" s="35"/>
      <c r="AE869" s="35"/>
      <c r="AR869" s="152" t="s">
        <v>142</v>
      </c>
      <c r="AT869" s="152" t="s">
        <v>137</v>
      </c>
      <c r="AU869" s="152" t="s">
        <v>79</v>
      </c>
      <c r="AY869" s="20" t="s">
        <v>135</v>
      </c>
      <c r="BE869" s="153">
        <f>IF(N869="základní",J869,0)</f>
        <v>0</v>
      </c>
      <c r="BF869" s="153">
        <f>IF(N869="snížená",J869,0)</f>
        <v>0</v>
      </c>
      <c r="BG869" s="153">
        <f>IF(N869="zákl. přenesená",J869,0)</f>
        <v>0</v>
      </c>
      <c r="BH869" s="153">
        <f>IF(N869="sníž. přenesená",J869,0)</f>
        <v>0</v>
      </c>
      <c r="BI869" s="153">
        <f>IF(N869="nulová",J869,0)</f>
        <v>0</v>
      </c>
      <c r="BJ869" s="20" t="s">
        <v>77</v>
      </c>
      <c r="BK869" s="153">
        <f>ROUND(I869*H869,2)</f>
        <v>0</v>
      </c>
      <c r="BL869" s="20" t="s">
        <v>142</v>
      </c>
      <c r="BM869" s="152" t="s">
        <v>892</v>
      </c>
    </row>
    <row r="870" spans="1:65" s="2" customFormat="1" ht="11.25">
      <c r="A870" s="35"/>
      <c r="B870" s="36"/>
      <c r="C870" s="35"/>
      <c r="D870" s="154" t="s">
        <v>144</v>
      </c>
      <c r="E870" s="35"/>
      <c r="F870" s="155" t="s">
        <v>396</v>
      </c>
      <c r="G870" s="35"/>
      <c r="H870" s="35"/>
      <c r="I870" s="156"/>
      <c r="J870" s="35"/>
      <c r="K870" s="35"/>
      <c r="L870" s="36"/>
      <c r="M870" s="157"/>
      <c r="N870" s="158"/>
      <c r="O870" s="56"/>
      <c r="P870" s="56"/>
      <c r="Q870" s="56"/>
      <c r="R870" s="56"/>
      <c r="S870" s="56"/>
      <c r="T870" s="57"/>
      <c r="U870" s="35"/>
      <c r="V870" s="35"/>
      <c r="W870" s="35"/>
      <c r="X870" s="35"/>
      <c r="Y870" s="35"/>
      <c r="Z870" s="35"/>
      <c r="AA870" s="35"/>
      <c r="AB870" s="35"/>
      <c r="AC870" s="35"/>
      <c r="AD870" s="35"/>
      <c r="AE870" s="35"/>
      <c r="AT870" s="20" t="s">
        <v>144</v>
      </c>
      <c r="AU870" s="20" t="s">
        <v>79</v>
      </c>
    </row>
    <row r="871" spans="1:65" s="14" customFormat="1" ht="11.25">
      <c r="B871" s="167"/>
      <c r="D871" s="160" t="s">
        <v>146</v>
      </c>
      <c r="E871" s="168" t="s">
        <v>3</v>
      </c>
      <c r="F871" s="169" t="s">
        <v>893</v>
      </c>
      <c r="H871" s="170">
        <v>41.889000000000003</v>
      </c>
      <c r="I871" s="171"/>
      <c r="L871" s="167"/>
      <c r="M871" s="172"/>
      <c r="N871" s="173"/>
      <c r="O871" s="173"/>
      <c r="P871" s="173"/>
      <c r="Q871" s="173"/>
      <c r="R871" s="173"/>
      <c r="S871" s="173"/>
      <c r="T871" s="174"/>
      <c r="AT871" s="168" t="s">
        <v>146</v>
      </c>
      <c r="AU871" s="168" t="s">
        <v>79</v>
      </c>
      <c r="AV871" s="14" t="s">
        <v>79</v>
      </c>
      <c r="AW871" s="14" t="s">
        <v>31</v>
      </c>
      <c r="AX871" s="14" t="s">
        <v>69</v>
      </c>
      <c r="AY871" s="168" t="s">
        <v>135</v>
      </c>
    </row>
    <row r="872" spans="1:65" s="15" customFormat="1" ht="11.25">
      <c r="B872" s="175"/>
      <c r="D872" s="160" t="s">
        <v>146</v>
      </c>
      <c r="E872" s="176" t="s">
        <v>3</v>
      </c>
      <c r="F872" s="177" t="s">
        <v>149</v>
      </c>
      <c r="H872" s="178">
        <v>41.889000000000003</v>
      </c>
      <c r="I872" s="179"/>
      <c r="L872" s="175"/>
      <c r="M872" s="180"/>
      <c r="N872" s="181"/>
      <c r="O872" s="181"/>
      <c r="P872" s="181"/>
      <c r="Q872" s="181"/>
      <c r="R872" s="181"/>
      <c r="S872" s="181"/>
      <c r="T872" s="182"/>
      <c r="AT872" s="176" t="s">
        <v>146</v>
      </c>
      <c r="AU872" s="176" t="s">
        <v>79</v>
      </c>
      <c r="AV872" s="15" t="s">
        <v>142</v>
      </c>
      <c r="AW872" s="15" t="s">
        <v>31</v>
      </c>
      <c r="AX872" s="15" t="s">
        <v>77</v>
      </c>
      <c r="AY872" s="176" t="s">
        <v>135</v>
      </c>
    </row>
    <row r="873" spans="1:65" s="2" customFormat="1" ht="24.2" customHeight="1">
      <c r="A873" s="35"/>
      <c r="B873" s="140"/>
      <c r="C873" s="141" t="s">
        <v>894</v>
      </c>
      <c r="D873" s="141" t="s">
        <v>137</v>
      </c>
      <c r="E873" s="142" t="s">
        <v>895</v>
      </c>
      <c r="F873" s="143" t="s">
        <v>896</v>
      </c>
      <c r="G873" s="144" t="s">
        <v>372</v>
      </c>
      <c r="H873" s="145">
        <v>47.576999999999998</v>
      </c>
      <c r="I873" s="146"/>
      <c r="J873" s="147">
        <f>ROUND(I873*H873,2)</f>
        <v>0</v>
      </c>
      <c r="K873" s="143" t="s">
        <v>141</v>
      </c>
      <c r="L873" s="36"/>
      <c r="M873" s="148" t="s">
        <v>3</v>
      </c>
      <c r="N873" s="149" t="s">
        <v>40</v>
      </c>
      <c r="O873" s="56"/>
      <c r="P873" s="150">
        <f>O873*H873</f>
        <v>0</v>
      </c>
      <c r="Q873" s="150">
        <v>0</v>
      </c>
      <c r="R873" s="150">
        <f>Q873*H873</f>
        <v>0</v>
      </c>
      <c r="S873" s="150">
        <v>0</v>
      </c>
      <c r="T873" s="151">
        <f>S873*H873</f>
        <v>0</v>
      </c>
      <c r="U873" s="35"/>
      <c r="V873" s="35"/>
      <c r="W873" s="35"/>
      <c r="X873" s="35"/>
      <c r="Y873" s="35"/>
      <c r="Z873" s="35"/>
      <c r="AA873" s="35"/>
      <c r="AB873" s="35"/>
      <c r="AC873" s="35"/>
      <c r="AD873" s="35"/>
      <c r="AE873" s="35"/>
      <c r="AR873" s="152" t="s">
        <v>142</v>
      </c>
      <c r="AT873" s="152" t="s">
        <v>137</v>
      </c>
      <c r="AU873" s="152" t="s">
        <v>79</v>
      </c>
      <c r="AY873" s="20" t="s">
        <v>135</v>
      </c>
      <c r="BE873" s="153">
        <f>IF(N873="základní",J873,0)</f>
        <v>0</v>
      </c>
      <c r="BF873" s="153">
        <f>IF(N873="snížená",J873,0)</f>
        <v>0</v>
      </c>
      <c r="BG873" s="153">
        <f>IF(N873="zákl. přenesená",J873,0)</f>
        <v>0</v>
      </c>
      <c r="BH873" s="153">
        <f>IF(N873="sníž. přenesená",J873,0)</f>
        <v>0</v>
      </c>
      <c r="BI873" s="153">
        <f>IF(N873="nulová",J873,0)</f>
        <v>0</v>
      </c>
      <c r="BJ873" s="20" t="s">
        <v>77</v>
      </c>
      <c r="BK873" s="153">
        <f>ROUND(I873*H873,2)</f>
        <v>0</v>
      </c>
      <c r="BL873" s="20" t="s">
        <v>142</v>
      </c>
      <c r="BM873" s="152" t="s">
        <v>897</v>
      </c>
    </row>
    <row r="874" spans="1:65" s="2" customFormat="1" ht="11.25">
      <c r="A874" s="35"/>
      <c r="B874" s="36"/>
      <c r="C874" s="35"/>
      <c r="D874" s="154" t="s">
        <v>144</v>
      </c>
      <c r="E874" s="35"/>
      <c r="F874" s="155" t="s">
        <v>898</v>
      </c>
      <c r="G874" s="35"/>
      <c r="H874" s="35"/>
      <c r="I874" s="156"/>
      <c r="J874" s="35"/>
      <c r="K874" s="35"/>
      <c r="L874" s="36"/>
      <c r="M874" s="157"/>
      <c r="N874" s="158"/>
      <c r="O874" s="56"/>
      <c r="P874" s="56"/>
      <c r="Q874" s="56"/>
      <c r="R874" s="56"/>
      <c r="S874" s="56"/>
      <c r="T874" s="57"/>
      <c r="U874" s="35"/>
      <c r="V874" s="35"/>
      <c r="W874" s="35"/>
      <c r="X874" s="35"/>
      <c r="Y874" s="35"/>
      <c r="Z874" s="35"/>
      <c r="AA874" s="35"/>
      <c r="AB874" s="35"/>
      <c r="AC874" s="35"/>
      <c r="AD874" s="35"/>
      <c r="AE874" s="35"/>
      <c r="AT874" s="20" t="s">
        <v>144</v>
      </c>
      <c r="AU874" s="20" t="s">
        <v>79</v>
      </c>
    </row>
    <row r="875" spans="1:65" s="14" customFormat="1" ht="11.25">
      <c r="B875" s="167"/>
      <c r="D875" s="160" t="s">
        <v>146</v>
      </c>
      <c r="E875" s="168" t="s">
        <v>3</v>
      </c>
      <c r="F875" s="169" t="s">
        <v>899</v>
      </c>
      <c r="H875" s="170">
        <v>47.576999999999998</v>
      </c>
      <c r="I875" s="171"/>
      <c r="L875" s="167"/>
      <c r="M875" s="172"/>
      <c r="N875" s="173"/>
      <c r="O875" s="173"/>
      <c r="P875" s="173"/>
      <c r="Q875" s="173"/>
      <c r="R875" s="173"/>
      <c r="S875" s="173"/>
      <c r="T875" s="174"/>
      <c r="AT875" s="168" t="s">
        <v>146</v>
      </c>
      <c r="AU875" s="168" t="s">
        <v>79</v>
      </c>
      <c r="AV875" s="14" t="s">
        <v>79</v>
      </c>
      <c r="AW875" s="14" t="s">
        <v>31</v>
      </c>
      <c r="AX875" s="14" t="s">
        <v>69</v>
      </c>
      <c r="AY875" s="168" t="s">
        <v>135</v>
      </c>
    </row>
    <row r="876" spans="1:65" s="15" customFormat="1" ht="11.25">
      <c r="B876" s="175"/>
      <c r="D876" s="160" t="s">
        <v>146</v>
      </c>
      <c r="E876" s="176" t="s">
        <v>3</v>
      </c>
      <c r="F876" s="177" t="s">
        <v>149</v>
      </c>
      <c r="H876" s="178">
        <v>47.576999999999998</v>
      </c>
      <c r="I876" s="179"/>
      <c r="L876" s="175"/>
      <c r="M876" s="180"/>
      <c r="N876" s="181"/>
      <c r="O876" s="181"/>
      <c r="P876" s="181"/>
      <c r="Q876" s="181"/>
      <c r="R876" s="181"/>
      <c r="S876" s="181"/>
      <c r="T876" s="182"/>
      <c r="AT876" s="176" t="s">
        <v>146</v>
      </c>
      <c r="AU876" s="176" t="s">
        <v>79</v>
      </c>
      <c r="AV876" s="15" t="s">
        <v>142</v>
      </c>
      <c r="AW876" s="15" t="s">
        <v>31</v>
      </c>
      <c r="AX876" s="15" t="s">
        <v>77</v>
      </c>
      <c r="AY876" s="176" t="s">
        <v>135</v>
      </c>
    </row>
    <row r="877" spans="1:65" s="2" customFormat="1" ht="24.2" customHeight="1">
      <c r="A877" s="35"/>
      <c r="B877" s="140"/>
      <c r="C877" s="141" t="s">
        <v>900</v>
      </c>
      <c r="D877" s="141" t="s">
        <v>137</v>
      </c>
      <c r="E877" s="142" t="s">
        <v>901</v>
      </c>
      <c r="F877" s="143" t="s">
        <v>902</v>
      </c>
      <c r="G877" s="144" t="s">
        <v>372</v>
      </c>
      <c r="H877" s="145">
        <v>903.96299999999997</v>
      </c>
      <c r="I877" s="146"/>
      <c r="J877" s="147">
        <f>ROUND(I877*H877,2)</f>
        <v>0</v>
      </c>
      <c r="K877" s="143" t="s">
        <v>141</v>
      </c>
      <c r="L877" s="36"/>
      <c r="M877" s="148" t="s">
        <v>3</v>
      </c>
      <c r="N877" s="149" t="s">
        <v>40</v>
      </c>
      <c r="O877" s="56"/>
      <c r="P877" s="150">
        <f>O877*H877</f>
        <v>0</v>
      </c>
      <c r="Q877" s="150">
        <v>0</v>
      </c>
      <c r="R877" s="150">
        <f>Q877*H877</f>
        <v>0</v>
      </c>
      <c r="S877" s="150">
        <v>0</v>
      </c>
      <c r="T877" s="151">
        <f>S877*H877</f>
        <v>0</v>
      </c>
      <c r="U877" s="35"/>
      <c r="V877" s="35"/>
      <c r="W877" s="35"/>
      <c r="X877" s="35"/>
      <c r="Y877" s="35"/>
      <c r="Z877" s="35"/>
      <c r="AA877" s="35"/>
      <c r="AB877" s="35"/>
      <c r="AC877" s="35"/>
      <c r="AD877" s="35"/>
      <c r="AE877" s="35"/>
      <c r="AR877" s="152" t="s">
        <v>142</v>
      </c>
      <c r="AT877" s="152" t="s">
        <v>137</v>
      </c>
      <c r="AU877" s="152" t="s">
        <v>79</v>
      </c>
      <c r="AY877" s="20" t="s">
        <v>135</v>
      </c>
      <c r="BE877" s="153">
        <f>IF(N877="základní",J877,0)</f>
        <v>0</v>
      </c>
      <c r="BF877" s="153">
        <f>IF(N877="snížená",J877,0)</f>
        <v>0</v>
      </c>
      <c r="BG877" s="153">
        <f>IF(N877="zákl. přenesená",J877,0)</f>
        <v>0</v>
      </c>
      <c r="BH877" s="153">
        <f>IF(N877="sníž. přenesená",J877,0)</f>
        <v>0</v>
      </c>
      <c r="BI877" s="153">
        <f>IF(N877="nulová",J877,0)</f>
        <v>0</v>
      </c>
      <c r="BJ877" s="20" t="s">
        <v>77</v>
      </c>
      <c r="BK877" s="153">
        <f>ROUND(I877*H877,2)</f>
        <v>0</v>
      </c>
      <c r="BL877" s="20" t="s">
        <v>142</v>
      </c>
      <c r="BM877" s="152" t="s">
        <v>903</v>
      </c>
    </row>
    <row r="878" spans="1:65" s="2" customFormat="1" ht="11.25">
      <c r="A878" s="35"/>
      <c r="B878" s="36"/>
      <c r="C878" s="35"/>
      <c r="D878" s="154" t="s">
        <v>144</v>
      </c>
      <c r="E878" s="35"/>
      <c r="F878" s="155" t="s">
        <v>904</v>
      </c>
      <c r="G878" s="35"/>
      <c r="H878" s="35"/>
      <c r="I878" s="156"/>
      <c r="J878" s="35"/>
      <c r="K878" s="35"/>
      <c r="L878" s="36"/>
      <c r="M878" s="157"/>
      <c r="N878" s="158"/>
      <c r="O878" s="56"/>
      <c r="P878" s="56"/>
      <c r="Q878" s="56"/>
      <c r="R878" s="56"/>
      <c r="S878" s="56"/>
      <c r="T878" s="57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T878" s="20" t="s">
        <v>144</v>
      </c>
      <c r="AU878" s="20" t="s">
        <v>79</v>
      </c>
    </row>
    <row r="879" spans="1:65" s="14" customFormat="1" ht="11.25">
      <c r="B879" s="167"/>
      <c r="D879" s="160" t="s">
        <v>146</v>
      </c>
      <c r="E879" s="168" t="s">
        <v>3</v>
      </c>
      <c r="F879" s="169" t="s">
        <v>899</v>
      </c>
      <c r="H879" s="170">
        <v>47.576999999999998</v>
      </c>
      <c r="I879" s="171"/>
      <c r="L879" s="167"/>
      <c r="M879" s="172"/>
      <c r="N879" s="173"/>
      <c r="O879" s="173"/>
      <c r="P879" s="173"/>
      <c r="Q879" s="173"/>
      <c r="R879" s="173"/>
      <c r="S879" s="173"/>
      <c r="T879" s="174"/>
      <c r="AT879" s="168" t="s">
        <v>146</v>
      </c>
      <c r="AU879" s="168" t="s">
        <v>79</v>
      </c>
      <c r="AV879" s="14" t="s">
        <v>79</v>
      </c>
      <c r="AW879" s="14" t="s">
        <v>31</v>
      </c>
      <c r="AX879" s="14" t="s">
        <v>69</v>
      </c>
      <c r="AY879" s="168" t="s">
        <v>135</v>
      </c>
    </row>
    <row r="880" spans="1:65" s="15" customFormat="1" ht="11.25">
      <c r="B880" s="175"/>
      <c r="D880" s="160" t="s">
        <v>146</v>
      </c>
      <c r="E880" s="176" t="s">
        <v>3</v>
      </c>
      <c r="F880" s="177" t="s">
        <v>149</v>
      </c>
      <c r="H880" s="178">
        <v>47.576999999999998</v>
      </c>
      <c r="I880" s="179"/>
      <c r="L880" s="175"/>
      <c r="M880" s="180"/>
      <c r="N880" s="181"/>
      <c r="O880" s="181"/>
      <c r="P880" s="181"/>
      <c r="Q880" s="181"/>
      <c r="R880" s="181"/>
      <c r="S880" s="181"/>
      <c r="T880" s="182"/>
      <c r="AT880" s="176" t="s">
        <v>146</v>
      </c>
      <c r="AU880" s="176" t="s">
        <v>79</v>
      </c>
      <c r="AV880" s="15" t="s">
        <v>142</v>
      </c>
      <c r="AW880" s="15" t="s">
        <v>31</v>
      </c>
      <c r="AX880" s="15" t="s">
        <v>77</v>
      </c>
      <c r="AY880" s="176" t="s">
        <v>135</v>
      </c>
    </row>
    <row r="881" spans="1:65" s="14" customFormat="1" ht="11.25">
      <c r="B881" s="167"/>
      <c r="D881" s="160" t="s">
        <v>146</v>
      </c>
      <c r="F881" s="169" t="s">
        <v>905</v>
      </c>
      <c r="H881" s="170">
        <v>903.96299999999997</v>
      </c>
      <c r="I881" s="171"/>
      <c r="L881" s="167"/>
      <c r="M881" s="172"/>
      <c r="N881" s="173"/>
      <c r="O881" s="173"/>
      <c r="P881" s="173"/>
      <c r="Q881" s="173"/>
      <c r="R881" s="173"/>
      <c r="S881" s="173"/>
      <c r="T881" s="174"/>
      <c r="AT881" s="168" t="s">
        <v>146</v>
      </c>
      <c r="AU881" s="168" t="s">
        <v>79</v>
      </c>
      <c r="AV881" s="14" t="s">
        <v>79</v>
      </c>
      <c r="AW881" s="14" t="s">
        <v>4</v>
      </c>
      <c r="AX881" s="14" t="s">
        <v>77</v>
      </c>
      <c r="AY881" s="168" t="s">
        <v>135</v>
      </c>
    </row>
    <row r="882" spans="1:65" s="2" customFormat="1" ht="16.5" customHeight="1">
      <c r="A882" s="35"/>
      <c r="B882" s="140"/>
      <c r="C882" s="141" t="s">
        <v>906</v>
      </c>
      <c r="D882" s="141" t="s">
        <v>137</v>
      </c>
      <c r="E882" s="142" t="s">
        <v>907</v>
      </c>
      <c r="F882" s="143" t="s">
        <v>908</v>
      </c>
      <c r="G882" s="144" t="s">
        <v>372</v>
      </c>
      <c r="H882" s="145">
        <v>47.576999999999998</v>
      </c>
      <c r="I882" s="146"/>
      <c r="J882" s="147">
        <f>ROUND(I882*H882,2)</f>
        <v>0</v>
      </c>
      <c r="K882" s="143" t="s">
        <v>141</v>
      </c>
      <c r="L882" s="36"/>
      <c r="M882" s="148" t="s">
        <v>3</v>
      </c>
      <c r="N882" s="149" t="s">
        <v>40</v>
      </c>
      <c r="O882" s="56"/>
      <c r="P882" s="150">
        <f>O882*H882</f>
        <v>0</v>
      </c>
      <c r="Q882" s="150">
        <v>0</v>
      </c>
      <c r="R882" s="150">
        <f>Q882*H882</f>
        <v>0</v>
      </c>
      <c r="S882" s="150">
        <v>0</v>
      </c>
      <c r="T882" s="151">
        <f>S882*H882</f>
        <v>0</v>
      </c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R882" s="152" t="s">
        <v>142</v>
      </c>
      <c r="AT882" s="152" t="s">
        <v>137</v>
      </c>
      <c r="AU882" s="152" t="s">
        <v>79</v>
      </c>
      <c r="AY882" s="20" t="s">
        <v>135</v>
      </c>
      <c r="BE882" s="153">
        <f>IF(N882="základní",J882,0)</f>
        <v>0</v>
      </c>
      <c r="BF882" s="153">
        <f>IF(N882="snížená",J882,0)</f>
        <v>0</v>
      </c>
      <c r="BG882" s="153">
        <f>IF(N882="zákl. přenesená",J882,0)</f>
        <v>0</v>
      </c>
      <c r="BH882" s="153">
        <f>IF(N882="sníž. přenesená",J882,0)</f>
        <v>0</v>
      </c>
      <c r="BI882" s="153">
        <f>IF(N882="nulová",J882,0)</f>
        <v>0</v>
      </c>
      <c r="BJ882" s="20" t="s">
        <v>77</v>
      </c>
      <c r="BK882" s="153">
        <f>ROUND(I882*H882,2)</f>
        <v>0</v>
      </c>
      <c r="BL882" s="20" t="s">
        <v>142</v>
      </c>
      <c r="BM882" s="152" t="s">
        <v>909</v>
      </c>
    </row>
    <row r="883" spans="1:65" s="2" customFormat="1" ht="11.25">
      <c r="A883" s="35"/>
      <c r="B883" s="36"/>
      <c r="C883" s="35"/>
      <c r="D883" s="154" t="s">
        <v>144</v>
      </c>
      <c r="E883" s="35"/>
      <c r="F883" s="155" t="s">
        <v>910</v>
      </c>
      <c r="G883" s="35"/>
      <c r="H883" s="35"/>
      <c r="I883" s="156"/>
      <c r="J883" s="35"/>
      <c r="K883" s="35"/>
      <c r="L883" s="36"/>
      <c r="M883" s="157"/>
      <c r="N883" s="158"/>
      <c r="O883" s="56"/>
      <c r="P883" s="56"/>
      <c r="Q883" s="56"/>
      <c r="R883" s="56"/>
      <c r="S883" s="56"/>
      <c r="T883" s="57"/>
      <c r="U883" s="35"/>
      <c r="V883" s="35"/>
      <c r="W883" s="35"/>
      <c r="X883" s="35"/>
      <c r="Y883" s="35"/>
      <c r="Z883" s="35"/>
      <c r="AA883" s="35"/>
      <c r="AB883" s="35"/>
      <c r="AC883" s="35"/>
      <c r="AD883" s="35"/>
      <c r="AE883" s="35"/>
      <c r="AT883" s="20" t="s">
        <v>144</v>
      </c>
      <c r="AU883" s="20" t="s">
        <v>79</v>
      </c>
    </row>
    <row r="884" spans="1:65" s="14" customFormat="1" ht="11.25">
      <c r="B884" s="167"/>
      <c r="D884" s="160" t="s">
        <v>146</v>
      </c>
      <c r="E884" s="168" t="s">
        <v>3</v>
      </c>
      <c r="F884" s="169" t="s">
        <v>899</v>
      </c>
      <c r="H884" s="170">
        <v>47.576999999999998</v>
      </c>
      <c r="I884" s="171"/>
      <c r="L884" s="167"/>
      <c r="M884" s="172"/>
      <c r="N884" s="173"/>
      <c r="O884" s="173"/>
      <c r="P884" s="173"/>
      <c r="Q884" s="173"/>
      <c r="R884" s="173"/>
      <c r="S884" s="173"/>
      <c r="T884" s="174"/>
      <c r="AT884" s="168" t="s">
        <v>146</v>
      </c>
      <c r="AU884" s="168" t="s">
        <v>79</v>
      </c>
      <c r="AV884" s="14" t="s">
        <v>79</v>
      </c>
      <c r="AW884" s="14" t="s">
        <v>31</v>
      </c>
      <c r="AX884" s="14" t="s">
        <v>69</v>
      </c>
      <c r="AY884" s="168" t="s">
        <v>135</v>
      </c>
    </row>
    <row r="885" spans="1:65" s="15" customFormat="1" ht="11.25">
      <c r="B885" s="175"/>
      <c r="D885" s="160" t="s">
        <v>146</v>
      </c>
      <c r="E885" s="176" t="s">
        <v>3</v>
      </c>
      <c r="F885" s="177" t="s">
        <v>149</v>
      </c>
      <c r="H885" s="178">
        <v>47.576999999999998</v>
      </c>
      <c r="I885" s="179"/>
      <c r="L885" s="175"/>
      <c r="M885" s="180"/>
      <c r="N885" s="181"/>
      <c r="O885" s="181"/>
      <c r="P885" s="181"/>
      <c r="Q885" s="181"/>
      <c r="R885" s="181"/>
      <c r="S885" s="181"/>
      <c r="T885" s="182"/>
      <c r="AT885" s="176" t="s">
        <v>146</v>
      </c>
      <c r="AU885" s="176" t="s">
        <v>79</v>
      </c>
      <c r="AV885" s="15" t="s">
        <v>142</v>
      </c>
      <c r="AW885" s="15" t="s">
        <v>31</v>
      </c>
      <c r="AX885" s="15" t="s">
        <v>77</v>
      </c>
      <c r="AY885" s="176" t="s">
        <v>135</v>
      </c>
    </row>
    <row r="886" spans="1:65" s="2" customFormat="1" ht="24.2" customHeight="1">
      <c r="A886" s="35"/>
      <c r="B886" s="140"/>
      <c r="C886" s="141" t="s">
        <v>911</v>
      </c>
      <c r="D886" s="141" t="s">
        <v>137</v>
      </c>
      <c r="E886" s="142" t="s">
        <v>912</v>
      </c>
      <c r="F886" s="143" t="s">
        <v>913</v>
      </c>
      <c r="G886" s="144" t="s">
        <v>372</v>
      </c>
      <c r="H886" s="145">
        <v>5.6879999999999997</v>
      </c>
      <c r="I886" s="146"/>
      <c r="J886" s="147">
        <f>ROUND(I886*H886,2)</f>
        <v>0</v>
      </c>
      <c r="K886" s="143" t="s">
        <v>141</v>
      </c>
      <c r="L886" s="36"/>
      <c r="M886" s="148" t="s">
        <v>3</v>
      </c>
      <c r="N886" s="149" t="s">
        <v>40</v>
      </c>
      <c r="O886" s="56"/>
      <c r="P886" s="150">
        <f>O886*H886</f>
        <v>0</v>
      </c>
      <c r="Q886" s="150">
        <v>0</v>
      </c>
      <c r="R886" s="150">
        <f>Q886*H886</f>
        <v>0</v>
      </c>
      <c r="S886" s="150">
        <v>0</v>
      </c>
      <c r="T886" s="151">
        <f>S886*H886</f>
        <v>0</v>
      </c>
      <c r="U886" s="35"/>
      <c r="V886" s="35"/>
      <c r="W886" s="35"/>
      <c r="X886" s="35"/>
      <c r="Y886" s="35"/>
      <c r="Z886" s="35"/>
      <c r="AA886" s="35"/>
      <c r="AB886" s="35"/>
      <c r="AC886" s="35"/>
      <c r="AD886" s="35"/>
      <c r="AE886" s="35"/>
      <c r="AR886" s="152" t="s">
        <v>142</v>
      </c>
      <c r="AT886" s="152" t="s">
        <v>137</v>
      </c>
      <c r="AU886" s="152" t="s">
        <v>79</v>
      </c>
      <c r="AY886" s="20" t="s">
        <v>135</v>
      </c>
      <c r="BE886" s="153">
        <f>IF(N886="základní",J886,0)</f>
        <v>0</v>
      </c>
      <c r="BF886" s="153">
        <f>IF(N886="snížená",J886,0)</f>
        <v>0</v>
      </c>
      <c r="BG886" s="153">
        <f>IF(N886="zákl. přenesená",J886,0)</f>
        <v>0</v>
      </c>
      <c r="BH886" s="153">
        <f>IF(N886="sníž. přenesená",J886,0)</f>
        <v>0</v>
      </c>
      <c r="BI886" s="153">
        <f>IF(N886="nulová",J886,0)</f>
        <v>0</v>
      </c>
      <c r="BJ886" s="20" t="s">
        <v>77</v>
      </c>
      <c r="BK886" s="153">
        <f>ROUND(I886*H886,2)</f>
        <v>0</v>
      </c>
      <c r="BL886" s="20" t="s">
        <v>142</v>
      </c>
      <c r="BM886" s="152" t="s">
        <v>914</v>
      </c>
    </row>
    <row r="887" spans="1:65" s="2" customFormat="1" ht="11.25">
      <c r="A887" s="35"/>
      <c r="B887" s="36"/>
      <c r="C887" s="35"/>
      <c r="D887" s="154" t="s">
        <v>144</v>
      </c>
      <c r="E887" s="35"/>
      <c r="F887" s="155" t="s">
        <v>915</v>
      </c>
      <c r="G887" s="35"/>
      <c r="H887" s="35"/>
      <c r="I887" s="156"/>
      <c r="J887" s="35"/>
      <c r="K887" s="35"/>
      <c r="L887" s="36"/>
      <c r="M887" s="157"/>
      <c r="N887" s="158"/>
      <c r="O887" s="56"/>
      <c r="P887" s="56"/>
      <c r="Q887" s="56"/>
      <c r="R887" s="56"/>
      <c r="S887" s="56"/>
      <c r="T887" s="57"/>
      <c r="U887" s="35"/>
      <c r="V887" s="35"/>
      <c r="W887" s="35"/>
      <c r="X887" s="35"/>
      <c r="Y887" s="35"/>
      <c r="Z887" s="35"/>
      <c r="AA887" s="35"/>
      <c r="AB887" s="35"/>
      <c r="AC887" s="35"/>
      <c r="AD887" s="35"/>
      <c r="AE887" s="35"/>
      <c r="AT887" s="20" t="s">
        <v>144</v>
      </c>
      <c r="AU887" s="20" t="s">
        <v>79</v>
      </c>
    </row>
    <row r="888" spans="1:65" s="14" customFormat="1" ht="11.25">
      <c r="B888" s="167"/>
      <c r="D888" s="160" t="s">
        <v>146</v>
      </c>
      <c r="E888" s="168" t="s">
        <v>3</v>
      </c>
      <c r="F888" s="169" t="s">
        <v>916</v>
      </c>
      <c r="H888" s="170">
        <v>5.6879999999999997</v>
      </c>
      <c r="I888" s="171"/>
      <c r="L888" s="167"/>
      <c r="M888" s="172"/>
      <c r="N888" s="173"/>
      <c r="O888" s="173"/>
      <c r="P888" s="173"/>
      <c r="Q888" s="173"/>
      <c r="R888" s="173"/>
      <c r="S888" s="173"/>
      <c r="T888" s="174"/>
      <c r="AT888" s="168" t="s">
        <v>146</v>
      </c>
      <c r="AU888" s="168" t="s">
        <v>79</v>
      </c>
      <c r="AV888" s="14" t="s">
        <v>79</v>
      </c>
      <c r="AW888" s="14" t="s">
        <v>31</v>
      </c>
      <c r="AX888" s="14" t="s">
        <v>69</v>
      </c>
      <c r="AY888" s="168" t="s">
        <v>135</v>
      </c>
    </row>
    <row r="889" spans="1:65" s="15" customFormat="1" ht="11.25">
      <c r="B889" s="175"/>
      <c r="D889" s="160" t="s">
        <v>146</v>
      </c>
      <c r="E889" s="176" t="s">
        <v>3</v>
      </c>
      <c r="F889" s="177" t="s">
        <v>149</v>
      </c>
      <c r="H889" s="178">
        <v>5.6879999999999997</v>
      </c>
      <c r="I889" s="179"/>
      <c r="L889" s="175"/>
      <c r="M889" s="180"/>
      <c r="N889" s="181"/>
      <c r="O889" s="181"/>
      <c r="P889" s="181"/>
      <c r="Q889" s="181"/>
      <c r="R889" s="181"/>
      <c r="S889" s="181"/>
      <c r="T889" s="182"/>
      <c r="AT889" s="176" t="s">
        <v>146</v>
      </c>
      <c r="AU889" s="176" t="s">
        <v>79</v>
      </c>
      <c r="AV889" s="15" t="s">
        <v>142</v>
      </c>
      <c r="AW889" s="15" t="s">
        <v>31</v>
      </c>
      <c r="AX889" s="15" t="s">
        <v>77</v>
      </c>
      <c r="AY889" s="176" t="s">
        <v>135</v>
      </c>
    </row>
    <row r="890" spans="1:65" s="12" customFormat="1" ht="22.9" customHeight="1">
      <c r="B890" s="127"/>
      <c r="D890" s="128" t="s">
        <v>68</v>
      </c>
      <c r="E890" s="138" t="s">
        <v>917</v>
      </c>
      <c r="F890" s="138" t="s">
        <v>918</v>
      </c>
      <c r="I890" s="130"/>
      <c r="J890" s="139">
        <f>BK890</f>
        <v>0</v>
      </c>
      <c r="L890" s="127"/>
      <c r="M890" s="132"/>
      <c r="N890" s="133"/>
      <c r="O890" s="133"/>
      <c r="P890" s="134">
        <f>SUM(P891:P892)</f>
        <v>0</v>
      </c>
      <c r="Q890" s="133"/>
      <c r="R890" s="134">
        <f>SUM(R891:R892)</f>
        <v>0</v>
      </c>
      <c r="S890" s="133"/>
      <c r="T890" s="135">
        <f>SUM(T891:T892)</f>
        <v>0</v>
      </c>
      <c r="AR890" s="128" t="s">
        <v>77</v>
      </c>
      <c r="AT890" s="136" t="s">
        <v>68</v>
      </c>
      <c r="AU890" s="136" t="s">
        <v>77</v>
      </c>
      <c r="AY890" s="128" t="s">
        <v>135</v>
      </c>
      <c r="BK890" s="137">
        <f>SUM(BK891:BK892)</f>
        <v>0</v>
      </c>
    </row>
    <row r="891" spans="1:65" s="2" customFormat="1" ht="24.2" customHeight="1">
      <c r="A891" s="35"/>
      <c r="B891" s="140"/>
      <c r="C891" s="141" t="s">
        <v>919</v>
      </c>
      <c r="D891" s="141" t="s">
        <v>137</v>
      </c>
      <c r="E891" s="142" t="s">
        <v>920</v>
      </c>
      <c r="F891" s="143" t="s">
        <v>921</v>
      </c>
      <c r="G891" s="144" t="s">
        <v>372</v>
      </c>
      <c r="H891" s="145">
        <v>4268.2250000000004</v>
      </c>
      <c r="I891" s="146"/>
      <c r="J891" s="147">
        <f>ROUND(I891*H891,2)</f>
        <v>0</v>
      </c>
      <c r="K891" s="143" t="s">
        <v>141</v>
      </c>
      <c r="L891" s="36"/>
      <c r="M891" s="148" t="s">
        <v>3</v>
      </c>
      <c r="N891" s="149" t="s">
        <v>40</v>
      </c>
      <c r="O891" s="56"/>
      <c r="P891" s="150">
        <f>O891*H891</f>
        <v>0</v>
      </c>
      <c r="Q891" s="150">
        <v>0</v>
      </c>
      <c r="R891" s="150">
        <f>Q891*H891</f>
        <v>0</v>
      </c>
      <c r="S891" s="150">
        <v>0</v>
      </c>
      <c r="T891" s="151">
        <f>S891*H891</f>
        <v>0</v>
      </c>
      <c r="U891" s="35"/>
      <c r="V891" s="35"/>
      <c r="W891" s="35"/>
      <c r="X891" s="35"/>
      <c r="Y891" s="35"/>
      <c r="Z891" s="35"/>
      <c r="AA891" s="35"/>
      <c r="AB891" s="35"/>
      <c r="AC891" s="35"/>
      <c r="AD891" s="35"/>
      <c r="AE891" s="35"/>
      <c r="AR891" s="152" t="s">
        <v>142</v>
      </c>
      <c r="AT891" s="152" t="s">
        <v>137</v>
      </c>
      <c r="AU891" s="152" t="s">
        <v>79</v>
      </c>
      <c r="AY891" s="20" t="s">
        <v>135</v>
      </c>
      <c r="BE891" s="153">
        <f>IF(N891="základní",J891,0)</f>
        <v>0</v>
      </c>
      <c r="BF891" s="153">
        <f>IF(N891="snížená",J891,0)</f>
        <v>0</v>
      </c>
      <c r="BG891" s="153">
        <f>IF(N891="zákl. přenesená",J891,0)</f>
        <v>0</v>
      </c>
      <c r="BH891" s="153">
        <f>IF(N891="sníž. přenesená",J891,0)</f>
        <v>0</v>
      </c>
      <c r="BI891" s="153">
        <f>IF(N891="nulová",J891,0)</f>
        <v>0</v>
      </c>
      <c r="BJ891" s="20" t="s">
        <v>77</v>
      </c>
      <c r="BK891" s="153">
        <f>ROUND(I891*H891,2)</f>
        <v>0</v>
      </c>
      <c r="BL891" s="20" t="s">
        <v>142</v>
      </c>
      <c r="BM891" s="152" t="s">
        <v>922</v>
      </c>
    </row>
    <row r="892" spans="1:65" s="2" customFormat="1" ht="11.25">
      <c r="A892" s="35"/>
      <c r="B892" s="36"/>
      <c r="C892" s="35"/>
      <c r="D892" s="154" t="s">
        <v>144</v>
      </c>
      <c r="E892" s="35"/>
      <c r="F892" s="155" t="s">
        <v>923</v>
      </c>
      <c r="G892" s="35"/>
      <c r="H892" s="35"/>
      <c r="I892" s="156"/>
      <c r="J892" s="35"/>
      <c r="K892" s="35"/>
      <c r="L892" s="36"/>
      <c r="M892" s="157"/>
      <c r="N892" s="158"/>
      <c r="O892" s="56"/>
      <c r="P892" s="56"/>
      <c r="Q892" s="56"/>
      <c r="R892" s="56"/>
      <c r="S892" s="56"/>
      <c r="T892" s="57"/>
      <c r="U892" s="35"/>
      <c r="V892" s="35"/>
      <c r="W892" s="35"/>
      <c r="X892" s="35"/>
      <c r="Y892" s="35"/>
      <c r="Z892" s="35"/>
      <c r="AA892" s="35"/>
      <c r="AB892" s="35"/>
      <c r="AC892" s="35"/>
      <c r="AD892" s="35"/>
      <c r="AE892" s="35"/>
      <c r="AT892" s="20" t="s">
        <v>144</v>
      </c>
      <c r="AU892" s="20" t="s">
        <v>79</v>
      </c>
    </row>
    <row r="893" spans="1:65" s="12" customFormat="1" ht="25.9" customHeight="1">
      <c r="B893" s="127"/>
      <c r="D893" s="128" t="s">
        <v>68</v>
      </c>
      <c r="E893" s="129" t="s">
        <v>924</v>
      </c>
      <c r="F893" s="129" t="s">
        <v>925</v>
      </c>
      <c r="I893" s="130"/>
      <c r="J893" s="131">
        <f>BK893</f>
        <v>0</v>
      </c>
      <c r="L893" s="127"/>
      <c r="M893" s="132"/>
      <c r="N893" s="133"/>
      <c r="O893" s="133"/>
      <c r="P893" s="134">
        <f>P894+P902</f>
        <v>0</v>
      </c>
      <c r="Q893" s="133"/>
      <c r="R893" s="134">
        <f>R894+R902</f>
        <v>0.43025000000000002</v>
      </c>
      <c r="S893" s="133"/>
      <c r="T893" s="135">
        <f>T894+T902</f>
        <v>0</v>
      </c>
      <c r="AR893" s="128" t="s">
        <v>79</v>
      </c>
      <c r="AT893" s="136" t="s">
        <v>68</v>
      </c>
      <c r="AU893" s="136" t="s">
        <v>69</v>
      </c>
      <c r="AY893" s="128" t="s">
        <v>135</v>
      </c>
      <c r="BK893" s="137">
        <f>BK894+BK902</f>
        <v>0</v>
      </c>
    </row>
    <row r="894" spans="1:65" s="12" customFormat="1" ht="22.9" customHeight="1">
      <c r="B894" s="127"/>
      <c r="D894" s="128" t="s">
        <v>68</v>
      </c>
      <c r="E894" s="138" t="s">
        <v>926</v>
      </c>
      <c r="F894" s="138" t="s">
        <v>927</v>
      </c>
      <c r="I894" s="130"/>
      <c r="J894" s="139">
        <f>BK894</f>
        <v>0</v>
      </c>
      <c r="L894" s="127"/>
      <c r="M894" s="132"/>
      <c r="N894" s="133"/>
      <c r="O894" s="133"/>
      <c r="P894" s="134">
        <f>SUM(P895:P901)</f>
        <v>0</v>
      </c>
      <c r="Q894" s="133"/>
      <c r="R894" s="134">
        <f>SUM(R895:R901)</f>
        <v>9.0000000000000011E-3</v>
      </c>
      <c r="S894" s="133"/>
      <c r="T894" s="135">
        <f>SUM(T895:T901)</f>
        <v>0</v>
      </c>
      <c r="AR894" s="128" t="s">
        <v>79</v>
      </c>
      <c r="AT894" s="136" t="s">
        <v>68</v>
      </c>
      <c r="AU894" s="136" t="s">
        <v>77</v>
      </c>
      <c r="AY894" s="128" t="s">
        <v>135</v>
      </c>
      <c r="BK894" s="137">
        <f>SUM(BK895:BK901)</f>
        <v>0</v>
      </c>
    </row>
    <row r="895" spans="1:65" s="2" customFormat="1" ht="24.2" customHeight="1">
      <c r="A895" s="35"/>
      <c r="B895" s="140"/>
      <c r="C895" s="141" t="s">
        <v>928</v>
      </c>
      <c r="D895" s="141" t="s">
        <v>137</v>
      </c>
      <c r="E895" s="142" t="s">
        <v>929</v>
      </c>
      <c r="F895" s="143" t="s">
        <v>930</v>
      </c>
      <c r="G895" s="144" t="s">
        <v>140</v>
      </c>
      <c r="H895" s="145">
        <v>22.5</v>
      </c>
      <c r="I895" s="146"/>
      <c r="J895" s="147">
        <f>ROUND(I895*H895,2)</f>
        <v>0</v>
      </c>
      <c r="K895" s="143" t="s">
        <v>141</v>
      </c>
      <c r="L895" s="36"/>
      <c r="M895" s="148" t="s">
        <v>3</v>
      </c>
      <c r="N895" s="149" t="s">
        <v>40</v>
      </c>
      <c r="O895" s="56"/>
      <c r="P895" s="150">
        <f>O895*H895</f>
        <v>0</v>
      </c>
      <c r="Q895" s="150">
        <v>4.0000000000000002E-4</v>
      </c>
      <c r="R895" s="150">
        <f>Q895*H895</f>
        <v>9.0000000000000011E-3</v>
      </c>
      <c r="S895" s="150">
        <v>0</v>
      </c>
      <c r="T895" s="151">
        <f>S895*H895</f>
        <v>0</v>
      </c>
      <c r="U895" s="35"/>
      <c r="V895" s="35"/>
      <c r="W895" s="35"/>
      <c r="X895" s="35"/>
      <c r="Y895" s="35"/>
      <c r="Z895" s="35"/>
      <c r="AA895" s="35"/>
      <c r="AB895" s="35"/>
      <c r="AC895" s="35"/>
      <c r="AD895" s="35"/>
      <c r="AE895" s="35"/>
      <c r="AR895" s="152" t="s">
        <v>290</v>
      </c>
      <c r="AT895" s="152" t="s">
        <v>137</v>
      </c>
      <c r="AU895" s="152" t="s">
        <v>79</v>
      </c>
      <c r="AY895" s="20" t="s">
        <v>135</v>
      </c>
      <c r="BE895" s="153">
        <f>IF(N895="základní",J895,0)</f>
        <v>0</v>
      </c>
      <c r="BF895" s="153">
        <f>IF(N895="snížená",J895,0)</f>
        <v>0</v>
      </c>
      <c r="BG895" s="153">
        <f>IF(N895="zákl. přenesená",J895,0)</f>
        <v>0</v>
      </c>
      <c r="BH895" s="153">
        <f>IF(N895="sníž. přenesená",J895,0)</f>
        <v>0</v>
      </c>
      <c r="BI895" s="153">
        <f>IF(N895="nulová",J895,0)</f>
        <v>0</v>
      </c>
      <c r="BJ895" s="20" t="s">
        <v>77</v>
      </c>
      <c r="BK895" s="153">
        <f>ROUND(I895*H895,2)</f>
        <v>0</v>
      </c>
      <c r="BL895" s="20" t="s">
        <v>290</v>
      </c>
      <c r="BM895" s="152" t="s">
        <v>931</v>
      </c>
    </row>
    <row r="896" spans="1:65" s="2" customFormat="1" ht="11.25">
      <c r="A896" s="35"/>
      <c r="B896" s="36"/>
      <c r="C896" s="35"/>
      <c r="D896" s="154" t="s">
        <v>144</v>
      </c>
      <c r="E896" s="35"/>
      <c r="F896" s="155" t="s">
        <v>932</v>
      </c>
      <c r="G896" s="35"/>
      <c r="H896" s="35"/>
      <c r="I896" s="156"/>
      <c r="J896" s="35"/>
      <c r="K896" s="35"/>
      <c r="L896" s="36"/>
      <c r="M896" s="157"/>
      <c r="N896" s="158"/>
      <c r="O896" s="56"/>
      <c r="P896" s="56"/>
      <c r="Q896" s="56"/>
      <c r="R896" s="56"/>
      <c r="S896" s="56"/>
      <c r="T896" s="57"/>
      <c r="U896" s="35"/>
      <c r="V896" s="35"/>
      <c r="W896" s="35"/>
      <c r="X896" s="35"/>
      <c r="Y896" s="35"/>
      <c r="Z896" s="35"/>
      <c r="AA896" s="35"/>
      <c r="AB896" s="35"/>
      <c r="AC896" s="35"/>
      <c r="AD896" s="35"/>
      <c r="AE896" s="35"/>
      <c r="AT896" s="20" t="s">
        <v>144</v>
      </c>
      <c r="AU896" s="20" t="s">
        <v>79</v>
      </c>
    </row>
    <row r="897" spans="1:65" s="13" customFormat="1" ht="11.25">
      <c r="B897" s="159"/>
      <c r="D897" s="160" t="s">
        <v>146</v>
      </c>
      <c r="E897" s="161" t="s">
        <v>3</v>
      </c>
      <c r="F897" s="162" t="s">
        <v>172</v>
      </c>
      <c r="H897" s="161" t="s">
        <v>3</v>
      </c>
      <c r="I897" s="163"/>
      <c r="L897" s="159"/>
      <c r="M897" s="164"/>
      <c r="N897" s="165"/>
      <c r="O897" s="165"/>
      <c r="P897" s="165"/>
      <c r="Q897" s="165"/>
      <c r="R897" s="165"/>
      <c r="S897" s="165"/>
      <c r="T897" s="166"/>
      <c r="AT897" s="161" t="s">
        <v>146</v>
      </c>
      <c r="AU897" s="161" t="s">
        <v>79</v>
      </c>
      <c r="AV897" s="13" t="s">
        <v>77</v>
      </c>
      <c r="AW897" s="13" t="s">
        <v>31</v>
      </c>
      <c r="AX897" s="13" t="s">
        <v>69</v>
      </c>
      <c r="AY897" s="161" t="s">
        <v>135</v>
      </c>
    </row>
    <row r="898" spans="1:65" s="14" customFormat="1" ht="11.25">
      <c r="B898" s="167"/>
      <c r="D898" s="160" t="s">
        <v>146</v>
      </c>
      <c r="E898" s="168" t="s">
        <v>3</v>
      </c>
      <c r="F898" s="169" t="s">
        <v>933</v>
      </c>
      <c r="H898" s="170">
        <v>22.5</v>
      </c>
      <c r="I898" s="171"/>
      <c r="L898" s="167"/>
      <c r="M898" s="172"/>
      <c r="N898" s="173"/>
      <c r="O898" s="173"/>
      <c r="P898" s="173"/>
      <c r="Q898" s="173"/>
      <c r="R898" s="173"/>
      <c r="S898" s="173"/>
      <c r="T898" s="174"/>
      <c r="AT898" s="168" t="s">
        <v>146</v>
      </c>
      <c r="AU898" s="168" t="s">
        <v>79</v>
      </c>
      <c r="AV898" s="14" t="s">
        <v>79</v>
      </c>
      <c r="AW898" s="14" t="s">
        <v>31</v>
      </c>
      <c r="AX898" s="14" t="s">
        <v>69</v>
      </c>
      <c r="AY898" s="168" t="s">
        <v>135</v>
      </c>
    </row>
    <row r="899" spans="1:65" s="15" customFormat="1" ht="11.25">
      <c r="B899" s="175"/>
      <c r="D899" s="160" t="s">
        <v>146</v>
      </c>
      <c r="E899" s="176" t="s">
        <v>3</v>
      </c>
      <c r="F899" s="177" t="s">
        <v>149</v>
      </c>
      <c r="H899" s="178">
        <v>22.5</v>
      </c>
      <c r="I899" s="179"/>
      <c r="L899" s="175"/>
      <c r="M899" s="180"/>
      <c r="N899" s="181"/>
      <c r="O899" s="181"/>
      <c r="P899" s="181"/>
      <c r="Q899" s="181"/>
      <c r="R899" s="181"/>
      <c r="S899" s="181"/>
      <c r="T899" s="182"/>
      <c r="AT899" s="176" t="s">
        <v>146</v>
      </c>
      <c r="AU899" s="176" t="s">
        <v>79</v>
      </c>
      <c r="AV899" s="15" t="s">
        <v>142</v>
      </c>
      <c r="AW899" s="15" t="s">
        <v>31</v>
      </c>
      <c r="AX899" s="15" t="s">
        <v>77</v>
      </c>
      <c r="AY899" s="176" t="s">
        <v>135</v>
      </c>
    </row>
    <row r="900" spans="1:65" s="2" customFormat="1" ht="33" customHeight="1">
      <c r="A900" s="35"/>
      <c r="B900" s="140"/>
      <c r="C900" s="141" t="s">
        <v>934</v>
      </c>
      <c r="D900" s="141" t="s">
        <v>137</v>
      </c>
      <c r="E900" s="142" t="s">
        <v>935</v>
      </c>
      <c r="F900" s="143" t="s">
        <v>936</v>
      </c>
      <c r="G900" s="144" t="s">
        <v>372</v>
      </c>
      <c r="H900" s="145">
        <v>8.9999999999999993E-3</v>
      </c>
      <c r="I900" s="146"/>
      <c r="J900" s="147">
        <f>ROUND(I900*H900,2)</f>
        <v>0</v>
      </c>
      <c r="K900" s="143" t="s">
        <v>141</v>
      </c>
      <c r="L900" s="36"/>
      <c r="M900" s="148" t="s">
        <v>3</v>
      </c>
      <c r="N900" s="149" t="s">
        <v>40</v>
      </c>
      <c r="O900" s="56"/>
      <c r="P900" s="150">
        <f>O900*H900</f>
        <v>0</v>
      </c>
      <c r="Q900" s="150">
        <v>0</v>
      </c>
      <c r="R900" s="150">
        <f>Q900*H900</f>
        <v>0</v>
      </c>
      <c r="S900" s="150">
        <v>0</v>
      </c>
      <c r="T900" s="151">
        <f>S900*H900</f>
        <v>0</v>
      </c>
      <c r="U900" s="35"/>
      <c r="V900" s="35"/>
      <c r="W900" s="35"/>
      <c r="X900" s="35"/>
      <c r="Y900" s="35"/>
      <c r="Z900" s="35"/>
      <c r="AA900" s="35"/>
      <c r="AB900" s="35"/>
      <c r="AC900" s="35"/>
      <c r="AD900" s="35"/>
      <c r="AE900" s="35"/>
      <c r="AR900" s="152" t="s">
        <v>290</v>
      </c>
      <c r="AT900" s="152" t="s">
        <v>137</v>
      </c>
      <c r="AU900" s="152" t="s">
        <v>79</v>
      </c>
      <c r="AY900" s="20" t="s">
        <v>135</v>
      </c>
      <c r="BE900" s="153">
        <f>IF(N900="základní",J900,0)</f>
        <v>0</v>
      </c>
      <c r="BF900" s="153">
        <f>IF(N900="snížená",J900,0)</f>
        <v>0</v>
      </c>
      <c r="BG900" s="153">
        <f>IF(N900="zákl. přenesená",J900,0)</f>
        <v>0</v>
      </c>
      <c r="BH900" s="153">
        <f>IF(N900="sníž. přenesená",J900,0)</f>
        <v>0</v>
      </c>
      <c r="BI900" s="153">
        <f>IF(N900="nulová",J900,0)</f>
        <v>0</v>
      </c>
      <c r="BJ900" s="20" t="s">
        <v>77</v>
      </c>
      <c r="BK900" s="153">
        <f>ROUND(I900*H900,2)</f>
        <v>0</v>
      </c>
      <c r="BL900" s="20" t="s">
        <v>290</v>
      </c>
      <c r="BM900" s="152" t="s">
        <v>937</v>
      </c>
    </row>
    <row r="901" spans="1:65" s="2" customFormat="1" ht="11.25">
      <c r="A901" s="35"/>
      <c r="B901" s="36"/>
      <c r="C901" s="35"/>
      <c r="D901" s="154" t="s">
        <v>144</v>
      </c>
      <c r="E901" s="35"/>
      <c r="F901" s="155" t="s">
        <v>938</v>
      </c>
      <c r="G901" s="35"/>
      <c r="H901" s="35"/>
      <c r="I901" s="156"/>
      <c r="J901" s="35"/>
      <c r="K901" s="35"/>
      <c r="L901" s="36"/>
      <c r="M901" s="157"/>
      <c r="N901" s="158"/>
      <c r="O901" s="56"/>
      <c r="P901" s="56"/>
      <c r="Q901" s="56"/>
      <c r="R901" s="56"/>
      <c r="S901" s="56"/>
      <c r="T901" s="57"/>
      <c r="U901" s="35"/>
      <c r="V901" s="35"/>
      <c r="W901" s="35"/>
      <c r="X901" s="35"/>
      <c r="Y901" s="35"/>
      <c r="Z901" s="35"/>
      <c r="AA901" s="35"/>
      <c r="AB901" s="35"/>
      <c r="AC901" s="35"/>
      <c r="AD901" s="35"/>
      <c r="AE901" s="35"/>
      <c r="AT901" s="20" t="s">
        <v>144</v>
      </c>
      <c r="AU901" s="20" t="s">
        <v>79</v>
      </c>
    </row>
    <row r="902" spans="1:65" s="12" customFormat="1" ht="22.9" customHeight="1">
      <c r="B902" s="127"/>
      <c r="D902" s="128" t="s">
        <v>68</v>
      </c>
      <c r="E902" s="138" t="s">
        <v>939</v>
      </c>
      <c r="F902" s="138" t="s">
        <v>940</v>
      </c>
      <c r="I902" s="130"/>
      <c r="J902" s="139">
        <f>BK902</f>
        <v>0</v>
      </c>
      <c r="L902" s="127"/>
      <c r="M902" s="132"/>
      <c r="N902" s="133"/>
      <c r="O902" s="133"/>
      <c r="P902" s="134">
        <f>SUM(P903:P916)</f>
        <v>0</v>
      </c>
      <c r="Q902" s="133"/>
      <c r="R902" s="134">
        <f>SUM(R903:R916)</f>
        <v>0.42125000000000001</v>
      </c>
      <c r="S902" s="133"/>
      <c r="T902" s="135">
        <f>SUM(T903:T916)</f>
        <v>0</v>
      </c>
      <c r="AR902" s="128" t="s">
        <v>79</v>
      </c>
      <c r="AT902" s="136" t="s">
        <v>68</v>
      </c>
      <c r="AU902" s="136" t="s">
        <v>77</v>
      </c>
      <c r="AY902" s="128" t="s">
        <v>135</v>
      </c>
      <c r="BK902" s="137">
        <f>SUM(BK903:BK916)</f>
        <v>0</v>
      </c>
    </row>
    <row r="903" spans="1:65" s="2" customFormat="1" ht="33" customHeight="1">
      <c r="A903" s="35"/>
      <c r="B903" s="140"/>
      <c r="C903" s="141" t="s">
        <v>941</v>
      </c>
      <c r="D903" s="141" t="s">
        <v>137</v>
      </c>
      <c r="E903" s="142" t="s">
        <v>942</v>
      </c>
      <c r="F903" s="143" t="s">
        <v>943</v>
      </c>
      <c r="G903" s="144" t="s">
        <v>500</v>
      </c>
      <c r="H903" s="145">
        <v>2</v>
      </c>
      <c r="I903" s="146"/>
      <c r="J903" s="147">
        <f>ROUND(I903*H903,2)</f>
        <v>0</v>
      </c>
      <c r="K903" s="143" t="s">
        <v>3</v>
      </c>
      <c r="L903" s="36"/>
      <c r="M903" s="148" t="s">
        <v>3</v>
      </c>
      <c r="N903" s="149" t="s">
        <v>40</v>
      </c>
      <c r="O903" s="56"/>
      <c r="P903" s="150">
        <f>O903*H903</f>
        <v>0</v>
      </c>
      <c r="Q903" s="150">
        <v>0.10249999999999999</v>
      </c>
      <c r="R903" s="150">
        <f>Q903*H903</f>
        <v>0.20499999999999999</v>
      </c>
      <c r="S903" s="150">
        <v>0</v>
      </c>
      <c r="T903" s="151">
        <f>S903*H903</f>
        <v>0</v>
      </c>
      <c r="U903" s="35"/>
      <c r="V903" s="35"/>
      <c r="W903" s="35"/>
      <c r="X903" s="35"/>
      <c r="Y903" s="35"/>
      <c r="Z903" s="35"/>
      <c r="AA903" s="35"/>
      <c r="AB903" s="35"/>
      <c r="AC903" s="35"/>
      <c r="AD903" s="35"/>
      <c r="AE903" s="35"/>
      <c r="AR903" s="152" t="s">
        <v>290</v>
      </c>
      <c r="AT903" s="152" t="s">
        <v>137</v>
      </c>
      <c r="AU903" s="152" t="s">
        <v>79</v>
      </c>
      <c r="AY903" s="20" t="s">
        <v>135</v>
      </c>
      <c r="BE903" s="153">
        <f>IF(N903="základní",J903,0)</f>
        <v>0</v>
      </c>
      <c r="BF903" s="153">
        <f>IF(N903="snížená",J903,0)</f>
        <v>0</v>
      </c>
      <c r="BG903" s="153">
        <f>IF(N903="zákl. přenesená",J903,0)</f>
        <v>0</v>
      </c>
      <c r="BH903" s="153">
        <f>IF(N903="sníž. přenesená",J903,0)</f>
        <v>0</v>
      </c>
      <c r="BI903" s="153">
        <f>IF(N903="nulová",J903,0)</f>
        <v>0</v>
      </c>
      <c r="BJ903" s="20" t="s">
        <v>77</v>
      </c>
      <c r="BK903" s="153">
        <f>ROUND(I903*H903,2)</f>
        <v>0</v>
      </c>
      <c r="BL903" s="20" t="s">
        <v>290</v>
      </c>
      <c r="BM903" s="152" t="s">
        <v>944</v>
      </c>
    </row>
    <row r="904" spans="1:65" s="13" customFormat="1" ht="11.25">
      <c r="B904" s="159"/>
      <c r="D904" s="160" t="s">
        <v>146</v>
      </c>
      <c r="E904" s="161" t="s">
        <v>3</v>
      </c>
      <c r="F904" s="162" t="s">
        <v>252</v>
      </c>
      <c r="H904" s="161" t="s">
        <v>3</v>
      </c>
      <c r="I904" s="163"/>
      <c r="L904" s="159"/>
      <c r="M904" s="164"/>
      <c r="N904" s="165"/>
      <c r="O904" s="165"/>
      <c r="P904" s="165"/>
      <c r="Q904" s="165"/>
      <c r="R904" s="165"/>
      <c r="S904" s="165"/>
      <c r="T904" s="166"/>
      <c r="AT904" s="161" t="s">
        <v>146</v>
      </c>
      <c r="AU904" s="161" t="s">
        <v>79</v>
      </c>
      <c r="AV904" s="13" t="s">
        <v>77</v>
      </c>
      <c r="AW904" s="13" t="s">
        <v>31</v>
      </c>
      <c r="AX904" s="13" t="s">
        <v>69</v>
      </c>
      <c r="AY904" s="161" t="s">
        <v>135</v>
      </c>
    </row>
    <row r="905" spans="1:65" s="14" customFormat="1" ht="11.25">
      <c r="B905" s="167"/>
      <c r="D905" s="160" t="s">
        <v>146</v>
      </c>
      <c r="E905" s="168" t="s">
        <v>3</v>
      </c>
      <c r="F905" s="169" t="s">
        <v>79</v>
      </c>
      <c r="H905" s="170">
        <v>2</v>
      </c>
      <c r="I905" s="171"/>
      <c r="L905" s="167"/>
      <c r="M905" s="172"/>
      <c r="N905" s="173"/>
      <c r="O905" s="173"/>
      <c r="P905" s="173"/>
      <c r="Q905" s="173"/>
      <c r="R905" s="173"/>
      <c r="S905" s="173"/>
      <c r="T905" s="174"/>
      <c r="AT905" s="168" t="s">
        <v>146</v>
      </c>
      <c r="AU905" s="168" t="s">
        <v>79</v>
      </c>
      <c r="AV905" s="14" t="s">
        <v>79</v>
      </c>
      <c r="AW905" s="14" t="s">
        <v>31</v>
      </c>
      <c r="AX905" s="14" t="s">
        <v>69</v>
      </c>
      <c r="AY905" s="168" t="s">
        <v>135</v>
      </c>
    </row>
    <row r="906" spans="1:65" s="15" customFormat="1" ht="11.25">
      <c r="B906" s="175"/>
      <c r="D906" s="160" t="s">
        <v>146</v>
      </c>
      <c r="E906" s="176" t="s">
        <v>3</v>
      </c>
      <c r="F906" s="177" t="s">
        <v>149</v>
      </c>
      <c r="H906" s="178">
        <v>2</v>
      </c>
      <c r="I906" s="179"/>
      <c r="L906" s="175"/>
      <c r="M906" s="180"/>
      <c r="N906" s="181"/>
      <c r="O906" s="181"/>
      <c r="P906" s="181"/>
      <c r="Q906" s="181"/>
      <c r="R906" s="181"/>
      <c r="S906" s="181"/>
      <c r="T906" s="182"/>
      <c r="AT906" s="176" t="s">
        <v>146</v>
      </c>
      <c r="AU906" s="176" t="s">
        <v>79</v>
      </c>
      <c r="AV906" s="15" t="s">
        <v>142</v>
      </c>
      <c r="AW906" s="15" t="s">
        <v>31</v>
      </c>
      <c r="AX906" s="15" t="s">
        <v>77</v>
      </c>
      <c r="AY906" s="176" t="s">
        <v>135</v>
      </c>
    </row>
    <row r="907" spans="1:65" s="2" customFormat="1" ht="33" customHeight="1">
      <c r="A907" s="35"/>
      <c r="B907" s="140"/>
      <c r="C907" s="141" t="s">
        <v>945</v>
      </c>
      <c r="D907" s="141" t="s">
        <v>137</v>
      </c>
      <c r="E907" s="142" t="s">
        <v>946</v>
      </c>
      <c r="F907" s="143" t="s">
        <v>947</v>
      </c>
      <c r="G907" s="144" t="s">
        <v>500</v>
      </c>
      <c r="H907" s="145">
        <v>2</v>
      </c>
      <c r="I907" s="146"/>
      <c r="J907" s="147">
        <f>ROUND(I907*H907,2)</f>
        <v>0</v>
      </c>
      <c r="K907" s="143" t="s">
        <v>3</v>
      </c>
      <c r="L907" s="36"/>
      <c r="M907" s="148" t="s">
        <v>3</v>
      </c>
      <c r="N907" s="149" t="s">
        <v>40</v>
      </c>
      <c r="O907" s="56"/>
      <c r="P907" s="150">
        <f>O907*H907</f>
        <v>0</v>
      </c>
      <c r="Q907" s="150">
        <v>7.4999999999999997E-2</v>
      </c>
      <c r="R907" s="150">
        <f>Q907*H907</f>
        <v>0.15</v>
      </c>
      <c r="S907" s="150">
        <v>0</v>
      </c>
      <c r="T907" s="151">
        <f>S907*H907</f>
        <v>0</v>
      </c>
      <c r="U907" s="35"/>
      <c r="V907" s="35"/>
      <c r="W907" s="35"/>
      <c r="X907" s="35"/>
      <c r="Y907" s="35"/>
      <c r="Z907" s="35"/>
      <c r="AA907" s="35"/>
      <c r="AB907" s="35"/>
      <c r="AC907" s="35"/>
      <c r="AD907" s="35"/>
      <c r="AE907" s="35"/>
      <c r="AR907" s="152" t="s">
        <v>290</v>
      </c>
      <c r="AT907" s="152" t="s">
        <v>137</v>
      </c>
      <c r="AU907" s="152" t="s">
        <v>79</v>
      </c>
      <c r="AY907" s="20" t="s">
        <v>135</v>
      </c>
      <c r="BE907" s="153">
        <f>IF(N907="základní",J907,0)</f>
        <v>0</v>
      </c>
      <c r="BF907" s="153">
        <f>IF(N907="snížená",J907,0)</f>
        <v>0</v>
      </c>
      <c r="BG907" s="153">
        <f>IF(N907="zákl. přenesená",J907,0)</f>
        <v>0</v>
      </c>
      <c r="BH907" s="153">
        <f>IF(N907="sníž. přenesená",J907,0)</f>
        <v>0</v>
      </c>
      <c r="BI907" s="153">
        <f>IF(N907="nulová",J907,0)</f>
        <v>0</v>
      </c>
      <c r="BJ907" s="20" t="s">
        <v>77</v>
      </c>
      <c r="BK907" s="153">
        <f>ROUND(I907*H907,2)</f>
        <v>0</v>
      </c>
      <c r="BL907" s="20" t="s">
        <v>290</v>
      </c>
      <c r="BM907" s="152" t="s">
        <v>948</v>
      </c>
    </row>
    <row r="908" spans="1:65" s="13" customFormat="1" ht="11.25">
      <c r="B908" s="159"/>
      <c r="D908" s="160" t="s">
        <v>146</v>
      </c>
      <c r="E908" s="161" t="s">
        <v>3</v>
      </c>
      <c r="F908" s="162" t="s">
        <v>252</v>
      </c>
      <c r="H908" s="161" t="s">
        <v>3</v>
      </c>
      <c r="I908" s="163"/>
      <c r="L908" s="159"/>
      <c r="M908" s="164"/>
      <c r="N908" s="165"/>
      <c r="O908" s="165"/>
      <c r="P908" s="165"/>
      <c r="Q908" s="165"/>
      <c r="R908" s="165"/>
      <c r="S908" s="165"/>
      <c r="T908" s="166"/>
      <c r="AT908" s="161" t="s">
        <v>146</v>
      </c>
      <c r="AU908" s="161" t="s">
        <v>79</v>
      </c>
      <c r="AV908" s="13" t="s">
        <v>77</v>
      </c>
      <c r="AW908" s="13" t="s">
        <v>31</v>
      </c>
      <c r="AX908" s="13" t="s">
        <v>69</v>
      </c>
      <c r="AY908" s="161" t="s">
        <v>135</v>
      </c>
    </row>
    <row r="909" spans="1:65" s="14" customFormat="1" ht="11.25">
      <c r="B909" s="167"/>
      <c r="D909" s="160" t="s">
        <v>146</v>
      </c>
      <c r="E909" s="168" t="s">
        <v>3</v>
      </c>
      <c r="F909" s="169" t="s">
        <v>79</v>
      </c>
      <c r="H909" s="170">
        <v>2</v>
      </c>
      <c r="I909" s="171"/>
      <c r="L909" s="167"/>
      <c r="M909" s="172"/>
      <c r="N909" s="173"/>
      <c r="O909" s="173"/>
      <c r="P909" s="173"/>
      <c r="Q909" s="173"/>
      <c r="R909" s="173"/>
      <c r="S909" s="173"/>
      <c r="T909" s="174"/>
      <c r="AT909" s="168" t="s">
        <v>146</v>
      </c>
      <c r="AU909" s="168" t="s">
        <v>79</v>
      </c>
      <c r="AV909" s="14" t="s">
        <v>79</v>
      </c>
      <c r="AW909" s="14" t="s">
        <v>31</v>
      </c>
      <c r="AX909" s="14" t="s">
        <v>69</v>
      </c>
      <c r="AY909" s="168" t="s">
        <v>135</v>
      </c>
    </row>
    <row r="910" spans="1:65" s="15" customFormat="1" ht="11.25">
      <c r="B910" s="175"/>
      <c r="D910" s="160" t="s">
        <v>146</v>
      </c>
      <c r="E910" s="176" t="s">
        <v>3</v>
      </c>
      <c r="F910" s="177" t="s">
        <v>149</v>
      </c>
      <c r="H910" s="178">
        <v>2</v>
      </c>
      <c r="I910" s="179"/>
      <c r="L910" s="175"/>
      <c r="M910" s="180"/>
      <c r="N910" s="181"/>
      <c r="O910" s="181"/>
      <c r="P910" s="181"/>
      <c r="Q910" s="181"/>
      <c r="R910" s="181"/>
      <c r="S910" s="181"/>
      <c r="T910" s="182"/>
      <c r="AT910" s="176" t="s">
        <v>146</v>
      </c>
      <c r="AU910" s="176" t="s">
        <v>79</v>
      </c>
      <c r="AV910" s="15" t="s">
        <v>142</v>
      </c>
      <c r="AW910" s="15" t="s">
        <v>31</v>
      </c>
      <c r="AX910" s="15" t="s">
        <v>77</v>
      </c>
      <c r="AY910" s="176" t="s">
        <v>135</v>
      </c>
    </row>
    <row r="911" spans="1:65" s="2" customFormat="1" ht="33" customHeight="1">
      <c r="A911" s="35"/>
      <c r="B911" s="140"/>
      <c r="C911" s="141" t="s">
        <v>949</v>
      </c>
      <c r="D911" s="141" t="s">
        <v>137</v>
      </c>
      <c r="E911" s="142" t="s">
        <v>950</v>
      </c>
      <c r="F911" s="143" t="s">
        <v>951</v>
      </c>
      <c r="G911" s="144" t="s">
        <v>500</v>
      </c>
      <c r="H911" s="145">
        <v>1</v>
      </c>
      <c r="I911" s="146"/>
      <c r="J911" s="147">
        <f>ROUND(I911*H911,2)</f>
        <v>0</v>
      </c>
      <c r="K911" s="143" t="s">
        <v>3</v>
      </c>
      <c r="L911" s="36"/>
      <c r="M911" s="148" t="s">
        <v>3</v>
      </c>
      <c r="N911" s="149" t="s">
        <v>40</v>
      </c>
      <c r="O911" s="56"/>
      <c r="P911" s="150">
        <f>O911*H911</f>
        <v>0</v>
      </c>
      <c r="Q911" s="150">
        <v>6.6250000000000003E-2</v>
      </c>
      <c r="R911" s="150">
        <f>Q911*H911</f>
        <v>6.6250000000000003E-2</v>
      </c>
      <c r="S911" s="150">
        <v>0</v>
      </c>
      <c r="T911" s="151">
        <f>S911*H911</f>
        <v>0</v>
      </c>
      <c r="U911" s="35"/>
      <c r="V911" s="35"/>
      <c r="W911" s="35"/>
      <c r="X911" s="35"/>
      <c r="Y911" s="35"/>
      <c r="Z911" s="35"/>
      <c r="AA911" s="35"/>
      <c r="AB911" s="35"/>
      <c r="AC911" s="35"/>
      <c r="AD911" s="35"/>
      <c r="AE911" s="35"/>
      <c r="AR911" s="152" t="s">
        <v>290</v>
      </c>
      <c r="AT911" s="152" t="s">
        <v>137</v>
      </c>
      <c r="AU911" s="152" t="s">
        <v>79</v>
      </c>
      <c r="AY911" s="20" t="s">
        <v>135</v>
      </c>
      <c r="BE911" s="153">
        <f>IF(N911="základní",J911,0)</f>
        <v>0</v>
      </c>
      <c r="BF911" s="153">
        <f>IF(N911="snížená",J911,0)</f>
        <v>0</v>
      </c>
      <c r="BG911" s="153">
        <f>IF(N911="zákl. přenesená",J911,0)</f>
        <v>0</v>
      </c>
      <c r="BH911" s="153">
        <f>IF(N911="sníž. přenesená",J911,0)</f>
        <v>0</v>
      </c>
      <c r="BI911" s="153">
        <f>IF(N911="nulová",J911,0)</f>
        <v>0</v>
      </c>
      <c r="BJ911" s="20" t="s">
        <v>77</v>
      </c>
      <c r="BK911" s="153">
        <f>ROUND(I911*H911,2)</f>
        <v>0</v>
      </c>
      <c r="BL911" s="20" t="s">
        <v>290</v>
      </c>
      <c r="BM911" s="152" t="s">
        <v>952</v>
      </c>
    </row>
    <row r="912" spans="1:65" s="13" customFormat="1" ht="11.25">
      <c r="B912" s="159"/>
      <c r="D912" s="160" t="s">
        <v>146</v>
      </c>
      <c r="E912" s="161" t="s">
        <v>3</v>
      </c>
      <c r="F912" s="162" t="s">
        <v>252</v>
      </c>
      <c r="H912" s="161" t="s">
        <v>3</v>
      </c>
      <c r="I912" s="163"/>
      <c r="L912" s="159"/>
      <c r="M912" s="164"/>
      <c r="N912" s="165"/>
      <c r="O912" s="165"/>
      <c r="P912" s="165"/>
      <c r="Q912" s="165"/>
      <c r="R912" s="165"/>
      <c r="S912" s="165"/>
      <c r="T912" s="166"/>
      <c r="AT912" s="161" t="s">
        <v>146</v>
      </c>
      <c r="AU912" s="161" t="s">
        <v>79</v>
      </c>
      <c r="AV912" s="13" t="s">
        <v>77</v>
      </c>
      <c r="AW912" s="13" t="s">
        <v>31</v>
      </c>
      <c r="AX912" s="13" t="s">
        <v>69</v>
      </c>
      <c r="AY912" s="161" t="s">
        <v>135</v>
      </c>
    </row>
    <row r="913" spans="1:65" s="14" customFormat="1" ht="11.25">
      <c r="B913" s="167"/>
      <c r="D913" s="160" t="s">
        <v>146</v>
      </c>
      <c r="E913" s="168" t="s">
        <v>3</v>
      </c>
      <c r="F913" s="169" t="s">
        <v>77</v>
      </c>
      <c r="H913" s="170">
        <v>1</v>
      </c>
      <c r="I913" s="171"/>
      <c r="L913" s="167"/>
      <c r="M913" s="172"/>
      <c r="N913" s="173"/>
      <c r="O913" s="173"/>
      <c r="P913" s="173"/>
      <c r="Q913" s="173"/>
      <c r="R913" s="173"/>
      <c r="S913" s="173"/>
      <c r="T913" s="174"/>
      <c r="AT913" s="168" t="s">
        <v>146</v>
      </c>
      <c r="AU913" s="168" t="s">
        <v>79</v>
      </c>
      <c r="AV913" s="14" t="s">
        <v>79</v>
      </c>
      <c r="AW913" s="14" t="s">
        <v>31</v>
      </c>
      <c r="AX913" s="14" t="s">
        <v>69</v>
      </c>
      <c r="AY913" s="168" t="s">
        <v>135</v>
      </c>
    </row>
    <row r="914" spans="1:65" s="15" customFormat="1" ht="11.25">
      <c r="B914" s="175"/>
      <c r="D914" s="160" t="s">
        <v>146</v>
      </c>
      <c r="E914" s="176" t="s">
        <v>3</v>
      </c>
      <c r="F914" s="177" t="s">
        <v>149</v>
      </c>
      <c r="H914" s="178">
        <v>1</v>
      </c>
      <c r="I914" s="179"/>
      <c r="L914" s="175"/>
      <c r="M914" s="180"/>
      <c r="N914" s="181"/>
      <c r="O914" s="181"/>
      <c r="P914" s="181"/>
      <c r="Q914" s="181"/>
      <c r="R914" s="181"/>
      <c r="S914" s="181"/>
      <c r="T914" s="182"/>
      <c r="AT914" s="176" t="s">
        <v>146</v>
      </c>
      <c r="AU914" s="176" t="s">
        <v>79</v>
      </c>
      <c r="AV914" s="15" t="s">
        <v>142</v>
      </c>
      <c r="AW914" s="15" t="s">
        <v>31</v>
      </c>
      <c r="AX914" s="15" t="s">
        <v>77</v>
      </c>
      <c r="AY914" s="176" t="s">
        <v>135</v>
      </c>
    </row>
    <row r="915" spans="1:65" s="2" customFormat="1" ht="24.2" customHeight="1">
      <c r="A915" s="35"/>
      <c r="B915" s="140"/>
      <c r="C915" s="141" t="s">
        <v>953</v>
      </c>
      <c r="D915" s="141" t="s">
        <v>137</v>
      </c>
      <c r="E915" s="142" t="s">
        <v>954</v>
      </c>
      <c r="F915" s="143" t="s">
        <v>955</v>
      </c>
      <c r="G915" s="144" t="s">
        <v>372</v>
      </c>
      <c r="H915" s="145">
        <v>0.42099999999999999</v>
      </c>
      <c r="I915" s="146"/>
      <c r="J915" s="147">
        <f>ROUND(I915*H915,2)</f>
        <v>0</v>
      </c>
      <c r="K915" s="143" t="s">
        <v>141</v>
      </c>
      <c r="L915" s="36"/>
      <c r="M915" s="148" t="s">
        <v>3</v>
      </c>
      <c r="N915" s="149" t="s">
        <v>40</v>
      </c>
      <c r="O915" s="56"/>
      <c r="P915" s="150">
        <f>O915*H915</f>
        <v>0</v>
      </c>
      <c r="Q915" s="150">
        <v>0</v>
      </c>
      <c r="R915" s="150">
        <f>Q915*H915</f>
        <v>0</v>
      </c>
      <c r="S915" s="150">
        <v>0</v>
      </c>
      <c r="T915" s="151">
        <f>S915*H915</f>
        <v>0</v>
      </c>
      <c r="U915" s="35"/>
      <c r="V915" s="35"/>
      <c r="W915" s="35"/>
      <c r="X915" s="35"/>
      <c r="Y915" s="35"/>
      <c r="Z915" s="35"/>
      <c r="AA915" s="35"/>
      <c r="AB915" s="35"/>
      <c r="AC915" s="35"/>
      <c r="AD915" s="35"/>
      <c r="AE915" s="35"/>
      <c r="AR915" s="152" t="s">
        <v>290</v>
      </c>
      <c r="AT915" s="152" t="s">
        <v>137</v>
      </c>
      <c r="AU915" s="152" t="s">
        <v>79</v>
      </c>
      <c r="AY915" s="20" t="s">
        <v>135</v>
      </c>
      <c r="BE915" s="153">
        <f>IF(N915="základní",J915,0)</f>
        <v>0</v>
      </c>
      <c r="BF915" s="153">
        <f>IF(N915="snížená",J915,0)</f>
        <v>0</v>
      </c>
      <c r="BG915" s="153">
        <f>IF(N915="zákl. přenesená",J915,0)</f>
        <v>0</v>
      </c>
      <c r="BH915" s="153">
        <f>IF(N915="sníž. přenesená",J915,0)</f>
        <v>0</v>
      </c>
      <c r="BI915" s="153">
        <f>IF(N915="nulová",J915,0)</f>
        <v>0</v>
      </c>
      <c r="BJ915" s="20" t="s">
        <v>77</v>
      </c>
      <c r="BK915" s="153">
        <f>ROUND(I915*H915,2)</f>
        <v>0</v>
      </c>
      <c r="BL915" s="20" t="s">
        <v>290</v>
      </c>
      <c r="BM915" s="152" t="s">
        <v>956</v>
      </c>
    </row>
    <row r="916" spans="1:65" s="2" customFormat="1" ht="11.25">
      <c r="A916" s="35"/>
      <c r="B916" s="36"/>
      <c r="C916" s="35"/>
      <c r="D916" s="154" t="s">
        <v>144</v>
      </c>
      <c r="E916" s="35"/>
      <c r="F916" s="155" t="s">
        <v>957</v>
      </c>
      <c r="G916" s="35"/>
      <c r="H916" s="35"/>
      <c r="I916" s="156"/>
      <c r="J916" s="35"/>
      <c r="K916" s="35"/>
      <c r="L916" s="36"/>
      <c r="M916" s="193"/>
      <c r="N916" s="194"/>
      <c r="O916" s="195"/>
      <c r="P916" s="195"/>
      <c r="Q916" s="195"/>
      <c r="R916" s="195"/>
      <c r="S916" s="195"/>
      <c r="T916" s="196"/>
      <c r="U916" s="35"/>
      <c r="V916" s="35"/>
      <c r="W916" s="35"/>
      <c r="X916" s="35"/>
      <c r="Y916" s="35"/>
      <c r="Z916" s="35"/>
      <c r="AA916" s="35"/>
      <c r="AB916" s="35"/>
      <c r="AC916" s="35"/>
      <c r="AD916" s="35"/>
      <c r="AE916" s="35"/>
      <c r="AT916" s="20" t="s">
        <v>144</v>
      </c>
      <c r="AU916" s="20" t="s">
        <v>79</v>
      </c>
    </row>
    <row r="917" spans="1:65" s="2" customFormat="1" ht="6.95" customHeight="1">
      <c r="A917" s="35"/>
      <c r="B917" s="45"/>
      <c r="C917" s="46"/>
      <c r="D917" s="46"/>
      <c r="E917" s="46"/>
      <c r="F917" s="46"/>
      <c r="G917" s="46"/>
      <c r="H917" s="46"/>
      <c r="I917" s="46"/>
      <c r="J917" s="46"/>
      <c r="K917" s="46"/>
      <c r="L917" s="36"/>
      <c r="M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  <c r="AC917" s="35"/>
      <c r="AD917" s="35"/>
      <c r="AE917" s="35"/>
    </row>
  </sheetData>
  <autoFilter ref="C90:K916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95" r:id="rId1"/>
    <hyperlink ref="F100" r:id="rId2"/>
    <hyperlink ref="F105" r:id="rId3"/>
    <hyperlink ref="F116" r:id="rId4"/>
    <hyperlink ref="F122" r:id="rId5"/>
    <hyperlink ref="F128" r:id="rId6"/>
    <hyperlink ref="F135" r:id="rId7"/>
    <hyperlink ref="F142" r:id="rId8"/>
    <hyperlink ref="F149" r:id="rId9"/>
    <hyperlink ref="F156" r:id="rId10"/>
    <hyperlink ref="F163" r:id="rId11"/>
    <hyperlink ref="F202" r:id="rId12"/>
    <hyperlink ref="F212" r:id="rId13"/>
    <hyperlink ref="F228" r:id="rId14"/>
    <hyperlink ref="F239" r:id="rId15"/>
    <hyperlink ref="F246" r:id="rId16"/>
    <hyperlink ref="F253" r:id="rId17"/>
    <hyperlink ref="F261" r:id="rId18"/>
    <hyperlink ref="F271" r:id="rId19"/>
    <hyperlink ref="F282" r:id="rId20"/>
    <hyperlink ref="F292" r:id="rId21"/>
    <hyperlink ref="F302" r:id="rId22"/>
    <hyperlink ref="F312" r:id="rId23"/>
    <hyperlink ref="F337" r:id="rId24"/>
    <hyperlink ref="F346" r:id="rId25"/>
    <hyperlink ref="F352" r:id="rId26"/>
    <hyperlink ref="F358" r:id="rId27"/>
    <hyperlink ref="F365" r:id="rId28"/>
    <hyperlink ref="F372" r:id="rId29"/>
    <hyperlink ref="F380" r:id="rId30"/>
    <hyperlink ref="F384" r:id="rId31"/>
    <hyperlink ref="F391" r:id="rId32"/>
    <hyperlink ref="F412" r:id="rId33"/>
    <hyperlink ref="F417" r:id="rId34"/>
    <hyperlink ref="F428" r:id="rId35"/>
    <hyperlink ref="F444" r:id="rId36"/>
    <hyperlink ref="F460" r:id="rId37"/>
    <hyperlink ref="F463" r:id="rId38"/>
    <hyperlink ref="F475" r:id="rId39"/>
    <hyperlink ref="F510" r:id="rId40"/>
    <hyperlink ref="F516" r:id="rId41"/>
    <hyperlink ref="F522" r:id="rId42"/>
    <hyperlink ref="F529" r:id="rId43"/>
    <hyperlink ref="F549" r:id="rId44"/>
    <hyperlink ref="F555" r:id="rId45"/>
    <hyperlink ref="F567" r:id="rId46"/>
    <hyperlink ref="F577" r:id="rId47"/>
    <hyperlink ref="F583" r:id="rId48"/>
    <hyperlink ref="F589" r:id="rId49"/>
    <hyperlink ref="F595" r:id="rId50"/>
    <hyperlink ref="F601" r:id="rId51"/>
    <hyperlink ref="F614" r:id="rId52"/>
    <hyperlink ref="F620" r:id="rId53"/>
    <hyperlink ref="F626" r:id="rId54"/>
    <hyperlink ref="F632" r:id="rId55"/>
    <hyperlink ref="F652" r:id="rId56"/>
    <hyperlink ref="F660" r:id="rId57"/>
    <hyperlink ref="F680" r:id="rId58"/>
    <hyperlink ref="F700" r:id="rId59"/>
    <hyperlink ref="F713" r:id="rId60"/>
    <hyperlink ref="F727" r:id="rId61"/>
    <hyperlink ref="F733" r:id="rId62"/>
    <hyperlink ref="F743" r:id="rId63"/>
    <hyperlink ref="F749" r:id="rId64"/>
    <hyperlink ref="F759" r:id="rId65"/>
    <hyperlink ref="F765" r:id="rId66"/>
    <hyperlink ref="F771" r:id="rId67"/>
    <hyperlink ref="F779" r:id="rId68"/>
    <hyperlink ref="F791" r:id="rId69"/>
    <hyperlink ref="F802" r:id="rId70"/>
    <hyperlink ref="F807" r:id="rId71"/>
    <hyperlink ref="F814" r:id="rId72"/>
    <hyperlink ref="F821" r:id="rId73"/>
    <hyperlink ref="F827" r:id="rId74"/>
    <hyperlink ref="F833" r:id="rId75"/>
    <hyperlink ref="F848" r:id="rId76"/>
    <hyperlink ref="F857" r:id="rId77"/>
    <hyperlink ref="F863" r:id="rId78"/>
    <hyperlink ref="F870" r:id="rId79"/>
    <hyperlink ref="F874" r:id="rId80"/>
    <hyperlink ref="F878" r:id="rId81"/>
    <hyperlink ref="F883" r:id="rId82"/>
    <hyperlink ref="F887" r:id="rId83"/>
    <hyperlink ref="F892" r:id="rId84"/>
    <hyperlink ref="F896" r:id="rId85"/>
    <hyperlink ref="F901" r:id="rId86"/>
    <hyperlink ref="F916" r:id="rId87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2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1" t="s">
        <v>6</v>
      </c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20" t="s">
        <v>82</v>
      </c>
    </row>
    <row r="3" spans="1:46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pans="1:46" s="1" customFormat="1" ht="24.95" customHeight="1">
      <c r="B4" s="23"/>
      <c r="D4" s="24" t="s">
        <v>101</v>
      </c>
      <c r="L4" s="23"/>
      <c r="M4" s="91" t="s">
        <v>11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30" t="s">
        <v>17</v>
      </c>
      <c r="L6" s="23"/>
    </row>
    <row r="7" spans="1:46" s="1" customFormat="1" ht="16.5" customHeight="1">
      <c r="B7" s="23"/>
      <c r="E7" s="332" t="str">
        <f>'Rekapitulace stavby'!K6</f>
        <v>Park Bílý kůň, Praha 14</v>
      </c>
      <c r="F7" s="333"/>
      <c r="G7" s="333"/>
      <c r="H7" s="333"/>
      <c r="L7" s="23"/>
    </row>
    <row r="8" spans="1:46" s="2" customFormat="1" ht="12" customHeight="1">
      <c r="A8" s="35"/>
      <c r="B8" s="36"/>
      <c r="C8" s="35"/>
      <c r="D8" s="30" t="s">
        <v>102</v>
      </c>
      <c r="E8" s="35"/>
      <c r="F8" s="35"/>
      <c r="G8" s="35"/>
      <c r="H8" s="35"/>
      <c r="I8" s="35"/>
      <c r="J8" s="35"/>
      <c r="K8" s="35"/>
      <c r="L8" s="9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294" t="s">
        <v>958</v>
      </c>
      <c r="F9" s="334"/>
      <c r="G9" s="334"/>
      <c r="H9" s="334"/>
      <c r="I9" s="35"/>
      <c r="J9" s="35"/>
      <c r="K9" s="35"/>
      <c r="L9" s="9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9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30" t="s">
        <v>19</v>
      </c>
      <c r="E11" s="35"/>
      <c r="F11" s="28" t="s">
        <v>3</v>
      </c>
      <c r="G11" s="35"/>
      <c r="H11" s="35"/>
      <c r="I11" s="30" t="s">
        <v>20</v>
      </c>
      <c r="J11" s="28" t="s">
        <v>3</v>
      </c>
      <c r="K11" s="35"/>
      <c r="L11" s="9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30" t="s">
        <v>21</v>
      </c>
      <c r="E12" s="35"/>
      <c r="F12" s="28" t="s">
        <v>22</v>
      </c>
      <c r="G12" s="35"/>
      <c r="H12" s="35"/>
      <c r="I12" s="30" t="s">
        <v>23</v>
      </c>
      <c r="J12" s="53">
        <f>'Rekapitulace stavby'!AN8</f>
        <v>45507</v>
      </c>
      <c r="K12" s="35"/>
      <c r="L12" s="9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9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30" t="s">
        <v>24</v>
      </c>
      <c r="E14" s="35"/>
      <c r="F14" s="35"/>
      <c r="G14" s="35"/>
      <c r="H14" s="35"/>
      <c r="I14" s="30" t="s">
        <v>25</v>
      </c>
      <c r="J14" s="28" t="str">
        <f>IF('Rekapitulace stavby'!AN10="","",'Rekapitulace stavby'!AN10)</f>
        <v/>
      </c>
      <c r="K14" s="35"/>
      <c r="L14" s="9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8" t="str">
        <f>IF('Rekapitulace stavby'!E11="","",'Rekapitulace stavby'!E11)</f>
        <v xml:space="preserve"> </v>
      </c>
      <c r="F15" s="35"/>
      <c r="G15" s="35"/>
      <c r="H15" s="35"/>
      <c r="I15" s="30" t="s">
        <v>27</v>
      </c>
      <c r="J15" s="28" t="str">
        <f>IF('Rekapitulace stavby'!AN11="","",'Rekapitulace stavby'!AN11)</f>
        <v/>
      </c>
      <c r="K15" s="35"/>
      <c r="L15" s="9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9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30" t="s">
        <v>28</v>
      </c>
      <c r="E17" s="35"/>
      <c r="F17" s="35"/>
      <c r="G17" s="35"/>
      <c r="H17" s="35"/>
      <c r="I17" s="30" t="s">
        <v>25</v>
      </c>
      <c r="J17" s="31" t="str">
        <f>'Rekapitulace stavby'!AN13</f>
        <v>Vyplň údaj</v>
      </c>
      <c r="K17" s="35"/>
      <c r="L17" s="9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335" t="str">
        <f>'Rekapitulace stavby'!E14</f>
        <v>Vyplň údaj</v>
      </c>
      <c r="F18" s="315"/>
      <c r="G18" s="315"/>
      <c r="H18" s="315"/>
      <c r="I18" s="30" t="s">
        <v>27</v>
      </c>
      <c r="J18" s="31" t="str">
        <f>'Rekapitulace stavby'!AN14</f>
        <v>Vyplň údaj</v>
      </c>
      <c r="K18" s="35"/>
      <c r="L18" s="9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9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30" t="s">
        <v>30</v>
      </c>
      <c r="E20" s="35"/>
      <c r="F20" s="35"/>
      <c r="G20" s="35"/>
      <c r="H20" s="35"/>
      <c r="I20" s="30" t="s">
        <v>25</v>
      </c>
      <c r="J20" s="28" t="str">
        <f>IF('Rekapitulace stavby'!AN16="","",'Rekapitulace stavby'!AN16)</f>
        <v/>
      </c>
      <c r="K20" s="35"/>
      <c r="L20" s="9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8" t="str">
        <f>IF('Rekapitulace stavby'!E17="","",'Rekapitulace stavby'!E17)</f>
        <v xml:space="preserve"> </v>
      </c>
      <c r="F21" s="35"/>
      <c r="G21" s="35"/>
      <c r="H21" s="35"/>
      <c r="I21" s="30" t="s">
        <v>27</v>
      </c>
      <c r="J21" s="28" t="str">
        <f>IF('Rekapitulace stavby'!AN17="","",'Rekapitulace stavby'!AN17)</f>
        <v/>
      </c>
      <c r="K21" s="35"/>
      <c r="L21" s="9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9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30" t="s">
        <v>32</v>
      </c>
      <c r="E23" s="35"/>
      <c r="F23" s="35"/>
      <c r="G23" s="35"/>
      <c r="H23" s="35"/>
      <c r="I23" s="30" t="s">
        <v>25</v>
      </c>
      <c r="J23" s="28" t="str">
        <f>IF('Rekapitulace stavby'!AN19="","",'Rekapitulace stavby'!AN19)</f>
        <v/>
      </c>
      <c r="K23" s="35"/>
      <c r="L23" s="9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8" t="str">
        <f>IF('Rekapitulace stavby'!E20="","",'Rekapitulace stavby'!E20)</f>
        <v xml:space="preserve"> </v>
      </c>
      <c r="F24" s="35"/>
      <c r="G24" s="35"/>
      <c r="H24" s="35"/>
      <c r="I24" s="30" t="s">
        <v>27</v>
      </c>
      <c r="J24" s="28" t="str">
        <f>IF('Rekapitulace stavby'!AN20="","",'Rekapitulace stavby'!AN20)</f>
        <v/>
      </c>
      <c r="K24" s="35"/>
      <c r="L24" s="9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9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30" t="s">
        <v>33</v>
      </c>
      <c r="E26" s="35"/>
      <c r="F26" s="35"/>
      <c r="G26" s="35"/>
      <c r="H26" s="35"/>
      <c r="I26" s="35"/>
      <c r="J26" s="35"/>
      <c r="K26" s="35"/>
      <c r="L26" s="9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93"/>
      <c r="B27" s="94"/>
      <c r="C27" s="93"/>
      <c r="D27" s="93"/>
      <c r="E27" s="320" t="s">
        <v>3</v>
      </c>
      <c r="F27" s="320"/>
      <c r="G27" s="320"/>
      <c r="H27" s="320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9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4"/>
      <c r="E29" s="64"/>
      <c r="F29" s="64"/>
      <c r="G29" s="64"/>
      <c r="H29" s="64"/>
      <c r="I29" s="64"/>
      <c r="J29" s="64"/>
      <c r="K29" s="64"/>
      <c r="L29" s="9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36"/>
      <c r="C30" s="35"/>
      <c r="D30" s="96" t="s">
        <v>35</v>
      </c>
      <c r="E30" s="35"/>
      <c r="F30" s="35"/>
      <c r="G30" s="35"/>
      <c r="H30" s="35"/>
      <c r="I30" s="35"/>
      <c r="J30" s="69">
        <f>ROUND(J86, 2)</f>
        <v>0</v>
      </c>
      <c r="K30" s="35"/>
      <c r="L30" s="9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36"/>
      <c r="C31" s="35"/>
      <c r="D31" s="64"/>
      <c r="E31" s="64"/>
      <c r="F31" s="64"/>
      <c r="G31" s="64"/>
      <c r="H31" s="64"/>
      <c r="I31" s="64"/>
      <c r="J31" s="64"/>
      <c r="K31" s="64"/>
      <c r="L31" s="9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36"/>
      <c r="C32" s="35"/>
      <c r="D32" s="35"/>
      <c r="E32" s="35"/>
      <c r="F32" s="39" t="s">
        <v>37</v>
      </c>
      <c r="G32" s="35"/>
      <c r="H32" s="35"/>
      <c r="I32" s="39" t="s">
        <v>36</v>
      </c>
      <c r="J32" s="39" t="s">
        <v>38</v>
      </c>
      <c r="K32" s="35"/>
      <c r="L32" s="9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36"/>
      <c r="C33" s="35"/>
      <c r="D33" s="97" t="s">
        <v>39</v>
      </c>
      <c r="E33" s="30" t="s">
        <v>40</v>
      </c>
      <c r="F33" s="98">
        <f>ROUND((SUM(BE86:BE324)),  2)</f>
        <v>0</v>
      </c>
      <c r="G33" s="35"/>
      <c r="H33" s="35"/>
      <c r="I33" s="99">
        <v>0.21</v>
      </c>
      <c r="J33" s="98">
        <f>ROUND(((SUM(BE86:BE324))*I33),  2)</f>
        <v>0</v>
      </c>
      <c r="K33" s="35"/>
      <c r="L33" s="9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36"/>
      <c r="C34" s="35"/>
      <c r="D34" s="35"/>
      <c r="E34" s="30" t="s">
        <v>41</v>
      </c>
      <c r="F34" s="98">
        <f>ROUND((SUM(BF86:BF324)),  2)</f>
        <v>0</v>
      </c>
      <c r="G34" s="35"/>
      <c r="H34" s="35"/>
      <c r="I34" s="99">
        <v>0.12</v>
      </c>
      <c r="J34" s="98">
        <f>ROUND(((SUM(BF86:BF324))*I34),  2)</f>
        <v>0</v>
      </c>
      <c r="K34" s="35"/>
      <c r="L34" s="9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36"/>
      <c r="C35" s="35"/>
      <c r="D35" s="35"/>
      <c r="E35" s="30" t="s">
        <v>42</v>
      </c>
      <c r="F35" s="98">
        <f>ROUND((SUM(BG86:BG324)),  2)</f>
        <v>0</v>
      </c>
      <c r="G35" s="35"/>
      <c r="H35" s="35"/>
      <c r="I35" s="99">
        <v>0.21</v>
      </c>
      <c r="J35" s="98">
        <f>0</f>
        <v>0</v>
      </c>
      <c r="K35" s="35"/>
      <c r="L35" s="9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36"/>
      <c r="C36" s="35"/>
      <c r="D36" s="35"/>
      <c r="E36" s="30" t="s">
        <v>43</v>
      </c>
      <c r="F36" s="98">
        <f>ROUND((SUM(BH86:BH324)),  2)</f>
        <v>0</v>
      </c>
      <c r="G36" s="35"/>
      <c r="H36" s="35"/>
      <c r="I36" s="99">
        <v>0.12</v>
      </c>
      <c r="J36" s="98">
        <f>0</f>
        <v>0</v>
      </c>
      <c r="K36" s="35"/>
      <c r="L36" s="9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36"/>
      <c r="C37" s="35"/>
      <c r="D37" s="35"/>
      <c r="E37" s="30" t="s">
        <v>44</v>
      </c>
      <c r="F37" s="98">
        <f>ROUND((SUM(BI86:BI324)),  2)</f>
        <v>0</v>
      </c>
      <c r="G37" s="35"/>
      <c r="H37" s="35"/>
      <c r="I37" s="99">
        <v>0</v>
      </c>
      <c r="J37" s="98">
        <f>0</f>
        <v>0</v>
      </c>
      <c r="K37" s="35"/>
      <c r="L37" s="9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9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36"/>
      <c r="C39" s="100"/>
      <c r="D39" s="101" t="s">
        <v>45</v>
      </c>
      <c r="E39" s="58"/>
      <c r="F39" s="58"/>
      <c r="G39" s="102" t="s">
        <v>46</v>
      </c>
      <c r="H39" s="103" t="s">
        <v>47</v>
      </c>
      <c r="I39" s="58"/>
      <c r="J39" s="104">
        <f>SUM(J30:J37)</f>
        <v>0</v>
      </c>
      <c r="K39" s="105"/>
      <c r="L39" s="9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9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47"/>
      <c r="C44" s="48"/>
      <c r="D44" s="48"/>
      <c r="E44" s="48"/>
      <c r="F44" s="48"/>
      <c r="G44" s="48"/>
      <c r="H44" s="48"/>
      <c r="I44" s="48"/>
      <c r="J44" s="48"/>
      <c r="K44" s="48"/>
      <c r="L44" s="9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104</v>
      </c>
      <c r="D45" s="35"/>
      <c r="E45" s="35"/>
      <c r="F45" s="35"/>
      <c r="G45" s="35"/>
      <c r="H45" s="35"/>
      <c r="I45" s="35"/>
      <c r="J45" s="35"/>
      <c r="K45" s="35"/>
      <c r="L45" s="9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9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17</v>
      </c>
      <c r="D47" s="35"/>
      <c r="E47" s="35"/>
      <c r="F47" s="35"/>
      <c r="G47" s="35"/>
      <c r="H47" s="35"/>
      <c r="I47" s="35"/>
      <c r="J47" s="35"/>
      <c r="K47" s="35"/>
      <c r="L47" s="9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5"/>
      <c r="D48" s="35"/>
      <c r="E48" s="332" t="str">
        <f>E7</f>
        <v>Park Bílý kůň, Praha 14</v>
      </c>
      <c r="F48" s="333"/>
      <c r="G48" s="333"/>
      <c r="H48" s="333"/>
      <c r="I48" s="35"/>
      <c r="J48" s="35"/>
      <c r="K48" s="35"/>
      <c r="L48" s="9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102</v>
      </c>
      <c r="D49" s="35"/>
      <c r="E49" s="35"/>
      <c r="F49" s="35"/>
      <c r="G49" s="35"/>
      <c r="H49" s="35"/>
      <c r="I49" s="35"/>
      <c r="J49" s="35"/>
      <c r="K49" s="35"/>
      <c r="L49" s="9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5"/>
      <c r="D50" s="35"/>
      <c r="E50" s="294" t="str">
        <f>E9</f>
        <v>SO 401 - Veřejné osvětlení</v>
      </c>
      <c r="F50" s="334"/>
      <c r="G50" s="334"/>
      <c r="H50" s="334"/>
      <c r="I50" s="35"/>
      <c r="J50" s="35"/>
      <c r="K50" s="35"/>
      <c r="L50" s="9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5"/>
      <c r="D51" s="35"/>
      <c r="E51" s="35"/>
      <c r="F51" s="35"/>
      <c r="G51" s="35"/>
      <c r="H51" s="35"/>
      <c r="I51" s="35"/>
      <c r="J51" s="35"/>
      <c r="K51" s="35"/>
      <c r="L51" s="9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5"/>
      <c r="E52" s="35"/>
      <c r="F52" s="28" t="str">
        <f>F12</f>
        <v>p.č. 1384/1 a 1385, k.ú. Hloubětín [731234]</v>
      </c>
      <c r="G52" s="35"/>
      <c r="H52" s="35"/>
      <c r="I52" s="30" t="s">
        <v>23</v>
      </c>
      <c r="J52" s="53">
        <f>IF(J12="","",J12)</f>
        <v>45507</v>
      </c>
      <c r="K52" s="35"/>
      <c r="L52" s="9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5"/>
      <c r="D53" s="35"/>
      <c r="E53" s="35"/>
      <c r="F53" s="35"/>
      <c r="G53" s="35"/>
      <c r="H53" s="35"/>
      <c r="I53" s="35"/>
      <c r="J53" s="35"/>
      <c r="K53" s="35"/>
      <c r="L53" s="9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24</v>
      </c>
      <c r="D54" s="35"/>
      <c r="E54" s="35"/>
      <c r="F54" s="28" t="str">
        <f>E15</f>
        <v xml:space="preserve"> </v>
      </c>
      <c r="G54" s="35"/>
      <c r="H54" s="35"/>
      <c r="I54" s="30" t="s">
        <v>30</v>
      </c>
      <c r="J54" s="33" t="str">
        <f>E21</f>
        <v xml:space="preserve"> </v>
      </c>
      <c r="K54" s="35"/>
      <c r="L54" s="9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28</v>
      </c>
      <c r="D55" s="35"/>
      <c r="E55" s="35"/>
      <c r="F55" s="28" t="str">
        <f>IF(E18="","",E18)</f>
        <v>Vyplň údaj</v>
      </c>
      <c r="G55" s="35"/>
      <c r="H55" s="35"/>
      <c r="I55" s="30" t="s">
        <v>32</v>
      </c>
      <c r="J55" s="33" t="str">
        <f>E24</f>
        <v xml:space="preserve"> </v>
      </c>
      <c r="K55" s="35"/>
      <c r="L55" s="9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5"/>
      <c r="D56" s="35"/>
      <c r="E56" s="35"/>
      <c r="F56" s="35"/>
      <c r="G56" s="35"/>
      <c r="H56" s="35"/>
      <c r="I56" s="35"/>
      <c r="J56" s="35"/>
      <c r="K56" s="35"/>
      <c r="L56" s="9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06" t="s">
        <v>105</v>
      </c>
      <c r="D57" s="100"/>
      <c r="E57" s="100"/>
      <c r="F57" s="100"/>
      <c r="G57" s="100"/>
      <c r="H57" s="100"/>
      <c r="I57" s="100"/>
      <c r="J57" s="107" t="s">
        <v>106</v>
      </c>
      <c r="K57" s="100"/>
      <c r="L57" s="9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5"/>
      <c r="D58" s="35"/>
      <c r="E58" s="35"/>
      <c r="F58" s="35"/>
      <c r="G58" s="35"/>
      <c r="H58" s="35"/>
      <c r="I58" s="35"/>
      <c r="J58" s="35"/>
      <c r="K58" s="35"/>
      <c r="L58" s="9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08" t="s">
        <v>67</v>
      </c>
      <c r="D59" s="35"/>
      <c r="E59" s="35"/>
      <c r="F59" s="35"/>
      <c r="G59" s="35"/>
      <c r="H59" s="35"/>
      <c r="I59" s="35"/>
      <c r="J59" s="69">
        <f>J86</f>
        <v>0</v>
      </c>
      <c r="K59" s="35"/>
      <c r="L59" s="9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20" t="s">
        <v>107</v>
      </c>
    </row>
    <row r="60" spans="1:47" s="9" customFormat="1" ht="24.95" customHeight="1">
      <c r="B60" s="109"/>
      <c r="D60" s="110" t="s">
        <v>108</v>
      </c>
      <c r="E60" s="111"/>
      <c r="F60" s="111"/>
      <c r="G60" s="111"/>
      <c r="H60" s="111"/>
      <c r="I60" s="111"/>
      <c r="J60" s="112">
        <f>J87</f>
        <v>0</v>
      </c>
      <c r="L60" s="109"/>
    </row>
    <row r="61" spans="1:47" s="10" customFormat="1" ht="19.899999999999999" customHeight="1">
      <c r="B61" s="113"/>
      <c r="D61" s="114" t="s">
        <v>114</v>
      </c>
      <c r="E61" s="115"/>
      <c r="F61" s="115"/>
      <c r="G61" s="115"/>
      <c r="H61" s="115"/>
      <c r="I61" s="115"/>
      <c r="J61" s="116">
        <f>J88</f>
        <v>0</v>
      </c>
      <c r="L61" s="113"/>
    </row>
    <row r="62" spans="1:47" s="9" customFormat="1" ht="24.95" customHeight="1">
      <c r="B62" s="109"/>
      <c r="D62" s="110" t="s">
        <v>117</v>
      </c>
      <c r="E62" s="111"/>
      <c r="F62" s="111"/>
      <c r="G62" s="111"/>
      <c r="H62" s="111"/>
      <c r="I62" s="111"/>
      <c r="J62" s="112">
        <f>J95</f>
        <v>0</v>
      </c>
      <c r="L62" s="109"/>
    </row>
    <row r="63" spans="1:47" s="10" customFormat="1" ht="19.899999999999999" customHeight="1">
      <c r="B63" s="113"/>
      <c r="D63" s="114" t="s">
        <v>959</v>
      </c>
      <c r="E63" s="115"/>
      <c r="F63" s="115"/>
      <c r="G63" s="115"/>
      <c r="H63" s="115"/>
      <c r="I63" s="115"/>
      <c r="J63" s="116">
        <f>J96</f>
        <v>0</v>
      </c>
      <c r="L63" s="113"/>
    </row>
    <row r="64" spans="1:47" s="9" customFormat="1" ht="24.95" customHeight="1">
      <c r="B64" s="109"/>
      <c r="D64" s="110" t="s">
        <v>960</v>
      </c>
      <c r="E64" s="111"/>
      <c r="F64" s="111"/>
      <c r="G64" s="111"/>
      <c r="H64" s="111"/>
      <c r="I64" s="111"/>
      <c r="J64" s="112">
        <f>J117</f>
        <v>0</v>
      </c>
      <c r="L64" s="109"/>
    </row>
    <row r="65" spans="1:31" s="10" customFormat="1" ht="19.899999999999999" customHeight="1">
      <c r="B65" s="113"/>
      <c r="D65" s="114" t="s">
        <v>961</v>
      </c>
      <c r="E65" s="115"/>
      <c r="F65" s="115"/>
      <c r="G65" s="115"/>
      <c r="H65" s="115"/>
      <c r="I65" s="115"/>
      <c r="J65" s="116">
        <f>J118</f>
        <v>0</v>
      </c>
      <c r="L65" s="113"/>
    </row>
    <row r="66" spans="1:31" s="10" customFormat="1" ht="19.899999999999999" customHeight="1">
      <c r="B66" s="113"/>
      <c r="D66" s="114" t="s">
        <v>962</v>
      </c>
      <c r="E66" s="115"/>
      <c r="F66" s="115"/>
      <c r="G66" s="115"/>
      <c r="H66" s="115"/>
      <c r="I66" s="115"/>
      <c r="J66" s="116">
        <f>J201</f>
        <v>0</v>
      </c>
      <c r="L66" s="113"/>
    </row>
    <row r="67" spans="1:31" s="2" customFormat="1" ht="21.75" customHeight="1">
      <c r="A67" s="35"/>
      <c r="B67" s="36"/>
      <c r="C67" s="35"/>
      <c r="D67" s="35"/>
      <c r="E67" s="35"/>
      <c r="F67" s="35"/>
      <c r="G67" s="35"/>
      <c r="H67" s="35"/>
      <c r="I67" s="35"/>
      <c r="J67" s="35"/>
      <c r="K67" s="35"/>
      <c r="L67" s="9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6.95" customHeight="1">
      <c r="A68" s="35"/>
      <c r="B68" s="45"/>
      <c r="C68" s="46"/>
      <c r="D68" s="46"/>
      <c r="E68" s="46"/>
      <c r="F68" s="46"/>
      <c r="G68" s="46"/>
      <c r="H68" s="46"/>
      <c r="I68" s="46"/>
      <c r="J68" s="46"/>
      <c r="K68" s="46"/>
      <c r="L68" s="92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72" spans="1:31" s="2" customFormat="1" ht="6.95" customHeight="1">
      <c r="A72" s="35"/>
      <c r="B72" s="47"/>
      <c r="C72" s="48"/>
      <c r="D72" s="48"/>
      <c r="E72" s="48"/>
      <c r="F72" s="48"/>
      <c r="G72" s="48"/>
      <c r="H72" s="48"/>
      <c r="I72" s="48"/>
      <c r="J72" s="48"/>
      <c r="K72" s="48"/>
      <c r="L72" s="9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24.95" customHeight="1">
      <c r="A73" s="35"/>
      <c r="B73" s="36"/>
      <c r="C73" s="24" t="s">
        <v>120</v>
      </c>
      <c r="D73" s="35"/>
      <c r="E73" s="35"/>
      <c r="F73" s="35"/>
      <c r="G73" s="35"/>
      <c r="H73" s="35"/>
      <c r="I73" s="35"/>
      <c r="J73" s="35"/>
      <c r="K73" s="35"/>
      <c r="L73" s="9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5"/>
      <c r="D74" s="35"/>
      <c r="E74" s="35"/>
      <c r="F74" s="35"/>
      <c r="G74" s="35"/>
      <c r="H74" s="35"/>
      <c r="I74" s="35"/>
      <c r="J74" s="35"/>
      <c r="K74" s="35"/>
      <c r="L74" s="9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17</v>
      </c>
      <c r="D75" s="35"/>
      <c r="E75" s="35"/>
      <c r="F75" s="35"/>
      <c r="G75" s="35"/>
      <c r="H75" s="35"/>
      <c r="I75" s="35"/>
      <c r="J75" s="35"/>
      <c r="K75" s="35"/>
      <c r="L75" s="9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6.5" customHeight="1">
      <c r="A76" s="35"/>
      <c r="B76" s="36"/>
      <c r="C76" s="35"/>
      <c r="D76" s="35"/>
      <c r="E76" s="332" t="str">
        <f>E7</f>
        <v>Park Bílý kůň, Praha 14</v>
      </c>
      <c r="F76" s="333"/>
      <c r="G76" s="333"/>
      <c r="H76" s="333"/>
      <c r="I76" s="35"/>
      <c r="J76" s="35"/>
      <c r="K76" s="35"/>
      <c r="L76" s="9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102</v>
      </c>
      <c r="D77" s="35"/>
      <c r="E77" s="35"/>
      <c r="F77" s="35"/>
      <c r="G77" s="35"/>
      <c r="H77" s="35"/>
      <c r="I77" s="35"/>
      <c r="J77" s="35"/>
      <c r="K77" s="35"/>
      <c r="L77" s="9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6.5" customHeight="1">
      <c r="A78" s="35"/>
      <c r="B78" s="36"/>
      <c r="C78" s="35"/>
      <c r="D78" s="35"/>
      <c r="E78" s="294" t="str">
        <f>E9</f>
        <v>SO 401 - Veřejné osvětlení</v>
      </c>
      <c r="F78" s="334"/>
      <c r="G78" s="334"/>
      <c r="H78" s="334"/>
      <c r="I78" s="35"/>
      <c r="J78" s="35"/>
      <c r="K78" s="35"/>
      <c r="L78" s="92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5"/>
      <c r="D79" s="35"/>
      <c r="E79" s="35"/>
      <c r="F79" s="35"/>
      <c r="G79" s="35"/>
      <c r="H79" s="35"/>
      <c r="I79" s="35"/>
      <c r="J79" s="35"/>
      <c r="K79" s="35"/>
      <c r="L79" s="92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2" customHeight="1">
      <c r="A80" s="35"/>
      <c r="B80" s="36"/>
      <c r="C80" s="30" t="s">
        <v>21</v>
      </c>
      <c r="D80" s="35"/>
      <c r="E80" s="35"/>
      <c r="F80" s="28" t="str">
        <f>F12</f>
        <v>p.č. 1384/1 a 1385, k.ú. Hloubětín [731234]</v>
      </c>
      <c r="G80" s="35"/>
      <c r="H80" s="35"/>
      <c r="I80" s="30" t="s">
        <v>23</v>
      </c>
      <c r="J80" s="53">
        <f>IF(J12="","",J12)</f>
        <v>45507</v>
      </c>
      <c r="K80" s="35"/>
      <c r="L80" s="92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6.95" customHeight="1">
      <c r="A81" s="35"/>
      <c r="B81" s="36"/>
      <c r="C81" s="35"/>
      <c r="D81" s="35"/>
      <c r="E81" s="35"/>
      <c r="F81" s="35"/>
      <c r="G81" s="35"/>
      <c r="H81" s="35"/>
      <c r="I81" s="35"/>
      <c r="J81" s="35"/>
      <c r="K81" s="35"/>
      <c r="L81" s="9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5.2" customHeight="1">
      <c r="A82" s="35"/>
      <c r="B82" s="36"/>
      <c r="C82" s="30" t="s">
        <v>24</v>
      </c>
      <c r="D82" s="35"/>
      <c r="E82" s="35"/>
      <c r="F82" s="28" t="str">
        <f>E15</f>
        <v xml:space="preserve"> </v>
      </c>
      <c r="G82" s="35"/>
      <c r="H82" s="35"/>
      <c r="I82" s="30" t="s">
        <v>30</v>
      </c>
      <c r="J82" s="33" t="str">
        <f>E21</f>
        <v xml:space="preserve"> </v>
      </c>
      <c r="K82" s="35"/>
      <c r="L82" s="9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5.2" customHeight="1">
      <c r="A83" s="35"/>
      <c r="B83" s="36"/>
      <c r="C83" s="30" t="s">
        <v>28</v>
      </c>
      <c r="D83" s="35"/>
      <c r="E83" s="35"/>
      <c r="F83" s="28" t="str">
        <f>IF(E18="","",E18)</f>
        <v>Vyplň údaj</v>
      </c>
      <c r="G83" s="35"/>
      <c r="H83" s="35"/>
      <c r="I83" s="30" t="s">
        <v>32</v>
      </c>
      <c r="J83" s="33" t="str">
        <f>E24</f>
        <v xml:space="preserve"> </v>
      </c>
      <c r="K83" s="35"/>
      <c r="L83" s="9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0.35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9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11" customFormat="1" ht="29.25" customHeight="1">
      <c r="A85" s="117"/>
      <c r="B85" s="118"/>
      <c r="C85" s="119" t="s">
        <v>121</v>
      </c>
      <c r="D85" s="120" t="s">
        <v>54</v>
      </c>
      <c r="E85" s="120" t="s">
        <v>50</v>
      </c>
      <c r="F85" s="120" t="s">
        <v>51</v>
      </c>
      <c r="G85" s="120" t="s">
        <v>122</v>
      </c>
      <c r="H85" s="120" t="s">
        <v>123</v>
      </c>
      <c r="I85" s="120" t="s">
        <v>124</v>
      </c>
      <c r="J85" s="120" t="s">
        <v>106</v>
      </c>
      <c r="K85" s="121" t="s">
        <v>125</v>
      </c>
      <c r="L85" s="122"/>
      <c r="M85" s="60" t="s">
        <v>3</v>
      </c>
      <c r="N85" s="61" t="s">
        <v>39</v>
      </c>
      <c r="O85" s="61" t="s">
        <v>126</v>
      </c>
      <c r="P85" s="61" t="s">
        <v>127</v>
      </c>
      <c r="Q85" s="61" t="s">
        <v>128</v>
      </c>
      <c r="R85" s="61" t="s">
        <v>129</v>
      </c>
      <c r="S85" s="61" t="s">
        <v>130</v>
      </c>
      <c r="T85" s="62" t="s">
        <v>131</v>
      </c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</row>
    <row r="86" spans="1:65" s="2" customFormat="1" ht="22.9" customHeight="1">
      <c r="A86" s="35"/>
      <c r="B86" s="36"/>
      <c r="C86" s="67" t="s">
        <v>132</v>
      </c>
      <c r="D86" s="35"/>
      <c r="E86" s="35"/>
      <c r="F86" s="35"/>
      <c r="G86" s="35"/>
      <c r="H86" s="35"/>
      <c r="I86" s="35"/>
      <c r="J86" s="123">
        <f>BK86</f>
        <v>0</v>
      </c>
      <c r="K86" s="35"/>
      <c r="L86" s="36"/>
      <c r="M86" s="63"/>
      <c r="N86" s="54"/>
      <c r="O86" s="64"/>
      <c r="P86" s="124">
        <f>P87+P95+P117</f>
        <v>0</v>
      </c>
      <c r="Q86" s="64"/>
      <c r="R86" s="124">
        <f>R87+R95+R117</f>
        <v>97.429247480000015</v>
      </c>
      <c r="S86" s="64"/>
      <c r="T86" s="125">
        <f>T87+T95+T117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20" t="s">
        <v>68</v>
      </c>
      <c r="AU86" s="20" t="s">
        <v>107</v>
      </c>
      <c r="BK86" s="126">
        <f>BK87+BK95+BK117</f>
        <v>0</v>
      </c>
    </row>
    <row r="87" spans="1:65" s="12" customFormat="1" ht="25.9" customHeight="1">
      <c r="B87" s="127"/>
      <c r="D87" s="128" t="s">
        <v>68</v>
      </c>
      <c r="E87" s="129" t="s">
        <v>133</v>
      </c>
      <c r="F87" s="129" t="s">
        <v>134</v>
      </c>
      <c r="I87" s="130"/>
      <c r="J87" s="131">
        <f>BK87</f>
        <v>0</v>
      </c>
      <c r="L87" s="127"/>
      <c r="M87" s="132"/>
      <c r="N87" s="133"/>
      <c r="O87" s="133"/>
      <c r="P87" s="134">
        <f>P88</f>
        <v>0</v>
      </c>
      <c r="Q87" s="133"/>
      <c r="R87" s="134">
        <f>R88</f>
        <v>0</v>
      </c>
      <c r="S87" s="133"/>
      <c r="T87" s="135">
        <f>T88</f>
        <v>0</v>
      </c>
      <c r="AR87" s="128" t="s">
        <v>77</v>
      </c>
      <c r="AT87" s="136" t="s">
        <v>68</v>
      </c>
      <c r="AU87" s="136" t="s">
        <v>69</v>
      </c>
      <c r="AY87" s="128" t="s">
        <v>135</v>
      </c>
      <c r="BK87" s="137">
        <f>BK88</f>
        <v>0</v>
      </c>
    </row>
    <row r="88" spans="1:65" s="12" customFormat="1" ht="22.9" customHeight="1">
      <c r="B88" s="127"/>
      <c r="D88" s="128" t="s">
        <v>68</v>
      </c>
      <c r="E88" s="138" t="s">
        <v>199</v>
      </c>
      <c r="F88" s="138" t="s">
        <v>729</v>
      </c>
      <c r="I88" s="130"/>
      <c r="J88" s="139">
        <f>BK88</f>
        <v>0</v>
      </c>
      <c r="L88" s="127"/>
      <c r="M88" s="132"/>
      <c r="N88" s="133"/>
      <c r="O88" s="133"/>
      <c r="P88" s="134">
        <f>SUM(P89:P94)</f>
        <v>0</v>
      </c>
      <c r="Q88" s="133"/>
      <c r="R88" s="134">
        <f>SUM(R89:R94)</f>
        <v>0</v>
      </c>
      <c r="S88" s="133"/>
      <c r="T88" s="135">
        <f>SUM(T89:T94)</f>
        <v>0</v>
      </c>
      <c r="AR88" s="128" t="s">
        <v>77</v>
      </c>
      <c r="AT88" s="136" t="s">
        <v>68</v>
      </c>
      <c r="AU88" s="136" t="s">
        <v>77</v>
      </c>
      <c r="AY88" s="128" t="s">
        <v>135</v>
      </c>
      <c r="BK88" s="137">
        <f>SUM(BK89:BK94)</f>
        <v>0</v>
      </c>
    </row>
    <row r="89" spans="1:65" s="2" customFormat="1" ht="21.75" customHeight="1">
      <c r="A89" s="35"/>
      <c r="B89" s="140"/>
      <c r="C89" s="141" t="s">
        <v>77</v>
      </c>
      <c r="D89" s="141" t="s">
        <v>137</v>
      </c>
      <c r="E89" s="142" t="s">
        <v>963</v>
      </c>
      <c r="F89" s="143" t="s">
        <v>964</v>
      </c>
      <c r="G89" s="144" t="s">
        <v>965</v>
      </c>
      <c r="H89" s="145">
        <v>20</v>
      </c>
      <c r="I89" s="146"/>
      <c r="J89" s="147">
        <f>ROUND(I89*H89,2)</f>
        <v>0</v>
      </c>
      <c r="K89" s="143" t="s">
        <v>141</v>
      </c>
      <c r="L89" s="36"/>
      <c r="M89" s="148" t="s">
        <v>3</v>
      </c>
      <c r="N89" s="149" t="s">
        <v>40</v>
      </c>
      <c r="O89" s="56"/>
      <c r="P89" s="150">
        <f>O89*H89</f>
        <v>0</v>
      </c>
      <c r="Q89" s="150">
        <v>0</v>
      </c>
      <c r="R89" s="150">
        <f>Q89*H89</f>
        <v>0</v>
      </c>
      <c r="S89" s="150">
        <v>0</v>
      </c>
      <c r="T89" s="151">
        <f>S89*H89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52" t="s">
        <v>142</v>
      </c>
      <c r="AT89" s="152" t="s">
        <v>137</v>
      </c>
      <c r="AU89" s="152" t="s">
        <v>79</v>
      </c>
      <c r="AY89" s="20" t="s">
        <v>135</v>
      </c>
      <c r="BE89" s="153">
        <f>IF(N89="základní",J89,0)</f>
        <v>0</v>
      </c>
      <c r="BF89" s="153">
        <f>IF(N89="snížená",J89,0)</f>
        <v>0</v>
      </c>
      <c r="BG89" s="153">
        <f>IF(N89="zákl. přenesená",J89,0)</f>
        <v>0</v>
      </c>
      <c r="BH89" s="153">
        <f>IF(N89="sníž. přenesená",J89,0)</f>
        <v>0</v>
      </c>
      <c r="BI89" s="153">
        <f>IF(N89="nulová",J89,0)</f>
        <v>0</v>
      </c>
      <c r="BJ89" s="20" t="s">
        <v>77</v>
      </c>
      <c r="BK89" s="153">
        <f>ROUND(I89*H89,2)</f>
        <v>0</v>
      </c>
      <c r="BL89" s="20" t="s">
        <v>142</v>
      </c>
      <c r="BM89" s="152" t="s">
        <v>79</v>
      </c>
    </row>
    <row r="90" spans="1:65" s="2" customFormat="1" ht="11.25">
      <c r="A90" s="35"/>
      <c r="B90" s="36"/>
      <c r="C90" s="35"/>
      <c r="D90" s="154" t="s">
        <v>144</v>
      </c>
      <c r="E90" s="35"/>
      <c r="F90" s="155" t="s">
        <v>966</v>
      </c>
      <c r="G90" s="35"/>
      <c r="H90" s="35"/>
      <c r="I90" s="156"/>
      <c r="J90" s="35"/>
      <c r="K90" s="35"/>
      <c r="L90" s="36"/>
      <c r="M90" s="157"/>
      <c r="N90" s="158"/>
      <c r="O90" s="56"/>
      <c r="P90" s="56"/>
      <c r="Q90" s="56"/>
      <c r="R90" s="56"/>
      <c r="S90" s="56"/>
      <c r="T90" s="57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20" t="s">
        <v>144</v>
      </c>
      <c r="AU90" s="20" t="s">
        <v>79</v>
      </c>
    </row>
    <row r="91" spans="1:65" s="13" customFormat="1" ht="11.25">
      <c r="B91" s="159"/>
      <c r="D91" s="160" t="s">
        <v>146</v>
      </c>
      <c r="E91" s="161" t="s">
        <v>3</v>
      </c>
      <c r="F91" s="162" t="s">
        <v>967</v>
      </c>
      <c r="H91" s="161" t="s">
        <v>3</v>
      </c>
      <c r="I91" s="163"/>
      <c r="L91" s="159"/>
      <c r="M91" s="164"/>
      <c r="N91" s="165"/>
      <c r="O91" s="165"/>
      <c r="P91" s="165"/>
      <c r="Q91" s="165"/>
      <c r="R91" s="165"/>
      <c r="S91" s="165"/>
      <c r="T91" s="166"/>
      <c r="AT91" s="161" t="s">
        <v>146</v>
      </c>
      <c r="AU91" s="161" t="s">
        <v>79</v>
      </c>
      <c r="AV91" s="13" t="s">
        <v>77</v>
      </c>
      <c r="AW91" s="13" t="s">
        <v>31</v>
      </c>
      <c r="AX91" s="13" t="s">
        <v>69</v>
      </c>
      <c r="AY91" s="161" t="s">
        <v>135</v>
      </c>
    </row>
    <row r="92" spans="1:65" s="13" customFormat="1" ht="11.25">
      <c r="B92" s="159"/>
      <c r="D92" s="160" t="s">
        <v>146</v>
      </c>
      <c r="E92" s="161" t="s">
        <v>3</v>
      </c>
      <c r="F92" s="162" t="s">
        <v>968</v>
      </c>
      <c r="H92" s="161" t="s">
        <v>3</v>
      </c>
      <c r="I92" s="163"/>
      <c r="L92" s="159"/>
      <c r="M92" s="164"/>
      <c r="N92" s="165"/>
      <c r="O92" s="165"/>
      <c r="P92" s="165"/>
      <c r="Q92" s="165"/>
      <c r="R92" s="165"/>
      <c r="S92" s="165"/>
      <c r="T92" s="166"/>
      <c r="AT92" s="161" t="s">
        <v>146</v>
      </c>
      <c r="AU92" s="161" t="s">
        <v>79</v>
      </c>
      <c r="AV92" s="13" t="s">
        <v>77</v>
      </c>
      <c r="AW92" s="13" t="s">
        <v>31</v>
      </c>
      <c r="AX92" s="13" t="s">
        <v>69</v>
      </c>
      <c r="AY92" s="161" t="s">
        <v>135</v>
      </c>
    </row>
    <row r="93" spans="1:65" s="14" customFormat="1" ht="11.25">
      <c r="B93" s="167"/>
      <c r="D93" s="160" t="s">
        <v>146</v>
      </c>
      <c r="E93" s="168" t="s">
        <v>3</v>
      </c>
      <c r="F93" s="169" t="s">
        <v>321</v>
      </c>
      <c r="H93" s="170">
        <v>20</v>
      </c>
      <c r="I93" s="171"/>
      <c r="L93" s="167"/>
      <c r="M93" s="172"/>
      <c r="N93" s="173"/>
      <c r="O93" s="173"/>
      <c r="P93" s="173"/>
      <c r="Q93" s="173"/>
      <c r="R93" s="173"/>
      <c r="S93" s="173"/>
      <c r="T93" s="174"/>
      <c r="AT93" s="168" t="s">
        <v>146</v>
      </c>
      <c r="AU93" s="168" t="s">
        <v>79</v>
      </c>
      <c r="AV93" s="14" t="s">
        <v>79</v>
      </c>
      <c r="AW93" s="14" t="s">
        <v>31</v>
      </c>
      <c r="AX93" s="14" t="s">
        <v>69</v>
      </c>
      <c r="AY93" s="168" t="s">
        <v>135</v>
      </c>
    </row>
    <row r="94" spans="1:65" s="15" customFormat="1" ht="11.25">
      <c r="B94" s="175"/>
      <c r="D94" s="160" t="s">
        <v>146</v>
      </c>
      <c r="E94" s="176" t="s">
        <v>3</v>
      </c>
      <c r="F94" s="177" t="s">
        <v>149</v>
      </c>
      <c r="H94" s="178">
        <v>20</v>
      </c>
      <c r="I94" s="179"/>
      <c r="L94" s="175"/>
      <c r="M94" s="180"/>
      <c r="N94" s="181"/>
      <c r="O94" s="181"/>
      <c r="P94" s="181"/>
      <c r="Q94" s="181"/>
      <c r="R94" s="181"/>
      <c r="S94" s="181"/>
      <c r="T94" s="182"/>
      <c r="AT94" s="176" t="s">
        <v>146</v>
      </c>
      <c r="AU94" s="176" t="s">
        <v>79</v>
      </c>
      <c r="AV94" s="15" t="s">
        <v>142</v>
      </c>
      <c r="AW94" s="15" t="s">
        <v>31</v>
      </c>
      <c r="AX94" s="15" t="s">
        <v>77</v>
      </c>
      <c r="AY94" s="176" t="s">
        <v>135</v>
      </c>
    </row>
    <row r="95" spans="1:65" s="12" customFormat="1" ht="25.9" customHeight="1">
      <c r="B95" s="127"/>
      <c r="D95" s="128" t="s">
        <v>68</v>
      </c>
      <c r="E95" s="129" t="s">
        <v>924</v>
      </c>
      <c r="F95" s="129" t="s">
        <v>925</v>
      </c>
      <c r="I95" s="130"/>
      <c r="J95" s="131">
        <f>BK95</f>
        <v>0</v>
      </c>
      <c r="L95" s="127"/>
      <c r="M95" s="132"/>
      <c r="N95" s="133"/>
      <c r="O95" s="133"/>
      <c r="P95" s="134">
        <f>P96</f>
        <v>0</v>
      </c>
      <c r="Q95" s="133"/>
      <c r="R95" s="134">
        <f>R96</f>
        <v>0.47042267999999998</v>
      </c>
      <c r="S95" s="133"/>
      <c r="T95" s="135">
        <f>T96</f>
        <v>0</v>
      </c>
      <c r="AR95" s="128" t="s">
        <v>79</v>
      </c>
      <c r="AT95" s="136" t="s">
        <v>68</v>
      </c>
      <c r="AU95" s="136" t="s">
        <v>69</v>
      </c>
      <c r="AY95" s="128" t="s">
        <v>135</v>
      </c>
      <c r="BK95" s="137">
        <f>BK96</f>
        <v>0</v>
      </c>
    </row>
    <row r="96" spans="1:65" s="12" customFormat="1" ht="22.9" customHeight="1">
      <c r="B96" s="127"/>
      <c r="D96" s="128" t="s">
        <v>68</v>
      </c>
      <c r="E96" s="138" t="s">
        <v>969</v>
      </c>
      <c r="F96" s="138" t="s">
        <v>970</v>
      </c>
      <c r="I96" s="130"/>
      <c r="J96" s="139">
        <f>BK96</f>
        <v>0</v>
      </c>
      <c r="L96" s="127"/>
      <c r="M96" s="132"/>
      <c r="N96" s="133"/>
      <c r="O96" s="133"/>
      <c r="P96" s="134">
        <f>SUM(P97:P116)</f>
        <v>0</v>
      </c>
      <c r="Q96" s="133"/>
      <c r="R96" s="134">
        <f>SUM(R97:R116)</f>
        <v>0.47042267999999998</v>
      </c>
      <c r="S96" s="133"/>
      <c r="T96" s="135">
        <f>SUM(T97:T116)</f>
        <v>0</v>
      </c>
      <c r="AR96" s="128" t="s">
        <v>79</v>
      </c>
      <c r="AT96" s="136" t="s">
        <v>68</v>
      </c>
      <c r="AU96" s="136" t="s">
        <v>77</v>
      </c>
      <c r="AY96" s="128" t="s">
        <v>135</v>
      </c>
      <c r="BK96" s="137">
        <f>SUM(BK97:BK116)</f>
        <v>0</v>
      </c>
    </row>
    <row r="97" spans="1:65" s="2" customFormat="1" ht="24.2" customHeight="1">
      <c r="A97" s="35"/>
      <c r="B97" s="140"/>
      <c r="C97" s="141" t="s">
        <v>79</v>
      </c>
      <c r="D97" s="141" t="s">
        <v>137</v>
      </c>
      <c r="E97" s="142" t="s">
        <v>971</v>
      </c>
      <c r="F97" s="143" t="s">
        <v>972</v>
      </c>
      <c r="G97" s="144" t="s">
        <v>157</v>
      </c>
      <c r="H97" s="145">
        <v>524.44000000000005</v>
      </c>
      <c r="I97" s="146"/>
      <c r="J97" s="147">
        <f>ROUND(I97*H97,2)</f>
        <v>0</v>
      </c>
      <c r="K97" s="143" t="s">
        <v>3</v>
      </c>
      <c r="L97" s="36"/>
      <c r="M97" s="148" t="s">
        <v>3</v>
      </c>
      <c r="N97" s="149" t="s">
        <v>40</v>
      </c>
      <c r="O97" s="56"/>
      <c r="P97" s="150">
        <f>O97*H97</f>
        <v>0</v>
      </c>
      <c r="Q97" s="150">
        <v>0</v>
      </c>
      <c r="R97" s="150">
        <f>Q97*H97</f>
        <v>0</v>
      </c>
      <c r="S97" s="150">
        <v>0</v>
      </c>
      <c r="T97" s="151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52" t="s">
        <v>290</v>
      </c>
      <c r="AT97" s="152" t="s">
        <v>137</v>
      </c>
      <c r="AU97" s="152" t="s">
        <v>79</v>
      </c>
      <c r="AY97" s="20" t="s">
        <v>135</v>
      </c>
      <c r="BE97" s="153">
        <f>IF(N97="základní",J97,0)</f>
        <v>0</v>
      </c>
      <c r="BF97" s="153">
        <f>IF(N97="snížená",J97,0)</f>
        <v>0</v>
      </c>
      <c r="BG97" s="153">
        <f>IF(N97="zákl. přenesená",J97,0)</f>
        <v>0</v>
      </c>
      <c r="BH97" s="153">
        <f>IF(N97="sníž. přenesená",J97,0)</f>
        <v>0</v>
      </c>
      <c r="BI97" s="153">
        <f>IF(N97="nulová",J97,0)</f>
        <v>0</v>
      </c>
      <c r="BJ97" s="20" t="s">
        <v>77</v>
      </c>
      <c r="BK97" s="153">
        <f>ROUND(I97*H97,2)</f>
        <v>0</v>
      </c>
      <c r="BL97" s="20" t="s">
        <v>290</v>
      </c>
      <c r="BM97" s="152" t="s">
        <v>142</v>
      </c>
    </row>
    <row r="98" spans="1:65" s="13" customFormat="1" ht="11.25">
      <c r="B98" s="159"/>
      <c r="D98" s="160" t="s">
        <v>146</v>
      </c>
      <c r="E98" s="161" t="s">
        <v>3</v>
      </c>
      <c r="F98" s="162" t="s">
        <v>973</v>
      </c>
      <c r="H98" s="161" t="s">
        <v>3</v>
      </c>
      <c r="I98" s="163"/>
      <c r="L98" s="159"/>
      <c r="M98" s="164"/>
      <c r="N98" s="165"/>
      <c r="O98" s="165"/>
      <c r="P98" s="165"/>
      <c r="Q98" s="165"/>
      <c r="R98" s="165"/>
      <c r="S98" s="165"/>
      <c r="T98" s="166"/>
      <c r="AT98" s="161" t="s">
        <v>146</v>
      </c>
      <c r="AU98" s="161" t="s">
        <v>79</v>
      </c>
      <c r="AV98" s="13" t="s">
        <v>77</v>
      </c>
      <c r="AW98" s="13" t="s">
        <v>31</v>
      </c>
      <c r="AX98" s="13" t="s">
        <v>69</v>
      </c>
      <c r="AY98" s="161" t="s">
        <v>135</v>
      </c>
    </row>
    <row r="99" spans="1:65" s="14" customFormat="1" ht="11.25">
      <c r="B99" s="167"/>
      <c r="D99" s="160" t="s">
        <v>146</v>
      </c>
      <c r="E99" s="168" t="s">
        <v>3</v>
      </c>
      <c r="F99" s="169" t="s">
        <v>974</v>
      </c>
      <c r="H99" s="170">
        <v>78.646000000000001</v>
      </c>
      <c r="I99" s="171"/>
      <c r="L99" s="167"/>
      <c r="M99" s="172"/>
      <c r="N99" s="173"/>
      <c r="O99" s="173"/>
      <c r="P99" s="173"/>
      <c r="Q99" s="173"/>
      <c r="R99" s="173"/>
      <c r="S99" s="173"/>
      <c r="T99" s="174"/>
      <c r="AT99" s="168" t="s">
        <v>146</v>
      </c>
      <c r="AU99" s="168" t="s">
        <v>79</v>
      </c>
      <c r="AV99" s="14" t="s">
        <v>79</v>
      </c>
      <c r="AW99" s="14" t="s">
        <v>31</v>
      </c>
      <c r="AX99" s="14" t="s">
        <v>69</v>
      </c>
      <c r="AY99" s="168" t="s">
        <v>135</v>
      </c>
    </row>
    <row r="100" spans="1:65" s="14" customFormat="1" ht="11.25">
      <c r="B100" s="167"/>
      <c r="D100" s="160" t="s">
        <v>146</v>
      </c>
      <c r="E100" s="168" t="s">
        <v>3</v>
      </c>
      <c r="F100" s="169" t="s">
        <v>975</v>
      </c>
      <c r="H100" s="170">
        <v>52.405999999999999</v>
      </c>
      <c r="I100" s="171"/>
      <c r="L100" s="167"/>
      <c r="M100" s="172"/>
      <c r="N100" s="173"/>
      <c r="O100" s="173"/>
      <c r="P100" s="173"/>
      <c r="Q100" s="173"/>
      <c r="R100" s="173"/>
      <c r="S100" s="173"/>
      <c r="T100" s="174"/>
      <c r="AT100" s="168" t="s">
        <v>146</v>
      </c>
      <c r="AU100" s="168" t="s">
        <v>79</v>
      </c>
      <c r="AV100" s="14" t="s">
        <v>79</v>
      </c>
      <c r="AW100" s="14" t="s">
        <v>31</v>
      </c>
      <c r="AX100" s="14" t="s">
        <v>69</v>
      </c>
      <c r="AY100" s="168" t="s">
        <v>135</v>
      </c>
    </row>
    <row r="101" spans="1:65" s="14" customFormat="1" ht="11.25">
      <c r="B101" s="167"/>
      <c r="D101" s="160" t="s">
        <v>146</v>
      </c>
      <c r="E101" s="168" t="s">
        <v>3</v>
      </c>
      <c r="F101" s="169" t="s">
        <v>976</v>
      </c>
      <c r="H101" s="170">
        <v>124.34699999999999</v>
      </c>
      <c r="I101" s="171"/>
      <c r="L101" s="167"/>
      <c r="M101" s="172"/>
      <c r="N101" s="173"/>
      <c r="O101" s="173"/>
      <c r="P101" s="173"/>
      <c r="Q101" s="173"/>
      <c r="R101" s="173"/>
      <c r="S101" s="173"/>
      <c r="T101" s="174"/>
      <c r="AT101" s="168" t="s">
        <v>146</v>
      </c>
      <c r="AU101" s="168" t="s">
        <v>79</v>
      </c>
      <c r="AV101" s="14" t="s">
        <v>79</v>
      </c>
      <c r="AW101" s="14" t="s">
        <v>31</v>
      </c>
      <c r="AX101" s="14" t="s">
        <v>69</v>
      </c>
      <c r="AY101" s="168" t="s">
        <v>135</v>
      </c>
    </row>
    <row r="102" spans="1:65" s="14" customFormat="1" ht="22.5">
      <c r="B102" s="167"/>
      <c r="D102" s="160" t="s">
        <v>146</v>
      </c>
      <c r="E102" s="168" t="s">
        <v>3</v>
      </c>
      <c r="F102" s="169" t="s">
        <v>977</v>
      </c>
      <c r="H102" s="170">
        <v>50.554000000000002</v>
      </c>
      <c r="I102" s="171"/>
      <c r="L102" s="167"/>
      <c r="M102" s="172"/>
      <c r="N102" s="173"/>
      <c r="O102" s="173"/>
      <c r="P102" s="173"/>
      <c r="Q102" s="173"/>
      <c r="R102" s="173"/>
      <c r="S102" s="173"/>
      <c r="T102" s="174"/>
      <c r="AT102" s="168" t="s">
        <v>146</v>
      </c>
      <c r="AU102" s="168" t="s">
        <v>79</v>
      </c>
      <c r="AV102" s="14" t="s">
        <v>79</v>
      </c>
      <c r="AW102" s="14" t="s">
        <v>31</v>
      </c>
      <c r="AX102" s="14" t="s">
        <v>69</v>
      </c>
      <c r="AY102" s="168" t="s">
        <v>135</v>
      </c>
    </row>
    <row r="103" spans="1:65" s="14" customFormat="1" ht="11.25">
      <c r="B103" s="167"/>
      <c r="D103" s="160" t="s">
        <v>146</v>
      </c>
      <c r="E103" s="168" t="s">
        <v>3</v>
      </c>
      <c r="F103" s="169" t="s">
        <v>978</v>
      </c>
      <c r="H103" s="170">
        <v>70.483000000000004</v>
      </c>
      <c r="I103" s="171"/>
      <c r="L103" s="167"/>
      <c r="M103" s="172"/>
      <c r="N103" s="173"/>
      <c r="O103" s="173"/>
      <c r="P103" s="173"/>
      <c r="Q103" s="173"/>
      <c r="R103" s="173"/>
      <c r="S103" s="173"/>
      <c r="T103" s="174"/>
      <c r="AT103" s="168" t="s">
        <v>146</v>
      </c>
      <c r="AU103" s="168" t="s">
        <v>79</v>
      </c>
      <c r="AV103" s="14" t="s">
        <v>79</v>
      </c>
      <c r="AW103" s="14" t="s">
        <v>31</v>
      </c>
      <c r="AX103" s="14" t="s">
        <v>69</v>
      </c>
      <c r="AY103" s="168" t="s">
        <v>135</v>
      </c>
    </row>
    <row r="104" spans="1:65" s="14" customFormat="1" ht="22.5">
      <c r="B104" s="167"/>
      <c r="D104" s="160" t="s">
        <v>146</v>
      </c>
      <c r="E104" s="168" t="s">
        <v>3</v>
      </c>
      <c r="F104" s="169" t="s">
        <v>979</v>
      </c>
      <c r="H104" s="170">
        <v>80.162000000000006</v>
      </c>
      <c r="I104" s="171"/>
      <c r="L104" s="167"/>
      <c r="M104" s="172"/>
      <c r="N104" s="173"/>
      <c r="O104" s="173"/>
      <c r="P104" s="173"/>
      <c r="Q104" s="173"/>
      <c r="R104" s="173"/>
      <c r="S104" s="173"/>
      <c r="T104" s="174"/>
      <c r="AT104" s="168" t="s">
        <v>146</v>
      </c>
      <c r="AU104" s="168" t="s">
        <v>79</v>
      </c>
      <c r="AV104" s="14" t="s">
        <v>79</v>
      </c>
      <c r="AW104" s="14" t="s">
        <v>31</v>
      </c>
      <c r="AX104" s="14" t="s">
        <v>69</v>
      </c>
      <c r="AY104" s="168" t="s">
        <v>135</v>
      </c>
    </row>
    <row r="105" spans="1:65" s="14" customFormat="1" ht="11.25">
      <c r="B105" s="167"/>
      <c r="D105" s="160" t="s">
        <v>146</v>
      </c>
      <c r="E105" s="168" t="s">
        <v>3</v>
      </c>
      <c r="F105" s="169" t="s">
        <v>980</v>
      </c>
      <c r="H105" s="170">
        <v>23.506</v>
      </c>
      <c r="I105" s="171"/>
      <c r="L105" s="167"/>
      <c r="M105" s="172"/>
      <c r="N105" s="173"/>
      <c r="O105" s="173"/>
      <c r="P105" s="173"/>
      <c r="Q105" s="173"/>
      <c r="R105" s="173"/>
      <c r="S105" s="173"/>
      <c r="T105" s="174"/>
      <c r="AT105" s="168" t="s">
        <v>146</v>
      </c>
      <c r="AU105" s="168" t="s">
        <v>79</v>
      </c>
      <c r="AV105" s="14" t="s">
        <v>79</v>
      </c>
      <c r="AW105" s="14" t="s">
        <v>31</v>
      </c>
      <c r="AX105" s="14" t="s">
        <v>69</v>
      </c>
      <c r="AY105" s="168" t="s">
        <v>135</v>
      </c>
    </row>
    <row r="106" spans="1:65" s="14" customFormat="1" ht="11.25">
      <c r="B106" s="167"/>
      <c r="D106" s="160" t="s">
        <v>146</v>
      </c>
      <c r="E106" s="168" t="s">
        <v>3</v>
      </c>
      <c r="F106" s="169" t="s">
        <v>981</v>
      </c>
      <c r="H106" s="170">
        <v>24.335999999999999</v>
      </c>
      <c r="I106" s="171"/>
      <c r="L106" s="167"/>
      <c r="M106" s="172"/>
      <c r="N106" s="173"/>
      <c r="O106" s="173"/>
      <c r="P106" s="173"/>
      <c r="Q106" s="173"/>
      <c r="R106" s="173"/>
      <c r="S106" s="173"/>
      <c r="T106" s="174"/>
      <c r="AT106" s="168" t="s">
        <v>146</v>
      </c>
      <c r="AU106" s="168" t="s">
        <v>79</v>
      </c>
      <c r="AV106" s="14" t="s">
        <v>79</v>
      </c>
      <c r="AW106" s="14" t="s">
        <v>31</v>
      </c>
      <c r="AX106" s="14" t="s">
        <v>69</v>
      </c>
      <c r="AY106" s="168" t="s">
        <v>135</v>
      </c>
    </row>
    <row r="107" spans="1:65" s="14" customFormat="1" ht="11.25">
      <c r="B107" s="167"/>
      <c r="D107" s="160" t="s">
        <v>146</v>
      </c>
      <c r="E107" s="168" t="s">
        <v>3</v>
      </c>
      <c r="F107" s="169" t="s">
        <v>982</v>
      </c>
      <c r="H107" s="170">
        <v>20</v>
      </c>
      <c r="I107" s="171"/>
      <c r="L107" s="167"/>
      <c r="M107" s="172"/>
      <c r="N107" s="173"/>
      <c r="O107" s="173"/>
      <c r="P107" s="173"/>
      <c r="Q107" s="173"/>
      <c r="R107" s="173"/>
      <c r="S107" s="173"/>
      <c r="T107" s="174"/>
      <c r="AT107" s="168" t="s">
        <v>146</v>
      </c>
      <c r="AU107" s="168" t="s">
        <v>79</v>
      </c>
      <c r="AV107" s="14" t="s">
        <v>79</v>
      </c>
      <c r="AW107" s="14" t="s">
        <v>31</v>
      </c>
      <c r="AX107" s="14" t="s">
        <v>69</v>
      </c>
      <c r="AY107" s="168" t="s">
        <v>135</v>
      </c>
    </row>
    <row r="108" spans="1:65" s="15" customFormat="1" ht="11.25">
      <c r="B108" s="175"/>
      <c r="D108" s="160" t="s">
        <v>146</v>
      </c>
      <c r="E108" s="176" t="s">
        <v>3</v>
      </c>
      <c r="F108" s="177" t="s">
        <v>149</v>
      </c>
      <c r="H108" s="178">
        <v>524.43999999999994</v>
      </c>
      <c r="I108" s="179"/>
      <c r="L108" s="175"/>
      <c r="M108" s="180"/>
      <c r="N108" s="181"/>
      <c r="O108" s="181"/>
      <c r="P108" s="181"/>
      <c r="Q108" s="181"/>
      <c r="R108" s="181"/>
      <c r="S108" s="181"/>
      <c r="T108" s="182"/>
      <c r="AT108" s="176" t="s">
        <v>146</v>
      </c>
      <c r="AU108" s="176" t="s">
        <v>79</v>
      </c>
      <c r="AV108" s="15" t="s">
        <v>142</v>
      </c>
      <c r="AW108" s="15" t="s">
        <v>31</v>
      </c>
      <c r="AX108" s="15" t="s">
        <v>77</v>
      </c>
      <c r="AY108" s="176" t="s">
        <v>135</v>
      </c>
    </row>
    <row r="109" spans="1:65" s="2" customFormat="1" ht="16.5" customHeight="1">
      <c r="A109" s="35"/>
      <c r="B109" s="140"/>
      <c r="C109" s="183" t="s">
        <v>154</v>
      </c>
      <c r="D109" s="183" t="s">
        <v>405</v>
      </c>
      <c r="E109" s="184" t="s">
        <v>983</v>
      </c>
      <c r="F109" s="185" t="s">
        <v>984</v>
      </c>
      <c r="G109" s="186" t="s">
        <v>157</v>
      </c>
      <c r="H109" s="187">
        <v>603.10599999999999</v>
      </c>
      <c r="I109" s="188"/>
      <c r="J109" s="189">
        <f>ROUND(I109*H109,2)</f>
        <v>0</v>
      </c>
      <c r="K109" s="185" t="s">
        <v>141</v>
      </c>
      <c r="L109" s="190"/>
      <c r="M109" s="191" t="s">
        <v>3</v>
      </c>
      <c r="N109" s="192" t="s">
        <v>40</v>
      </c>
      <c r="O109" s="56"/>
      <c r="P109" s="150">
        <f>O109*H109</f>
        <v>0</v>
      </c>
      <c r="Q109" s="150">
        <v>7.7999999999999999E-4</v>
      </c>
      <c r="R109" s="150">
        <f>Q109*H109</f>
        <v>0.47042267999999998</v>
      </c>
      <c r="S109" s="150">
        <v>0</v>
      </c>
      <c r="T109" s="151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52" t="s">
        <v>414</v>
      </c>
      <c r="AT109" s="152" t="s">
        <v>405</v>
      </c>
      <c r="AU109" s="152" t="s">
        <v>79</v>
      </c>
      <c r="AY109" s="20" t="s">
        <v>135</v>
      </c>
      <c r="BE109" s="153">
        <f>IF(N109="základní",J109,0)</f>
        <v>0</v>
      </c>
      <c r="BF109" s="153">
        <f>IF(N109="snížená",J109,0)</f>
        <v>0</v>
      </c>
      <c r="BG109" s="153">
        <f>IF(N109="zákl. přenesená",J109,0)</f>
        <v>0</v>
      </c>
      <c r="BH109" s="153">
        <f>IF(N109="sníž. přenesená",J109,0)</f>
        <v>0</v>
      </c>
      <c r="BI109" s="153">
        <f>IF(N109="nulová",J109,0)</f>
        <v>0</v>
      </c>
      <c r="BJ109" s="20" t="s">
        <v>77</v>
      </c>
      <c r="BK109" s="153">
        <f>ROUND(I109*H109,2)</f>
        <v>0</v>
      </c>
      <c r="BL109" s="20" t="s">
        <v>290</v>
      </c>
      <c r="BM109" s="152" t="s">
        <v>175</v>
      </c>
    </row>
    <row r="110" spans="1:65" s="14" customFormat="1" ht="11.25">
      <c r="B110" s="167"/>
      <c r="D110" s="160" t="s">
        <v>146</v>
      </c>
      <c r="E110" s="168" t="s">
        <v>3</v>
      </c>
      <c r="F110" s="169" t="s">
        <v>985</v>
      </c>
      <c r="H110" s="170">
        <v>603.10599999999999</v>
      </c>
      <c r="I110" s="171"/>
      <c r="L110" s="167"/>
      <c r="M110" s="172"/>
      <c r="N110" s="173"/>
      <c r="O110" s="173"/>
      <c r="P110" s="173"/>
      <c r="Q110" s="173"/>
      <c r="R110" s="173"/>
      <c r="S110" s="173"/>
      <c r="T110" s="174"/>
      <c r="AT110" s="168" t="s">
        <v>146</v>
      </c>
      <c r="AU110" s="168" t="s">
        <v>79</v>
      </c>
      <c r="AV110" s="14" t="s">
        <v>79</v>
      </c>
      <c r="AW110" s="14" t="s">
        <v>31</v>
      </c>
      <c r="AX110" s="14" t="s">
        <v>69</v>
      </c>
      <c r="AY110" s="168" t="s">
        <v>135</v>
      </c>
    </row>
    <row r="111" spans="1:65" s="15" customFormat="1" ht="11.25">
      <c r="B111" s="175"/>
      <c r="D111" s="160" t="s">
        <v>146</v>
      </c>
      <c r="E111" s="176" t="s">
        <v>3</v>
      </c>
      <c r="F111" s="177" t="s">
        <v>149</v>
      </c>
      <c r="H111" s="178">
        <v>603.10599999999999</v>
      </c>
      <c r="I111" s="179"/>
      <c r="L111" s="175"/>
      <c r="M111" s="180"/>
      <c r="N111" s="181"/>
      <c r="O111" s="181"/>
      <c r="P111" s="181"/>
      <c r="Q111" s="181"/>
      <c r="R111" s="181"/>
      <c r="S111" s="181"/>
      <c r="T111" s="182"/>
      <c r="AT111" s="176" t="s">
        <v>146</v>
      </c>
      <c r="AU111" s="176" t="s">
        <v>79</v>
      </c>
      <c r="AV111" s="15" t="s">
        <v>142</v>
      </c>
      <c r="AW111" s="15" t="s">
        <v>31</v>
      </c>
      <c r="AX111" s="15" t="s">
        <v>77</v>
      </c>
      <c r="AY111" s="176" t="s">
        <v>135</v>
      </c>
    </row>
    <row r="112" spans="1:65" s="2" customFormat="1" ht="16.5" customHeight="1">
      <c r="A112" s="35"/>
      <c r="B112" s="140"/>
      <c r="C112" s="183" t="s">
        <v>142</v>
      </c>
      <c r="D112" s="183" t="s">
        <v>405</v>
      </c>
      <c r="E112" s="184" t="s">
        <v>986</v>
      </c>
      <c r="F112" s="185" t="s">
        <v>987</v>
      </c>
      <c r="G112" s="186" t="s">
        <v>157</v>
      </c>
      <c r="H112" s="187">
        <v>23</v>
      </c>
      <c r="I112" s="188"/>
      <c r="J112" s="189">
        <f>ROUND(I112*H112,2)</f>
        <v>0</v>
      </c>
      <c r="K112" s="185" t="s">
        <v>3</v>
      </c>
      <c r="L112" s="190"/>
      <c r="M112" s="191" t="s">
        <v>3</v>
      </c>
      <c r="N112" s="192" t="s">
        <v>40</v>
      </c>
      <c r="O112" s="56"/>
      <c r="P112" s="150">
        <f>O112*H112</f>
        <v>0</v>
      </c>
      <c r="Q112" s="150">
        <v>0</v>
      </c>
      <c r="R112" s="150">
        <f>Q112*H112</f>
        <v>0</v>
      </c>
      <c r="S112" s="150">
        <v>0</v>
      </c>
      <c r="T112" s="151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52" t="s">
        <v>414</v>
      </c>
      <c r="AT112" s="152" t="s">
        <v>405</v>
      </c>
      <c r="AU112" s="152" t="s">
        <v>79</v>
      </c>
      <c r="AY112" s="20" t="s">
        <v>135</v>
      </c>
      <c r="BE112" s="153">
        <f>IF(N112="základní",J112,0)</f>
        <v>0</v>
      </c>
      <c r="BF112" s="153">
        <f>IF(N112="snížená",J112,0)</f>
        <v>0</v>
      </c>
      <c r="BG112" s="153">
        <f>IF(N112="zákl. přenesená",J112,0)</f>
        <v>0</v>
      </c>
      <c r="BH112" s="153">
        <f>IF(N112="sníž. přenesená",J112,0)</f>
        <v>0</v>
      </c>
      <c r="BI112" s="153">
        <f>IF(N112="nulová",J112,0)</f>
        <v>0</v>
      </c>
      <c r="BJ112" s="20" t="s">
        <v>77</v>
      </c>
      <c r="BK112" s="153">
        <f>ROUND(I112*H112,2)</f>
        <v>0</v>
      </c>
      <c r="BL112" s="20" t="s">
        <v>290</v>
      </c>
      <c r="BM112" s="152" t="s">
        <v>192</v>
      </c>
    </row>
    <row r="113" spans="1:65" s="14" customFormat="1" ht="11.25">
      <c r="B113" s="167"/>
      <c r="D113" s="160" t="s">
        <v>146</v>
      </c>
      <c r="E113" s="168" t="s">
        <v>3</v>
      </c>
      <c r="F113" s="169" t="s">
        <v>988</v>
      </c>
      <c r="H113" s="170">
        <v>23</v>
      </c>
      <c r="I113" s="171"/>
      <c r="L113" s="167"/>
      <c r="M113" s="172"/>
      <c r="N113" s="173"/>
      <c r="O113" s="173"/>
      <c r="P113" s="173"/>
      <c r="Q113" s="173"/>
      <c r="R113" s="173"/>
      <c r="S113" s="173"/>
      <c r="T113" s="174"/>
      <c r="AT113" s="168" t="s">
        <v>146</v>
      </c>
      <c r="AU113" s="168" t="s">
        <v>79</v>
      </c>
      <c r="AV113" s="14" t="s">
        <v>79</v>
      </c>
      <c r="AW113" s="14" t="s">
        <v>31</v>
      </c>
      <c r="AX113" s="14" t="s">
        <v>69</v>
      </c>
      <c r="AY113" s="168" t="s">
        <v>135</v>
      </c>
    </row>
    <row r="114" spans="1:65" s="15" customFormat="1" ht="11.25">
      <c r="B114" s="175"/>
      <c r="D114" s="160" t="s">
        <v>146</v>
      </c>
      <c r="E114" s="176" t="s">
        <v>3</v>
      </c>
      <c r="F114" s="177" t="s">
        <v>149</v>
      </c>
      <c r="H114" s="178">
        <v>23</v>
      </c>
      <c r="I114" s="179"/>
      <c r="L114" s="175"/>
      <c r="M114" s="180"/>
      <c r="N114" s="181"/>
      <c r="O114" s="181"/>
      <c r="P114" s="181"/>
      <c r="Q114" s="181"/>
      <c r="R114" s="181"/>
      <c r="S114" s="181"/>
      <c r="T114" s="182"/>
      <c r="AT114" s="176" t="s">
        <v>146</v>
      </c>
      <c r="AU114" s="176" t="s">
        <v>79</v>
      </c>
      <c r="AV114" s="15" t="s">
        <v>142</v>
      </c>
      <c r="AW114" s="15" t="s">
        <v>31</v>
      </c>
      <c r="AX114" s="15" t="s">
        <v>77</v>
      </c>
      <c r="AY114" s="176" t="s">
        <v>135</v>
      </c>
    </row>
    <row r="115" spans="1:65" s="2" customFormat="1" ht="24.2" customHeight="1">
      <c r="A115" s="35"/>
      <c r="B115" s="140"/>
      <c r="C115" s="141" t="s">
        <v>167</v>
      </c>
      <c r="D115" s="141" t="s">
        <v>137</v>
      </c>
      <c r="E115" s="142" t="s">
        <v>989</v>
      </c>
      <c r="F115" s="143" t="s">
        <v>990</v>
      </c>
      <c r="G115" s="144" t="s">
        <v>372</v>
      </c>
      <c r="H115" s="145">
        <v>0.47</v>
      </c>
      <c r="I115" s="146"/>
      <c r="J115" s="147">
        <f>ROUND(I115*H115,2)</f>
        <v>0</v>
      </c>
      <c r="K115" s="143" t="s">
        <v>141</v>
      </c>
      <c r="L115" s="36"/>
      <c r="M115" s="148" t="s">
        <v>3</v>
      </c>
      <c r="N115" s="149" t="s">
        <v>40</v>
      </c>
      <c r="O115" s="56"/>
      <c r="P115" s="150">
        <f>O115*H115</f>
        <v>0</v>
      </c>
      <c r="Q115" s="150">
        <v>0</v>
      </c>
      <c r="R115" s="150">
        <f>Q115*H115</f>
        <v>0</v>
      </c>
      <c r="S115" s="150">
        <v>0</v>
      </c>
      <c r="T115" s="151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52" t="s">
        <v>290</v>
      </c>
      <c r="AT115" s="152" t="s">
        <v>137</v>
      </c>
      <c r="AU115" s="152" t="s">
        <v>79</v>
      </c>
      <c r="AY115" s="20" t="s">
        <v>135</v>
      </c>
      <c r="BE115" s="153">
        <f>IF(N115="základní",J115,0)</f>
        <v>0</v>
      </c>
      <c r="BF115" s="153">
        <f>IF(N115="snížená",J115,0)</f>
        <v>0</v>
      </c>
      <c r="BG115" s="153">
        <f>IF(N115="zákl. přenesená",J115,0)</f>
        <v>0</v>
      </c>
      <c r="BH115" s="153">
        <f>IF(N115="sníž. přenesená",J115,0)</f>
        <v>0</v>
      </c>
      <c r="BI115" s="153">
        <f>IF(N115="nulová",J115,0)</f>
        <v>0</v>
      </c>
      <c r="BJ115" s="20" t="s">
        <v>77</v>
      </c>
      <c r="BK115" s="153">
        <f>ROUND(I115*H115,2)</f>
        <v>0</v>
      </c>
      <c r="BL115" s="20" t="s">
        <v>290</v>
      </c>
      <c r="BM115" s="152" t="s">
        <v>206</v>
      </c>
    </row>
    <row r="116" spans="1:65" s="2" customFormat="1" ht="11.25">
      <c r="A116" s="35"/>
      <c r="B116" s="36"/>
      <c r="C116" s="35"/>
      <c r="D116" s="154" t="s">
        <v>144</v>
      </c>
      <c r="E116" s="35"/>
      <c r="F116" s="155" t="s">
        <v>991</v>
      </c>
      <c r="G116" s="35"/>
      <c r="H116" s="35"/>
      <c r="I116" s="156"/>
      <c r="J116" s="35"/>
      <c r="K116" s="35"/>
      <c r="L116" s="36"/>
      <c r="M116" s="157"/>
      <c r="N116" s="158"/>
      <c r="O116" s="56"/>
      <c r="P116" s="56"/>
      <c r="Q116" s="56"/>
      <c r="R116" s="56"/>
      <c r="S116" s="56"/>
      <c r="T116" s="57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20" t="s">
        <v>144</v>
      </c>
      <c r="AU116" s="20" t="s">
        <v>79</v>
      </c>
    </row>
    <row r="117" spans="1:65" s="12" customFormat="1" ht="25.9" customHeight="1">
      <c r="B117" s="127"/>
      <c r="D117" s="128" t="s">
        <v>68</v>
      </c>
      <c r="E117" s="129" t="s">
        <v>405</v>
      </c>
      <c r="F117" s="129" t="s">
        <v>992</v>
      </c>
      <c r="I117" s="130"/>
      <c r="J117" s="131">
        <f>BK117</f>
        <v>0</v>
      </c>
      <c r="L117" s="127"/>
      <c r="M117" s="132"/>
      <c r="N117" s="133"/>
      <c r="O117" s="133"/>
      <c r="P117" s="134">
        <f>P118+P201</f>
        <v>0</v>
      </c>
      <c r="Q117" s="133"/>
      <c r="R117" s="134">
        <f>R118+R201</f>
        <v>96.958824800000016</v>
      </c>
      <c r="S117" s="133"/>
      <c r="T117" s="135">
        <f>T118+T201</f>
        <v>0</v>
      </c>
      <c r="AR117" s="128" t="s">
        <v>154</v>
      </c>
      <c r="AT117" s="136" t="s">
        <v>68</v>
      </c>
      <c r="AU117" s="136" t="s">
        <v>69</v>
      </c>
      <c r="AY117" s="128" t="s">
        <v>135</v>
      </c>
      <c r="BK117" s="137">
        <f>BK118+BK201</f>
        <v>0</v>
      </c>
    </row>
    <row r="118" spans="1:65" s="12" customFormat="1" ht="22.9" customHeight="1">
      <c r="B118" s="127"/>
      <c r="D118" s="128" t="s">
        <v>68</v>
      </c>
      <c r="E118" s="138" t="s">
        <v>993</v>
      </c>
      <c r="F118" s="138" t="s">
        <v>994</v>
      </c>
      <c r="I118" s="130"/>
      <c r="J118" s="139">
        <f>BK118</f>
        <v>0</v>
      </c>
      <c r="L118" s="127"/>
      <c r="M118" s="132"/>
      <c r="N118" s="133"/>
      <c r="O118" s="133"/>
      <c r="P118" s="134">
        <f>SUM(P119:P200)</f>
        <v>0</v>
      </c>
      <c r="Q118" s="133"/>
      <c r="R118" s="134">
        <f>SUM(R119:R200)</f>
        <v>1.98444</v>
      </c>
      <c r="S118" s="133"/>
      <c r="T118" s="135">
        <f>SUM(T119:T200)</f>
        <v>0</v>
      </c>
      <c r="AR118" s="128" t="s">
        <v>154</v>
      </c>
      <c r="AT118" s="136" t="s">
        <v>68</v>
      </c>
      <c r="AU118" s="136" t="s">
        <v>77</v>
      </c>
      <c r="AY118" s="128" t="s">
        <v>135</v>
      </c>
      <c r="BK118" s="137">
        <f>SUM(BK119:BK200)</f>
        <v>0</v>
      </c>
    </row>
    <row r="119" spans="1:65" s="2" customFormat="1" ht="16.5" customHeight="1">
      <c r="A119" s="35"/>
      <c r="B119" s="140"/>
      <c r="C119" s="141" t="s">
        <v>175</v>
      </c>
      <c r="D119" s="141" t="s">
        <v>137</v>
      </c>
      <c r="E119" s="142" t="s">
        <v>995</v>
      </c>
      <c r="F119" s="143" t="s">
        <v>996</v>
      </c>
      <c r="G119" s="144" t="s">
        <v>997</v>
      </c>
      <c r="H119" s="145">
        <v>1</v>
      </c>
      <c r="I119" s="146"/>
      <c r="J119" s="147">
        <f>ROUND(I119*H119,2)</f>
        <v>0</v>
      </c>
      <c r="K119" s="143" t="s">
        <v>3</v>
      </c>
      <c r="L119" s="36"/>
      <c r="M119" s="148" t="s">
        <v>3</v>
      </c>
      <c r="N119" s="149" t="s">
        <v>40</v>
      </c>
      <c r="O119" s="56"/>
      <c r="P119" s="150">
        <f>O119*H119</f>
        <v>0</v>
      </c>
      <c r="Q119" s="150">
        <v>0</v>
      </c>
      <c r="R119" s="150">
        <f>Q119*H119</f>
        <v>0</v>
      </c>
      <c r="S119" s="150">
        <v>0</v>
      </c>
      <c r="T119" s="151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52" t="s">
        <v>615</v>
      </c>
      <c r="AT119" s="152" t="s">
        <v>137</v>
      </c>
      <c r="AU119" s="152" t="s">
        <v>79</v>
      </c>
      <c r="AY119" s="20" t="s">
        <v>135</v>
      </c>
      <c r="BE119" s="153">
        <f>IF(N119="základní",J119,0)</f>
        <v>0</v>
      </c>
      <c r="BF119" s="153">
        <f>IF(N119="snížená",J119,0)</f>
        <v>0</v>
      </c>
      <c r="BG119" s="153">
        <f>IF(N119="zákl. přenesená",J119,0)</f>
        <v>0</v>
      </c>
      <c r="BH119" s="153">
        <f>IF(N119="sníž. přenesená",J119,0)</f>
        <v>0</v>
      </c>
      <c r="BI119" s="153">
        <f>IF(N119="nulová",J119,0)</f>
        <v>0</v>
      </c>
      <c r="BJ119" s="20" t="s">
        <v>77</v>
      </c>
      <c r="BK119" s="153">
        <f>ROUND(I119*H119,2)</f>
        <v>0</v>
      </c>
      <c r="BL119" s="20" t="s">
        <v>615</v>
      </c>
      <c r="BM119" s="152" t="s">
        <v>9</v>
      </c>
    </row>
    <row r="120" spans="1:65" s="2" customFormat="1" ht="16.5" customHeight="1">
      <c r="A120" s="35"/>
      <c r="B120" s="140"/>
      <c r="C120" s="141" t="s">
        <v>182</v>
      </c>
      <c r="D120" s="141" t="s">
        <v>137</v>
      </c>
      <c r="E120" s="142" t="s">
        <v>998</v>
      </c>
      <c r="F120" s="143" t="s">
        <v>999</v>
      </c>
      <c r="G120" s="144" t="s">
        <v>500</v>
      </c>
      <c r="H120" s="145">
        <v>1</v>
      </c>
      <c r="I120" s="146"/>
      <c r="J120" s="147">
        <f>ROUND(I120*H120,2)</f>
        <v>0</v>
      </c>
      <c r="K120" s="143" t="s">
        <v>3</v>
      </c>
      <c r="L120" s="36"/>
      <c r="M120" s="148" t="s">
        <v>3</v>
      </c>
      <c r="N120" s="149" t="s">
        <v>40</v>
      </c>
      <c r="O120" s="56"/>
      <c r="P120" s="150">
        <f>O120*H120</f>
        <v>0</v>
      </c>
      <c r="Q120" s="150">
        <v>0</v>
      </c>
      <c r="R120" s="150">
        <f>Q120*H120</f>
        <v>0</v>
      </c>
      <c r="S120" s="150">
        <v>0</v>
      </c>
      <c r="T120" s="151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52" t="s">
        <v>615</v>
      </c>
      <c r="AT120" s="152" t="s">
        <v>137</v>
      </c>
      <c r="AU120" s="152" t="s">
        <v>79</v>
      </c>
      <c r="AY120" s="20" t="s">
        <v>135</v>
      </c>
      <c r="BE120" s="153">
        <f>IF(N120="základní",J120,0)</f>
        <v>0</v>
      </c>
      <c r="BF120" s="153">
        <f>IF(N120="snížená",J120,0)</f>
        <v>0</v>
      </c>
      <c r="BG120" s="153">
        <f>IF(N120="zákl. přenesená",J120,0)</f>
        <v>0</v>
      </c>
      <c r="BH120" s="153">
        <f>IF(N120="sníž. přenesená",J120,0)</f>
        <v>0</v>
      </c>
      <c r="BI120" s="153">
        <f>IF(N120="nulová",J120,0)</f>
        <v>0</v>
      </c>
      <c r="BJ120" s="20" t="s">
        <v>77</v>
      </c>
      <c r="BK120" s="153">
        <f>ROUND(I120*H120,2)</f>
        <v>0</v>
      </c>
      <c r="BL120" s="20" t="s">
        <v>615</v>
      </c>
      <c r="BM120" s="152" t="s">
        <v>267</v>
      </c>
    </row>
    <row r="121" spans="1:65" s="2" customFormat="1" ht="29.25">
      <c r="A121" s="35"/>
      <c r="B121" s="36"/>
      <c r="C121" s="35"/>
      <c r="D121" s="160" t="s">
        <v>1000</v>
      </c>
      <c r="E121" s="35"/>
      <c r="F121" s="197" t="s">
        <v>1001</v>
      </c>
      <c r="G121" s="35"/>
      <c r="H121" s="35"/>
      <c r="I121" s="156"/>
      <c r="J121" s="35"/>
      <c r="K121" s="35"/>
      <c r="L121" s="36"/>
      <c r="M121" s="157"/>
      <c r="N121" s="158"/>
      <c r="O121" s="56"/>
      <c r="P121" s="56"/>
      <c r="Q121" s="56"/>
      <c r="R121" s="56"/>
      <c r="S121" s="56"/>
      <c r="T121" s="57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20" t="s">
        <v>1000</v>
      </c>
      <c r="AU121" s="20" t="s">
        <v>79</v>
      </c>
    </row>
    <row r="122" spans="1:65" s="14" customFormat="1" ht="11.25">
      <c r="B122" s="167"/>
      <c r="D122" s="160" t="s">
        <v>146</v>
      </c>
      <c r="E122" s="168" t="s">
        <v>3</v>
      </c>
      <c r="F122" s="169" t="s">
        <v>77</v>
      </c>
      <c r="H122" s="170">
        <v>1</v>
      </c>
      <c r="I122" s="171"/>
      <c r="L122" s="167"/>
      <c r="M122" s="172"/>
      <c r="N122" s="173"/>
      <c r="O122" s="173"/>
      <c r="P122" s="173"/>
      <c r="Q122" s="173"/>
      <c r="R122" s="173"/>
      <c r="S122" s="173"/>
      <c r="T122" s="174"/>
      <c r="AT122" s="168" t="s">
        <v>146</v>
      </c>
      <c r="AU122" s="168" t="s">
        <v>79</v>
      </c>
      <c r="AV122" s="14" t="s">
        <v>79</v>
      </c>
      <c r="AW122" s="14" t="s">
        <v>31</v>
      </c>
      <c r="AX122" s="14" t="s">
        <v>69</v>
      </c>
      <c r="AY122" s="168" t="s">
        <v>135</v>
      </c>
    </row>
    <row r="123" spans="1:65" s="15" customFormat="1" ht="11.25">
      <c r="B123" s="175"/>
      <c r="D123" s="160" t="s">
        <v>146</v>
      </c>
      <c r="E123" s="176" t="s">
        <v>3</v>
      </c>
      <c r="F123" s="177" t="s">
        <v>149</v>
      </c>
      <c r="H123" s="178">
        <v>1</v>
      </c>
      <c r="I123" s="179"/>
      <c r="L123" s="175"/>
      <c r="M123" s="180"/>
      <c r="N123" s="181"/>
      <c r="O123" s="181"/>
      <c r="P123" s="181"/>
      <c r="Q123" s="181"/>
      <c r="R123" s="181"/>
      <c r="S123" s="181"/>
      <c r="T123" s="182"/>
      <c r="AT123" s="176" t="s">
        <v>146</v>
      </c>
      <c r="AU123" s="176" t="s">
        <v>79</v>
      </c>
      <c r="AV123" s="15" t="s">
        <v>142</v>
      </c>
      <c r="AW123" s="15" t="s">
        <v>31</v>
      </c>
      <c r="AX123" s="15" t="s">
        <v>77</v>
      </c>
      <c r="AY123" s="176" t="s">
        <v>135</v>
      </c>
    </row>
    <row r="124" spans="1:65" s="2" customFormat="1" ht="16.5" customHeight="1">
      <c r="A124" s="35"/>
      <c r="B124" s="140"/>
      <c r="C124" s="141" t="s">
        <v>192</v>
      </c>
      <c r="D124" s="141" t="s">
        <v>137</v>
      </c>
      <c r="E124" s="142" t="s">
        <v>1002</v>
      </c>
      <c r="F124" s="143" t="s">
        <v>1003</v>
      </c>
      <c r="G124" s="144" t="s">
        <v>140</v>
      </c>
      <c r="H124" s="145">
        <v>4</v>
      </c>
      <c r="I124" s="146"/>
      <c r="J124" s="147">
        <f>ROUND(I124*H124,2)</f>
        <v>0</v>
      </c>
      <c r="K124" s="143" t="s">
        <v>3</v>
      </c>
      <c r="L124" s="36"/>
      <c r="M124" s="148" t="s">
        <v>3</v>
      </c>
      <c r="N124" s="149" t="s">
        <v>40</v>
      </c>
      <c r="O124" s="56"/>
      <c r="P124" s="150">
        <f>O124*H124</f>
        <v>0</v>
      </c>
      <c r="Q124" s="150">
        <v>0</v>
      </c>
      <c r="R124" s="150">
        <f>Q124*H124</f>
        <v>0</v>
      </c>
      <c r="S124" s="150">
        <v>0</v>
      </c>
      <c r="T124" s="151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52" t="s">
        <v>615</v>
      </c>
      <c r="AT124" s="152" t="s">
        <v>137</v>
      </c>
      <c r="AU124" s="152" t="s">
        <v>79</v>
      </c>
      <c r="AY124" s="20" t="s">
        <v>135</v>
      </c>
      <c r="BE124" s="153">
        <f>IF(N124="základní",J124,0)</f>
        <v>0</v>
      </c>
      <c r="BF124" s="153">
        <f>IF(N124="snížená",J124,0)</f>
        <v>0</v>
      </c>
      <c r="BG124" s="153">
        <f>IF(N124="zákl. přenesená",J124,0)</f>
        <v>0</v>
      </c>
      <c r="BH124" s="153">
        <f>IF(N124="sníž. přenesená",J124,0)</f>
        <v>0</v>
      </c>
      <c r="BI124" s="153">
        <f>IF(N124="nulová",J124,0)</f>
        <v>0</v>
      </c>
      <c r="BJ124" s="20" t="s">
        <v>77</v>
      </c>
      <c r="BK124" s="153">
        <f>ROUND(I124*H124,2)</f>
        <v>0</v>
      </c>
      <c r="BL124" s="20" t="s">
        <v>615</v>
      </c>
      <c r="BM124" s="152" t="s">
        <v>290</v>
      </c>
    </row>
    <row r="125" spans="1:65" s="14" customFormat="1" ht="11.25">
      <c r="B125" s="167"/>
      <c r="D125" s="160" t="s">
        <v>146</v>
      </c>
      <c r="E125" s="168" t="s">
        <v>3</v>
      </c>
      <c r="F125" s="169" t="s">
        <v>1004</v>
      </c>
      <c r="H125" s="170">
        <v>4</v>
      </c>
      <c r="I125" s="171"/>
      <c r="L125" s="167"/>
      <c r="M125" s="172"/>
      <c r="N125" s="173"/>
      <c r="O125" s="173"/>
      <c r="P125" s="173"/>
      <c r="Q125" s="173"/>
      <c r="R125" s="173"/>
      <c r="S125" s="173"/>
      <c r="T125" s="174"/>
      <c r="AT125" s="168" t="s">
        <v>146</v>
      </c>
      <c r="AU125" s="168" t="s">
        <v>79</v>
      </c>
      <c r="AV125" s="14" t="s">
        <v>79</v>
      </c>
      <c r="AW125" s="14" t="s">
        <v>31</v>
      </c>
      <c r="AX125" s="14" t="s">
        <v>69</v>
      </c>
      <c r="AY125" s="168" t="s">
        <v>135</v>
      </c>
    </row>
    <row r="126" spans="1:65" s="15" customFormat="1" ht="11.25">
      <c r="B126" s="175"/>
      <c r="D126" s="160" t="s">
        <v>146</v>
      </c>
      <c r="E126" s="176" t="s">
        <v>3</v>
      </c>
      <c r="F126" s="177" t="s">
        <v>149</v>
      </c>
      <c r="H126" s="178">
        <v>4</v>
      </c>
      <c r="I126" s="179"/>
      <c r="L126" s="175"/>
      <c r="M126" s="180"/>
      <c r="N126" s="181"/>
      <c r="O126" s="181"/>
      <c r="P126" s="181"/>
      <c r="Q126" s="181"/>
      <c r="R126" s="181"/>
      <c r="S126" s="181"/>
      <c r="T126" s="182"/>
      <c r="AT126" s="176" t="s">
        <v>146</v>
      </c>
      <c r="AU126" s="176" t="s">
        <v>79</v>
      </c>
      <c r="AV126" s="15" t="s">
        <v>142</v>
      </c>
      <c r="AW126" s="15" t="s">
        <v>31</v>
      </c>
      <c r="AX126" s="15" t="s">
        <v>77</v>
      </c>
      <c r="AY126" s="176" t="s">
        <v>135</v>
      </c>
    </row>
    <row r="127" spans="1:65" s="2" customFormat="1" ht="16.5" customHeight="1">
      <c r="A127" s="35"/>
      <c r="B127" s="140"/>
      <c r="C127" s="141" t="s">
        <v>199</v>
      </c>
      <c r="D127" s="141" t="s">
        <v>137</v>
      </c>
      <c r="E127" s="142" t="s">
        <v>1005</v>
      </c>
      <c r="F127" s="143" t="s">
        <v>1006</v>
      </c>
      <c r="G127" s="144" t="s">
        <v>140</v>
      </c>
      <c r="H127" s="145">
        <v>4</v>
      </c>
      <c r="I127" s="146"/>
      <c r="J127" s="147">
        <f>ROUND(I127*H127,2)</f>
        <v>0</v>
      </c>
      <c r="K127" s="143" t="s">
        <v>3</v>
      </c>
      <c r="L127" s="36"/>
      <c r="M127" s="148" t="s">
        <v>3</v>
      </c>
      <c r="N127" s="149" t="s">
        <v>40</v>
      </c>
      <c r="O127" s="56"/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52" t="s">
        <v>615</v>
      </c>
      <c r="AT127" s="152" t="s">
        <v>137</v>
      </c>
      <c r="AU127" s="152" t="s">
        <v>79</v>
      </c>
      <c r="AY127" s="20" t="s">
        <v>135</v>
      </c>
      <c r="BE127" s="153">
        <f>IF(N127="základní",J127,0)</f>
        <v>0</v>
      </c>
      <c r="BF127" s="153">
        <f>IF(N127="snížená",J127,0)</f>
        <v>0</v>
      </c>
      <c r="BG127" s="153">
        <f>IF(N127="zákl. přenesená",J127,0)</f>
        <v>0</v>
      </c>
      <c r="BH127" s="153">
        <f>IF(N127="sníž. přenesená",J127,0)</f>
        <v>0</v>
      </c>
      <c r="BI127" s="153">
        <f>IF(N127="nulová",J127,0)</f>
        <v>0</v>
      </c>
      <c r="BJ127" s="20" t="s">
        <v>77</v>
      </c>
      <c r="BK127" s="153">
        <f>ROUND(I127*H127,2)</f>
        <v>0</v>
      </c>
      <c r="BL127" s="20" t="s">
        <v>615</v>
      </c>
      <c r="BM127" s="152" t="s">
        <v>148</v>
      </c>
    </row>
    <row r="128" spans="1:65" s="2" customFormat="1" ht="16.5" customHeight="1">
      <c r="A128" s="35"/>
      <c r="B128" s="140"/>
      <c r="C128" s="141" t="s">
        <v>206</v>
      </c>
      <c r="D128" s="141" t="s">
        <v>137</v>
      </c>
      <c r="E128" s="142" t="s">
        <v>1007</v>
      </c>
      <c r="F128" s="143" t="s">
        <v>1008</v>
      </c>
      <c r="G128" s="144" t="s">
        <v>997</v>
      </c>
      <c r="H128" s="145">
        <v>1</v>
      </c>
      <c r="I128" s="146"/>
      <c r="J128" s="147">
        <f>ROUND(I128*H128,2)</f>
        <v>0</v>
      </c>
      <c r="K128" s="143" t="s">
        <v>3</v>
      </c>
      <c r="L128" s="36"/>
      <c r="M128" s="148" t="s">
        <v>3</v>
      </c>
      <c r="N128" s="149" t="s">
        <v>40</v>
      </c>
      <c r="O128" s="56"/>
      <c r="P128" s="150">
        <f>O128*H128</f>
        <v>0</v>
      </c>
      <c r="Q128" s="150">
        <v>0</v>
      </c>
      <c r="R128" s="150">
        <f>Q128*H128</f>
        <v>0</v>
      </c>
      <c r="S128" s="150">
        <v>0</v>
      </c>
      <c r="T128" s="151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52" t="s">
        <v>615</v>
      </c>
      <c r="AT128" s="152" t="s">
        <v>137</v>
      </c>
      <c r="AU128" s="152" t="s">
        <v>79</v>
      </c>
      <c r="AY128" s="20" t="s">
        <v>135</v>
      </c>
      <c r="BE128" s="153">
        <f>IF(N128="základní",J128,0)</f>
        <v>0</v>
      </c>
      <c r="BF128" s="153">
        <f>IF(N128="snížená",J128,0)</f>
        <v>0</v>
      </c>
      <c r="BG128" s="153">
        <f>IF(N128="zákl. přenesená",J128,0)</f>
        <v>0</v>
      </c>
      <c r="BH128" s="153">
        <f>IF(N128="sníž. přenesená",J128,0)</f>
        <v>0</v>
      </c>
      <c r="BI128" s="153">
        <f>IF(N128="nulová",J128,0)</f>
        <v>0</v>
      </c>
      <c r="BJ128" s="20" t="s">
        <v>77</v>
      </c>
      <c r="BK128" s="153">
        <f>ROUND(I128*H128,2)</f>
        <v>0</v>
      </c>
      <c r="BL128" s="20" t="s">
        <v>615</v>
      </c>
      <c r="BM128" s="152" t="s">
        <v>321</v>
      </c>
    </row>
    <row r="129" spans="1:65" s="2" customFormat="1" ht="16.5" customHeight="1">
      <c r="A129" s="35"/>
      <c r="B129" s="140"/>
      <c r="C129" s="141" t="s">
        <v>213</v>
      </c>
      <c r="D129" s="141" t="s">
        <v>137</v>
      </c>
      <c r="E129" s="142" t="s">
        <v>1009</v>
      </c>
      <c r="F129" s="143" t="s">
        <v>1010</v>
      </c>
      <c r="G129" s="144" t="s">
        <v>500</v>
      </c>
      <c r="H129" s="145">
        <v>20</v>
      </c>
      <c r="I129" s="146"/>
      <c r="J129" s="147">
        <f>ROUND(I129*H129,2)</f>
        <v>0</v>
      </c>
      <c r="K129" s="143" t="s">
        <v>141</v>
      </c>
      <c r="L129" s="36"/>
      <c r="M129" s="148" t="s">
        <v>3</v>
      </c>
      <c r="N129" s="149" t="s">
        <v>40</v>
      </c>
      <c r="O129" s="56"/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52" t="s">
        <v>615</v>
      </c>
      <c r="AT129" s="152" t="s">
        <v>137</v>
      </c>
      <c r="AU129" s="152" t="s">
        <v>79</v>
      </c>
      <c r="AY129" s="20" t="s">
        <v>135</v>
      </c>
      <c r="BE129" s="153">
        <f>IF(N129="základní",J129,0)</f>
        <v>0</v>
      </c>
      <c r="BF129" s="153">
        <f>IF(N129="snížená",J129,0)</f>
        <v>0</v>
      </c>
      <c r="BG129" s="153">
        <f>IF(N129="zákl. přenesená",J129,0)</f>
        <v>0</v>
      </c>
      <c r="BH129" s="153">
        <f>IF(N129="sníž. přenesená",J129,0)</f>
        <v>0</v>
      </c>
      <c r="BI129" s="153">
        <f>IF(N129="nulová",J129,0)</f>
        <v>0</v>
      </c>
      <c r="BJ129" s="20" t="s">
        <v>77</v>
      </c>
      <c r="BK129" s="153">
        <f>ROUND(I129*H129,2)</f>
        <v>0</v>
      </c>
      <c r="BL129" s="20" t="s">
        <v>615</v>
      </c>
      <c r="BM129" s="152" t="s">
        <v>334</v>
      </c>
    </row>
    <row r="130" spans="1:65" s="2" customFormat="1" ht="11.25">
      <c r="A130" s="35"/>
      <c r="B130" s="36"/>
      <c r="C130" s="35"/>
      <c r="D130" s="154" t="s">
        <v>144</v>
      </c>
      <c r="E130" s="35"/>
      <c r="F130" s="155" t="s">
        <v>1011</v>
      </c>
      <c r="G130" s="35"/>
      <c r="H130" s="35"/>
      <c r="I130" s="156"/>
      <c r="J130" s="35"/>
      <c r="K130" s="35"/>
      <c r="L130" s="36"/>
      <c r="M130" s="157"/>
      <c r="N130" s="158"/>
      <c r="O130" s="56"/>
      <c r="P130" s="56"/>
      <c r="Q130" s="56"/>
      <c r="R130" s="56"/>
      <c r="S130" s="56"/>
      <c r="T130" s="57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20" t="s">
        <v>144</v>
      </c>
      <c r="AU130" s="20" t="s">
        <v>79</v>
      </c>
    </row>
    <row r="131" spans="1:65" s="13" customFormat="1" ht="11.25">
      <c r="B131" s="159"/>
      <c r="D131" s="160" t="s">
        <v>146</v>
      </c>
      <c r="E131" s="161" t="s">
        <v>3</v>
      </c>
      <c r="F131" s="162" t="s">
        <v>1012</v>
      </c>
      <c r="H131" s="161" t="s">
        <v>3</v>
      </c>
      <c r="I131" s="163"/>
      <c r="L131" s="159"/>
      <c r="M131" s="164"/>
      <c r="N131" s="165"/>
      <c r="O131" s="165"/>
      <c r="P131" s="165"/>
      <c r="Q131" s="165"/>
      <c r="R131" s="165"/>
      <c r="S131" s="165"/>
      <c r="T131" s="166"/>
      <c r="AT131" s="161" t="s">
        <v>146</v>
      </c>
      <c r="AU131" s="161" t="s">
        <v>79</v>
      </c>
      <c r="AV131" s="13" t="s">
        <v>77</v>
      </c>
      <c r="AW131" s="13" t="s">
        <v>31</v>
      </c>
      <c r="AX131" s="13" t="s">
        <v>69</v>
      </c>
      <c r="AY131" s="161" t="s">
        <v>135</v>
      </c>
    </row>
    <row r="132" spans="1:65" s="14" customFormat="1" ht="11.25">
      <c r="B132" s="167"/>
      <c r="D132" s="160" t="s">
        <v>146</v>
      </c>
      <c r="E132" s="168" t="s">
        <v>3</v>
      </c>
      <c r="F132" s="169" t="s">
        <v>321</v>
      </c>
      <c r="H132" s="170">
        <v>20</v>
      </c>
      <c r="I132" s="171"/>
      <c r="L132" s="167"/>
      <c r="M132" s="172"/>
      <c r="N132" s="173"/>
      <c r="O132" s="173"/>
      <c r="P132" s="173"/>
      <c r="Q132" s="173"/>
      <c r="R132" s="173"/>
      <c r="S132" s="173"/>
      <c r="T132" s="174"/>
      <c r="AT132" s="168" t="s">
        <v>146</v>
      </c>
      <c r="AU132" s="168" t="s">
        <v>79</v>
      </c>
      <c r="AV132" s="14" t="s">
        <v>79</v>
      </c>
      <c r="AW132" s="14" t="s">
        <v>31</v>
      </c>
      <c r="AX132" s="14" t="s">
        <v>69</v>
      </c>
      <c r="AY132" s="168" t="s">
        <v>135</v>
      </c>
    </row>
    <row r="133" spans="1:65" s="15" customFormat="1" ht="11.25">
      <c r="B133" s="175"/>
      <c r="D133" s="160" t="s">
        <v>146</v>
      </c>
      <c r="E133" s="176" t="s">
        <v>3</v>
      </c>
      <c r="F133" s="177" t="s">
        <v>149</v>
      </c>
      <c r="H133" s="178">
        <v>20</v>
      </c>
      <c r="I133" s="179"/>
      <c r="L133" s="175"/>
      <c r="M133" s="180"/>
      <c r="N133" s="181"/>
      <c r="O133" s="181"/>
      <c r="P133" s="181"/>
      <c r="Q133" s="181"/>
      <c r="R133" s="181"/>
      <c r="S133" s="181"/>
      <c r="T133" s="182"/>
      <c r="AT133" s="176" t="s">
        <v>146</v>
      </c>
      <c r="AU133" s="176" t="s">
        <v>79</v>
      </c>
      <c r="AV133" s="15" t="s">
        <v>142</v>
      </c>
      <c r="AW133" s="15" t="s">
        <v>31</v>
      </c>
      <c r="AX133" s="15" t="s">
        <v>77</v>
      </c>
      <c r="AY133" s="176" t="s">
        <v>135</v>
      </c>
    </row>
    <row r="134" spans="1:65" s="2" customFormat="1" ht="16.5" customHeight="1">
      <c r="A134" s="35"/>
      <c r="B134" s="140"/>
      <c r="C134" s="183" t="s">
        <v>9</v>
      </c>
      <c r="D134" s="183" t="s">
        <v>405</v>
      </c>
      <c r="E134" s="184" t="s">
        <v>1013</v>
      </c>
      <c r="F134" s="185" t="s">
        <v>1014</v>
      </c>
      <c r="G134" s="186" t="s">
        <v>500</v>
      </c>
      <c r="H134" s="187">
        <v>20</v>
      </c>
      <c r="I134" s="188"/>
      <c r="J134" s="189">
        <f>ROUND(I134*H134,2)</f>
        <v>0</v>
      </c>
      <c r="K134" s="185" t="s">
        <v>141</v>
      </c>
      <c r="L134" s="190"/>
      <c r="M134" s="191" t="s">
        <v>3</v>
      </c>
      <c r="N134" s="192" t="s">
        <v>40</v>
      </c>
      <c r="O134" s="56"/>
      <c r="P134" s="150">
        <f>O134*H134</f>
        <v>0</v>
      </c>
      <c r="Q134" s="150">
        <v>1.0999999999999999E-2</v>
      </c>
      <c r="R134" s="150">
        <f>Q134*H134</f>
        <v>0.21999999999999997</v>
      </c>
      <c r="S134" s="150">
        <v>0</v>
      </c>
      <c r="T134" s="151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52" t="s">
        <v>1015</v>
      </c>
      <c r="AT134" s="152" t="s">
        <v>405</v>
      </c>
      <c r="AU134" s="152" t="s">
        <v>79</v>
      </c>
      <c r="AY134" s="20" t="s">
        <v>135</v>
      </c>
      <c r="BE134" s="153">
        <f>IF(N134="základní",J134,0)</f>
        <v>0</v>
      </c>
      <c r="BF134" s="153">
        <f>IF(N134="snížená",J134,0)</f>
        <v>0</v>
      </c>
      <c r="BG134" s="153">
        <f>IF(N134="zákl. přenesená",J134,0)</f>
        <v>0</v>
      </c>
      <c r="BH134" s="153">
        <f>IF(N134="sníž. přenesená",J134,0)</f>
        <v>0</v>
      </c>
      <c r="BI134" s="153">
        <f>IF(N134="nulová",J134,0)</f>
        <v>0</v>
      </c>
      <c r="BJ134" s="20" t="s">
        <v>77</v>
      </c>
      <c r="BK134" s="153">
        <f>ROUND(I134*H134,2)</f>
        <v>0</v>
      </c>
      <c r="BL134" s="20" t="s">
        <v>615</v>
      </c>
      <c r="BM134" s="152" t="s">
        <v>204</v>
      </c>
    </row>
    <row r="135" spans="1:65" s="13" customFormat="1" ht="11.25">
      <c r="B135" s="159"/>
      <c r="D135" s="160" t="s">
        <v>146</v>
      </c>
      <c r="E135" s="161" t="s">
        <v>3</v>
      </c>
      <c r="F135" s="162" t="s">
        <v>1016</v>
      </c>
      <c r="H135" s="161" t="s">
        <v>3</v>
      </c>
      <c r="I135" s="163"/>
      <c r="L135" s="159"/>
      <c r="M135" s="164"/>
      <c r="N135" s="165"/>
      <c r="O135" s="165"/>
      <c r="P135" s="165"/>
      <c r="Q135" s="165"/>
      <c r="R135" s="165"/>
      <c r="S135" s="165"/>
      <c r="T135" s="166"/>
      <c r="AT135" s="161" t="s">
        <v>146</v>
      </c>
      <c r="AU135" s="161" t="s">
        <v>79</v>
      </c>
      <c r="AV135" s="13" t="s">
        <v>77</v>
      </c>
      <c r="AW135" s="13" t="s">
        <v>31</v>
      </c>
      <c r="AX135" s="13" t="s">
        <v>69</v>
      </c>
      <c r="AY135" s="161" t="s">
        <v>135</v>
      </c>
    </row>
    <row r="136" spans="1:65" s="14" customFormat="1" ht="11.25">
      <c r="B136" s="167"/>
      <c r="D136" s="160" t="s">
        <v>146</v>
      </c>
      <c r="E136" s="168" t="s">
        <v>3</v>
      </c>
      <c r="F136" s="169" t="s">
        <v>281</v>
      </c>
      <c r="H136" s="170">
        <v>15</v>
      </c>
      <c r="I136" s="171"/>
      <c r="L136" s="167"/>
      <c r="M136" s="172"/>
      <c r="N136" s="173"/>
      <c r="O136" s="173"/>
      <c r="P136" s="173"/>
      <c r="Q136" s="173"/>
      <c r="R136" s="173"/>
      <c r="S136" s="173"/>
      <c r="T136" s="174"/>
      <c r="AT136" s="168" t="s">
        <v>146</v>
      </c>
      <c r="AU136" s="168" t="s">
        <v>79</v>
      </c>
      <c r="AV136" s="14" t="s">
        <v>79</v>
      </c>
      <c r="AW136" s="14" t="s">
        <v>31</v>
      </c>
      <c r="AX136" s="14" t="s">
        <v>69</v>
      </c>
      <c r="AY136" s="168" t="s">
        <v>135</v>
      </c>
    </row>
    <row r="137" spans="1:65" s="13" customFormat="1" ht="11.25">
      <c r="B137" s="159"/>
      <c r="D137" s="160" t="s">
        <v>146</v>
      </c>
      <c r="E137" s="161" t="s">
        <v>3</v>
      </c>
      <c r="F137" s="162" t="s">
        <v>1017</v>
      </c>
      <c r="H137" s="161" t="s">
        <v>3</v>
      </c>
      <c r="I137" s="163"/>
      <c r="L137" s="159"/>
      <c r="M137" s="164"/>
      <c r="N137" s="165"/>
      <c r="O137" s="165"/>
      <c r="P137" s="165"/>
      <c r="Q137" s="165"/>
      <c r="R137" s="165"/>
      <c r="S137" s="165"/>
      <c r="T137" s="166"/>
      <c r="AT137" s="161" t="s">
        <v>146</v>
      </c>
      <c r="AU137" s="161" t="s">
        <v>79</v>
      </c>
      <c r="AV137" s="13" t="s">
        <v>77</v>
      </c>
      <c r="AW137" s="13" t="s">
        <v>31</v>
      </c>
      <c r="AX137" s="13" t="s">
        <v>69</v>
      </c>
      <c r="AY137" s="161" t="s">
        <v>135</v>
      </c>
    </row>
    <row r="138" spans="1:65" s="14" customFormat="1" ht="11.25">
      <c r="B138" s="167"/>
      <c r="D138" s="160" t="s">
        <v>146</v>
      </c>
      <c r="E138" s="168" t="s">
        <v>3</v>
      </c>
      <c r="F138" s="169" t="s">
        <v>154</v>
      </c>
      <c r="H138" s="170">
        <v>3</v>
      </c>
      <c r="I138" s="171"/>
      <c r="L138" s="167"/>
      <c r="M138" s="172"/>
      <c r="N138" s="173"/>
      <c r="O138" s="173"/>
      <c r="P138" s="173"/>
      <c r="Q138" s="173"/>
      <c r="R138" s="173"/>
      <c r="S138" s="173"/>
      <c r="T138" s="174"/>
      <c r="AT138" s="168" t="s">
        <v>146</v>
      </c>
      <c r="AU138" s="168" t="s">
        <v>79</v>
      </c>
      <c r="AV138" s="14" t="s">
        <v>79</v>
      </c>
      <c r="AW138" s="14" t="s">
        <v>31</v>
      </c>
      <c r="AX138" s="14" t="s">
        <v>69</v>
      </c>
      <c r="AY138" s="168" t="s">
        <v>135</v>
      </c>
    </row>
    <row r="139" spans="1:65" s="13" customFormat="1" ht="11.25">
      <c r="B139" s="159"/>
      <c r="D139" s="160" t="s">
        <v>146</v>
      </c>
      <c r="E139" s="161" t="s">
        <v>3</v>
      </c>
      <c r="F139" s="162" t="s">
        <v>1018</v>
      </c>
      <c r="H139" s="161" t="s">
        <v>3</v>
      </c>
      <c r="I139" s="163"/>
      <c r="L139" s="159"/>
      <c r="M139" s="164"/>
      <c r="N139" s="165"/>
      <c r="O139" s="165"/>
      <c r="P139" s="165"/>
      <c r="Q139" s="165"/>
      <c r="R139" s="165"/>
      <c r="S139" s="165"/>
      <c r="T139" s="166"/>
      <c r="AT139" s="161" t="s">
        <v>146</v>
      </c>
      <c r="AU139" s="161" t="s">
        <v>79</v>
      </c>
      <c r="AV139" s="13" t="s">
        <v>77</v>
      </c>
      <c r="AW139" s="13" t="s">
        <v>31</v>
      </c>
      <c r="AX139" s="13" t="s">
        <v>69</v>
      </c>
      <c r="AY139" s="161" t="s">
        <v>135</v>
      </c>
    </row>
    <row r="140" spans="1:65" s="14" customFormat="1" ht="11.25">
      <c r="B140" s="167"/>
      <c r="D140" s="160" t="s">
        <v>146</v>
      </c>
      <c r="E140" s="168" t="s">
        <v>3</v>
      </c>
      <c r="F140" s="169" t="s">
        <v>79</v>
      </c>
      <c r="H140" s="170">
        <v>2</v>
      </c>
      <c r="I140" s="171"/>
      <c r="L140" s="167"/>
      <c r="M140" s="172"/>
      <c r="N140" s="173"/>
      <c r="O140" s="173"/>
      <c r="P140" s="173"/>
      <c r="Q140" s="173"/>
      <c r="R140" s="173"/>
      <c r="S140" s="173"/>
      <c r="T140" s="174"/>
      <c r="AT140" s="168" t="s">
        <v>146</v>
      </c>
      <c r="AU140" s="168" t="s">
        <v>79</v>
      </c>
      <c r="AV140" s="14" t="s">
        <v>79</v>
      </c>
      <c r="AW140" s="14" t="s">
        <v>31</v>
      </c>
      <c r="AX140" s="14" t="s">
        <v>69</v>
      </c>
      <c r="AY140" s="168" t="s">
        <v>135</v>
      </c>
    </row>
    <row r="141" spans="1:65" s="15" customFormat="1" ht="11.25">
      <c r="B141" s="175"/>
      <c r="D141" s="160" t="s">
        <v>146</v>
      </c>
      <c r="E141" s="176" t="s">
        <v>3</v>
      </c>
      <c r="F141" s="177" t="s">
        <v>149</v>
      </c>
      <c r="H141" s="178">
        <v>20</v>
      </c>
      <c r="I141" s="179"/>
      <c r="L141" s="175"/>
      <c r="M141" s="180"/>
      <c r="N141" s="181"/>
      <c r="O141" s="181"/>
      <c r="P141" s="181"/>
      <c r="Q141" s="181"/>
      <c r="R141" s="181"/>
      <c r="S141" s="181"/>
      <c r="T141" s="182"/>
      <c r="AT141" s="176" t="s">
        <v>146</v>
      </c>
      <c r="AU141" s="176" t="s">
        <v>79</v>
      </c>
      <c r="AV141" s="15" t="s">
        <v>142</v>
      </c>
      <c r="AW141" s="15" t="s">
        <v>31</v>
      </c>
      <c r="AX141" s="15" t="s">
        <v>77</v>
      </c>
      <c r="AY141" s="176" t="s">
        <v>135</v>
      </c>
    </row>
    <row r="142" spans="1:65" s="2" customFormat="1" ht="16.5" customHeight="1">
      <c r="A142" s="35"/>
      <c r="B142" s="140"/>
      <c r="C142" s="141" t="s">
        <v>259</v>
      </c>
      <c r="D142" s="141" t="s">
        <v>137</v>
      </c>
      <c r="E142" s="142" t="s">
        <v>1019</v>
      </c>
      <c r="F142" s="143" t="s">
        <v>1020</v>
      </c>
      <c r="G142" s="144" t="s">
        <v>500</v>
      </c>
      <c r="H142" s="145">
        <v>20</v>
      </c>
      <c r="I142" s="146"/>
      <c r="J142" s="147">
        <f>ROUND(I142*H142,2)</f>
        <v>0</v>
      </c>
      <c r="K142" s="143" t="s">
        <v>141</v>
      </c>
      <c r="L142" s="36"/>
      <c r="M142" s="148" t="s">
        <v>3</v>
      </c>
      <c r="N142" s="149" t="s">
        <v>40</v>
      </c>
      <c r="O142" s="56"/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52" t="s">
        <v>615</v>
      </c>
      <c r="AT142" s="152" t="s">
        <v>137</v>
      </c>
      <c r="AU142" s="152" t="s">
        <v>79</v>
      </c>
      <c r="AY142" s="20" t="s">
        <v>135</v>
      </c>
      <c r="BE142" s="153">
        <f>IF(N142="základní",J142,0)</f>
        <v>0</v>
      </c>
      <c r="BF142" s="153">
        <f>IF(N142="snížená",J142,0)</f>
        <v>0</v>
      </c>
      <c r="BG142" s="153">
        <f>IF(N142="zákl. přenesená",J142,0)</f>
        <v>0</v>
      </c>
      <c r="BH142" s="153">
        <f>IF(N142="sníž. přenesená",J142,0)</f>
        <v>0</v>
      </c>
      <c r="BI142" s="153">
        <f>IF(N142="nulová",J142,0)</f>
        <v>0</v>
      </c>
      <c r="BJ142" s="20" t="s">
        <v>77</v>
      </c>
      <c r="BK142" s="153">
        <f>ROUND(I142*H142,2)</f>
        <v>0</v>
      </c>
      <c r="BL142" s="20" t="s">
        <v>615</v>
      </c>
      <c r="BM142" s="152" t="s">
        <v>378</v>
      </c>
    </row>
    <row r="143" spans="1:65" s="2" customFormat="1" ht="11.25">
      <c r="A143" s="35"/>
      <c r="B143" s="36"/>
      <c r="C143" s="35"/>
      <c r="D143" s="154" t="s">
        <v>144</v>
      </c>
      <c r="E143" s="35"/>
      <c r="F143" s="155" t="s">
        <v>1021</v>
      </c>
      <c r="G143" s="35"/>
      <c r="H143" s="35"/>
      <c r="I143" s="156"/>
      <c r="J143" s="35"/>
      <c r="K143" s="35"/>
      <c r="L143" s="36"/>
      <c r="M143" s="157"/>
      <c r="N143" s="158"/>
      <c r="O143" s="56"/>
      <c r="P143" s="56"/>
      <c r="Q143" s="56"/>
      <c r="R143" s="56"/>
      <c r="S143" s="56"/>
      <c r="T143" s="57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20" t="s">
        <v>144</v>
      </c>
      <c r="AU143" s="20" t="s">
        <v>79</v>
      </c>
    </row>
    <row r="144" spans="1:65" s="13" customFormat="1" ht="11.25">
      <c r="B144" s="159"/>
      <c r="D144" s="160" t="s">
        <v>146</v>
      </c>
      <c r="E144" s="161" t="s">
        <v>3</v>
      </c>
      <c r="F144" s="162" t="s">
        <v>1022</v>
      </c>
      <c r="H144" s="161" t="s">
        <v>3</v>
      </c>
      <c r="I144" s="163"/>
      <c r="L144" s="159"/>
      <c r="M144" s="164"/>
      <c r="N144" s="165"/>
      <c r="O144" s="165"/>
      <c r="P144" s="165"/>
      <c r="Q144" s="165"/>
      <c r="R144" s="165"/>
      <c r="S144" s="165"/>
      <c r="T144" s="166"/>
      <c r="AT144" s="161" t="s">
        <v>146</v>
      </c>
      <c r="AU144" s="161" t="s">
        <v>79</v>
      </c>
      <c r="AV144" s="13" t="s">
        <v>77</v>
      </c>
      <c r="AW144" s="13" t="s">
        <v>31</v>
      </c>
      <c r="AX144" s="13" t="s">
        <v>69</v>
      </c>
      <c r="AY144" s="161" t="s">
        <v>135</v>
      </c>
    </row>
    <row r="145" spans="1:65" s="14" customFormat="1" ht="11.25">
      <c r="B145" s="167"/>
      <c r="D145" s="160" t="s">
        <v>146</v>
      </c>
      <c r="E145" s="168" t="s">
        <v>3</v>
      </c>
      <c r="F145" s="169" t="s">
        <v>321</v>
      </c>
      <c r="H145" s="170">
        <v>20</v>
      </c>
      <c r="I145" s="171"/>
      <c r="L145" s="167"/>
      <c r="M145" s="172"/>
      <c r="N145" s="173"/>
      <c r="O145" s="173"/>
      <c r="P145" s="173"/>
      <c r="Q145" s="173"/>
      <c r="R145" s="173"/>
      <c r="S145" s="173"/>
      <c r="T145" s="174"/>
      <c r="AT145" s="168" t="s">
        <v>146</v>
      </c>
      <c r="AU145" s="168" t="s">
        <v>79</v>
      </c>
      <c r="AV145" s="14" t="s">
        <v>79</v>
      </c>
      <c r="AW145" s="14" t="s">
        <v>31</v>
      </c>
      <c r="AX145" s="14" t="s">
        <v>69</v>
      </c>
      <c r="AY145" s="168" t="s">
        <v>135</v>
      </c>
    </row>
    <row r="146" spans="1:65" s="15" customFormat="1" ht="11.25">
      <c r="B146" s="175"/>
      <c r="D146" s="160" t="s">
        <v>146</v>
      </c>
      <c r="E146" s="176" t="s">
        <v>3</v>
      </c>
      <c r="F146" s="177" t="s">
        <v>149</v>
      </c>
      <c r="H146" s="178">
        <v>20</v>
      </c>
      <c r="I146" s="179"/>
      <c r="L146" s="175"/>
      <c r="M146" s="180"/>
      <c r="N146" s="181"/>
      <c r="O146" s="181"/>
      <c r="P146" s="181"/>
      <c r="Q146" s="181"/>
      <c r="R146" s="181"/>
      <c r="S146" s="181"/>
      <c r="T146" s="182"/>
      <c r="AT146" s="176" t="s">
        <v>146</v>
      </c>
      <c r="AU146" s="176" t="s">
        <v>79</v>
      </c>
      <c r="AV146" s="15" t="s">
        <v>142</v>
      </c>
      <c r="AW146" s="15" t="s">
        <v>31</v>
      </c>
      <c r="AX146" s="15" t="s">
        <v>77</v>
      </c>
      <c r="AY146" s="176" t="s">
        <v>135</v>
      </c>
    </row>
    <row r="147" spans="1:65" s="2" customFormat="1" ht="16.5" customHeight="1">
      <c r="A147" s="35"/>
      <c r="B147" s="140"/>
      <c r="C147" s="183" t="s">
        <v>267</v>
      </c>
      <c r="D147" s="183" t="s">
        <v>405</v>
      </c>
      <c r="E147" s="184" t="s">
        <v>1023</v>
      </c>
      <c r="F147" s="185" t="s">
        <v>1024</v>
      </c>
      <c r="G147" s="186" t="s">
        <v>500</v>
      </c>
      <c r="H147" s="187">
        <v>20</v>
      </c>
      <c r="I147" s="188"/>
      <c r="J147" s="189">
        <f>ROUND(I147*H147,2)</f>
        <v>0</v>
      </c>
      <c r="K147" s="185" t="s">
        <v>141</v>
      </c>
      <c r="L147" s="190"/>
      <c r="M147" s="191" t="s">
        <v>3</v>
      </c>
      <c r="N147" s="192" t="s">
        <v>40</v>
      </c>
      <c r="O147" s="56"/>
      <c r="P147" s="150">
        <f>O147*H147</f>
        <v>0</v>
      </c>
      <c r="Q147" s="150">
        <v>6.2E-2</v>
      </c>
      <c r="R147" s="150">
        <f>Q147*H147</f>
        <v>1.24</v>
      </c>
      <c r="S147" s="150">
        <v>0</v>
      </c>
      <c r="T147" s="151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52" t="s">
        <v>1015</v>
      </c>
      <c r="AT147" s="152" t="s">
        <v>405</v>
      </c>
      <c r="AU147" s="152" t="s">
        <v>79</v>
      </c>
      <c r="AY147" s="20" t="s">
        <v>135</v>
      </c>
      <c r="BE147" s="153">
        <f>IF(N147="základní",J147,0)</f>
        <v>0</v>
      </c>
      <c r="BF147" s="153">
        <f>IF(N147="snížená",J147,0)</f>
        <v>0</v>
      </c>
      <c r="BG147" s="153">
        <f>IF(N147="zákl. přenesená",J147,0)</f>
        <v>0</v>
      </c>
      <c r="BH147" s="153">
        <f>IF(N147="sníž. přenesená",J147,0)</f>
        <v>0</v>
      </c>
      <c r="BI147" s="153">
        <f>IF(N147="nulová",J147,0)</f>
        <v>0</v>
      </c>
      <c r="BJ147" s="20" t="s">
        <v>77</v>
      </c>
      <c r="BK147" s="153">
        <f>ROUND(I147*H147,2)</f>
        <v>0</v>
      </c>
      <c r="BL147" s="20" t="s">
        <v>615</v>
      </c>
      <c r="BM147" s="152" t="s">
        <v>392</v>
      </c>
    </row>
    <row r="148" spans="1:65" s="13" customFormat="1" ht="11.25">
      <c r="B148" s="159"/>
      <c r="D148" s="160" t="s">
        <v>146</v>
      </c>
      <c r="E148" s="161" t="s">
        <v>3</v>
      </c>
      <c r="F148" s="162" t="s">
        <v>1025</v>
      </c>
      <c r="H148" s="161" t="s">
        <v>3</v>
      </c>
      <c r="I148" s="163"/>
      <c r="L148" s="159"/>
      <c r="M148" s="164"/>
      <c r="N148" s="165"/>
      <c r="O148" s="165"/>
      <c r="P148" s="165"/>
      <c r="Q148" s="165"/>
      <c r="R148" s="165"/>
      <c r="S148" s="165"/>
      <c r="T148" s="166"/>
      <c r="AT148" s="161" t="s">
        <v>146</v>
      </c>
      <c r="AU148" s="161" t="s">
        <v>79</v>
      </c>
      <c r="AV148" s="13" t="s">
        <v>77</v>
      </c>
      <c r="AW148" s="13" t="s">
        <v>31</v>
      </c>
      <c r="AX148" s="13" t="s">
        <v>69</v>
      </c>
      <c r="AY148" s="161" t="s">
        <v>135</v>
      </c>
    </row>
    <row r="149" spans="1:65" s="14" customFormat="1" ht="11.25">
      <c r="B149" s="167"/>
      <c r="D149" s="160" t="s">
        <v>146</v>
      </c>
      <c r="E149" s="168" t="s">
        <v>3</v>
      </c>
      <c r="F149" s="169" t="s">
        <v>321</v>
      </c>
      <c r="H149" s="170">
        <v>20</v>
      </c>
      <c r="I149" s="171"/>
      <c r="L149" s="167"/>
      <c r="M149" s="172"/>
      <c r="N149" s="173"/>
      <c r="O149" s="173"/>
      <c r="P149" s="173"/>
      <c r="Q149" s="173"/>
      <c r="R149" s="173"/>
      <c r="S149" s="173"/>
      <c r="T149" s="174"/>
      <c r="AT149" s="168" t="s">
        <v>146</v>
      </c>
      <c r="AU149" s="168" t="s">
        <v>79</v>
      </c>
      <c r="AV149" s="14" t="s">
        <v>79</v>
      </c>
      <c r="AW149" s="14" t="s">
        <v>31</v>
      </c>
      <c r="AX149" s="14" t="s">
        <v>69</v>
      </c>
      <c r="AY149" s="168" t="s">
        <v>135</v>
      </c>
    </row>
    <row r="150" spans="1:65" s="15" customFormat="1" ht="11.25">
      <c r="B150" s="175"/>
      <c r="D150" s="160" t="s">
        <v>146</v>
      </c>
      <c r="E150" s="176" t="s">
        <v>3</v>
      </c>
      <c r="F150" s="177" t="s">
        <v>149</v>
      </c>
      <c r="H150" s="178">
        <v>20</v>
      </c>
      <c r="I150" s="179"/>
      <c r="L150" s="175"/>
      <c r="M150" s="180"/>
      <c r="N150" s="181"/>
      <c r="O150" s="181"/>
      <c r="P150" s="181"/>
      <c r="Q150" s="181"/>
      <c r="R150" s="181"/>
      <c r="S150" s="181"/>
      <c r="T150" s="182"/>
      <c r="AT150" s="176" t="s">
        <v>146</v>
      </c>
      <c r="AU150" s="176" t="s">
        <v>79</v>
      </c>
      <c r="AV150" s="15" t="s">
        <v>142</v>
      </c>
      <c r="AW150" s="15" t="s">
        <v>31</v>
      </c>
      <c r="AX150" s="15" t="s">
        <v>77</v>
      </c>
      <c r="AY150" s="176" t="s">
        <v>135</v>
      </c>
    </row>
    <row r="151" spans="1:65" s="2" customFormat="1" ht="16.5" customHeight="1">
      <c r="A151" s="35"/>
      <c r="B151" s="140"/>
      <c r="C151" s="141" t="s">
        <v>281</v>
      </c>
      <c r="D151" s="141" t="s">
        <v>137</v>
      </c>
      <c r="E151" s="142" t="s">
        <v>1026</v>
      </c>
      <c r="F151" s="143" t="s">
        <v>1027</v>
      </c>
      <c r="G151" s="144" t="s">
        <v>500</v>
      </c>
      <c r="H151" s="145">
        <v>20</v>
      </c>
      <c r="I151" s="146"/>
      <c r="J151" s="147">
        <f>ROUND(I151*H151,2)</f>
        <v>0</v>
      </c>
      <c r="K151" s="143" t="s">
        <v>141</v>
      </c>
      <c r="L151" s="36"/>
      <c r="M151" s="148" t="s">
        <v>3</v>
      </c>
      <c r="N151" s="149" t="s">
        <v>40</v>
      </c>
      <c r="O151" s="56"/>
      <c r="P151" s="150">
        <f>O151*H151</f>
        <v>0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52" t="s">
        <v>615</v>
      </c>
      <c r="AT151" s="152" t="s">
        <v>137</v>
      </c>
      <c r="AU151" s="152" t="s">
        <v>79</v>
      </c>
      <c r="AY151" s="20" t="s">
        <v>135</v>
      </c>
      <c r="BE151" s="153">
        <f>IF(N151="základní",J151,0)</f>
        <v>0</v>
      </c>
      <c r="BF151" s="153">
        <f>IF(N151="snížená",J151,0)</f>
        <v>0</v>
      </c>
      <c r="BG151" s="153">
        <f>IF(N151="zákl. přenesená",J151,0)</f>
        <v>0</v>
      </c>
      <c r="BH151" s="153">
        <f>IF(N151="sníž. přenesená",J151,0)</f>
        <v>0</v>
      </c>
      <c r="BI151" s="153">
        <f>IF(N151="nulová",J151,0)</f>
        <v>0</v>
      </c>
      <c r="BJ151" s="20" t="s">
        <v>77</v>
      </c>
      <c r="BK151" s="153">
        <f>ROUND(I151*H151,2)</f>
        <v>0</v>
      </c>
      <c r="BL151" s="20" t="s">
        <v>615</v>
      </c>
      <c r="BM151" s="152" t="s">
        <v>404</v>
      </c>
    </row>
    <row r="152" spans="1:65" s="2" customFormat="1" ht="11.25">
      <c r="A152" s="35"/>
      <c r="B152" s="36"/>
      <c r="C152" s="35"/>
      <c r="D152" s="154" t="s">
        <v>144</v>
      </c>
      <c r="E152" s="35"/>
      <c r="F152" s="155" t="s">
        <v>1028</v>
      </c>
      <c r="G152" s="35"/>
      <c r="H152" s="35"/>
      <c r="I152" s="156"/>
      <c r="J152" s="35"/>
      <c r="K152" s="35"/>
      <c r="L152" s="36"/>
      <c r="M152" s="157"/>
      <c r="N152" s="158"/>
      <c r="O152" s="56"/>
      <c r="P152" s="56"/>
      <c r="Q152" s="56"/>
      <c r="R152" s="56"/>
      <c r="S152" s="56"/>
      <c r="T152" s="57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20" t="s">
        <v>144</v>
      </c>
      <c r="AU152" s="20" t="s">
        <v>79</v>
      </c>
    </row>
    <row r="153" spans="1:65" s="13" customFormat="1" ht="11.25">
      <c r="B153" s="159"/>
      <c r="D153" s="160" t="s">
        <v>146</v>
      </c>
      <c r="E153" s="161" t="s">
        <v>3</v>
      </c>
      <c r="F153" s="162" t="s">
        <v>1022</v>
      </c>
      <c r="H153" s="161" t="s">
        <v>3</v>
      </c>
      <c r="I153" s="163"/>
      <c r="L153" s="159"/>
      <c r="M153" s="164"/>
      <c r="N153" s="165"/>
      <c r="O153" s="165"/>
      <c r="P153" s="165"/>
      <c r="Q153" s="165"/>
      <c r="R153" s="165"/>
      <c r="S153" s="165"/>
      <c r="T153" s="166"/>
      <c r="AT153" s="161" t="s">
        <v>146</v>
      </c>
      <c r="AU153" s="161" t="s">
        <v>79</v>
      </c>
      <c r="AV153" s="13" t="s">
        <v>77</v>
      </c>
      <c r="AW153" s="13" t="s">
        <v>31</v>
      </c>
      <c r="AX153" s="13" t="s">
        <v>69</v>
      </c>
      <c r="AY153" s="161" t="s">
        <v>135</v>
      </c>
    </row>
    <row r="154" spans="1:65" s="14" customFormat="1" ht="11.25">
      <c r="B154" s="167"/>
      <c r="D154" s="160" t="s">
        <v>146</v>
      </c>
      <c r="E154" s="168" t="s">
        <v>3</v>
      </c>
      <c r="F154" s="169" t="s">
        <v>321</v>
      </c>
      <c r="H154" s="170">
        <v>20</v>
      </c>
      <c r="I154" s="171"/>
      <c r="L154" s="167"/>
      <c r="M154" s="172"/>
      <c r="N154" s="173"/>
      <c r="O154" s="173"/>
      <c r="P154" s="173"/>
      <c r="Q154" s="173"/>
      <c r="R154" s="173"/>
      <c r="S154" s="173"/>
      <c r="T154" s="174"/>
      <c r="AT154" s="168" t="s">
        <v>146</v>
      </c>
      <c r="AU154" s="168" t="s">
        <v>79</v>
      </c>
      <c r="AV154" s="14" t="s">
        <v>79</v>
      </c>
      <c r="AW154" s="14" t="s">
        <v>31</v>
      </c>
      <c r="AX154" s="14" t="s">
        <v>69</v>
      </c>
      <c r="AY154" s="168" t="s">
        <v>135</v>
      </c>
    </row>
    <row r="155" spans="1:65" s="15" customFormat="1" ht="11.25">
      <c r="B155" s="175"/>
      <c r="D155" s="160" t="s">
        <v>146</v>
      </c>
      <c r="E155" s="176" t="s">
        <v>3</v>
      </c>
      <c r="F155" s="177" t="s">
        <v>149</v>
      </c>
      <c r="H155" s="178">
        <v>20</v>
      </c>
      <c r="I155" s="179"/>
      <c r="L155" s="175"/>
      <c r="M155" s="180"/>
      <c r="N155" s="181"/>
      <c r="O155" s="181"/>
      <c r="P155" s="181"/>
      <c r="Q155" s="181"/>
      <c r="R155" s="181"/>
      <c r="S155" s="181"/>
      <c r="T155" s="182"/>
      <c r="AT155" s="176" t="s">
        <v>146</v>
      </c>
      <c r="AU155" s="176" t="s">
        <v>79</v>
      </c>
      <c r="AV155" s="15" t="s">
        <v>142</v>
      </c>
      <c r="AW155" s="15" t="s">
        <v>31</v>
      </c>
      <c r="AX155" s="15" t="s">
        <v>77</v>
      </c>
      <c r="AY155" s="176" t="s">
        <v>135</v>
      </c>
    </row>
    <row r="156" spans="1:65" s="2" customFormat="1" ht="16.5" customHeight="1">
      <c r="A156" s="35"/>
      <c r="B156" s="140"/>
      <c r="C156" s="183" t="s">
        <v>290</v>
      </c>
      <c r="D156" s="183" t="s">
        <v>405</v>
      </c>
      <c r="E156" s="184" t="s">
        <v>1029</v>
      </c>
      <c r="F156" s="185" t="s">
        <v>1030</v>
      </c>
      <c r="G156" s="186" t="s">
        <v>500</v>
      </c>
      <c r="H156" s="187">
        <v>20</v>
      </c>
      <c r="I156" s="188"/>
      <c r="J156" s="189">
        <f>ROUND(I156*H156,2)</f>
        <v>0</v>
      </c>
      <c r="K156" s="185" t="s">
        <v>3</v>
      </c>
      <c r="L156" s="190"/>
      <c r="M156" s="191" t="s">
        <v>3</v>
      </c>
      <c r="N156" s="192" t="s">
        <v>40</v>
      </c>
      <c r="O156" s="56"/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52" t="s">
        <v>1015</v>
      </c>
      <c r="AT156" s="152" t="s">
        <v>405</v>
      </c>
      <c r="AU156" s="152" t="s">
        <v>79</v>
      </c>
      <c r="AY156" s="20" t="s">
        <v>135</v>
      </c>
      <c r="BE156" s="153">
        <f>IF(N156="základní",J156,0)</f>
        <v>0</v>
      </c>
      <c r="BF156" s="153">
        <f>IF(N156="snížená",J156,0)</f>
        <v>0</v>
      </c>
      <c r="BG156" s="153">
        <f>IF(N156="zákl. přenesená",J156,0)</f>
        <v>0</v>
      </c>
      <c r="BH156" s="153">
        <f>IF(N156="sníž. přenesená",J156,0)</f>
        <v>0</v>
      </c>
      <c r="BI156" s="153">
        <f>IF(N156="nulová",J156,0)</f>
        <v>0</v>
      </c>
      <c r="BJ156" s="20" t="s">
        <v>77</v>
      </c>
      <c r="BK156" s="153">
        <f>ROUND(I156*H156,2)</f>
        <v>0</v>
      </c>
      <c r="BL156" s="20" t="s">
        <v>615</v>
      </c>
      <c r="BM156" s="152" t="s">
        <v>414</v>
      </c>
    </row>
    <row r="157" spans="1:65" s="14" customFormat="1" ht="11.25">
      <c r="B157" s="167"/>
      <c r="D157" s="160" t="s">
        <v>146</v>
      </c>
      <c r="E157" s="168" t="s">
        <v>3</v>
      </c>
      <c r="F157" s="169" t="s">
        <v>321</v>
      </c>
      <c r="H157" s="170">
        <v>20</v>
      </c>
      <c r="I157" s="171"/>
      <c r="L157" s="167"/>
      <c r="M157" s="172"/>
      <c r="N157" s="173"/>
      <c r="O157" s="173"/>
      <c r="P157" s="173"/>
      <c r="Q157" s="173"/>
      <c r="R157" s="173"/>
      <c r="S157" s="173"/>
      <c r="T157" s="174"/>
      <c r="AT157" s="168" t="s">
        <v>146</v>
      </c>
      <c r="AU157" s="168" t="s">
        <v>79</v>
      </c>
      <c r="AV157" s="14" t="s">
        <v>79</v>
      </c>
      <c r="AW157" s="14" t="s">
        <v>31</v>
      </c>
      <c r="AX157" s="14" t="s">
        <v>69</v>
      </c>
      <c r="AY157" s="168" t="s">
        <v>135</v>
      </c>
    </row>
    <row r="158" spans="1:65" s="15" customFormat="1" ht="11.25">
      <c r="B158" s="175"/>
      <c r="D158" s="160" t="s">
        <v>146</v>
      </c>
      <c r="E158" s="176" t="s">
        <v>3</v>
      </c>
      <c r="F158" s="177" t="s">
        <v>149</v>
      </c>
      <c r="H158" s="178">
        <v>20</v>
      </c>
      <c r="I158" s="179"/>
      <c r="L158" s="175"/>
      <c r="M158" s="180"/>
      <c r="N158" s="181"/>
      <c r="O158" s="181"/>
      <c r="P158" s="181"/>
      <c r="Q158" s="181"/>
      <c r="R158" s="181"/>
      <c r="S158" s="181"/>
      <c r="T158" s="182"/>
      <c r="AT158" s="176" t="s">
        <v>146</v>
      </c>
      <c r="AU158" s="176" t="s">
        <v>79</v>
      </c>
      <c r="AV158" s="15" t="s">
        <v>142</v>
      </c>
      <c r="AW158" s="15" t="s">
        <v>31</v>
      </c>
      <c r="AX158" s="15" t="s">
        <v>77</v>
      </c>
      <c r="AY158" s="176" t="s">
        <v>135</v>
      </c>
    </row>
    <row r="159" spans="1:65" s="2" customFormat="1" ht="16.5" customHeight="1">
      <c r="A159" s="35"/>
      <c r="B159" s="140"/>
      <c r="C159" s="183" t="s">
        <v>296</v>
      </c>
      <c r="D159" s="183" t="s">
        <v>405</v>
      </c>
      <c r="E159" s="184" t="s">
        <v>1031</v>
      </c>
      <c r="F159" s="185" t="s">
        <v>1032</v>
      </c>
      <c r="G159" s="186" t="s">
        <v>500</v>
      </c>
      <c r="H159" s="187">
        <v>20</v>
      </c>
      <c r="I159" s="188"/>
      <c r="J159" s="189">
        <f>ROUND(I159*H159,2)</f>
        <v>0</v>
      </c>
      <c r="K159" s="185" t="s">
        <v>3</v>
      </c>
      <c r="L159" s="190"/>
      <c r="M159" s="191" t="s">
        <v>3</v>
      </c>
      <c r="N159" s="192" t="s">
        <v>40</v>
      </c>
      <c r="O159" s="56"/>
      <c r="P159" s="150">
        <f>O159*H159</f>
        <v>0</v>
      </c>
      <c r="Q159" s="150">
        <v>0</v>
      </c>
      <c r="R159" s="150">
        <f>Q159*H159</f>
        <v>0</v>
      </c>
      <c r="S159" s="150">
        <v>0</v>
      </c>
      <c r="T159" s="151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52" t="s">
        <v>1015</v>
      </c>
      <c r="AT159" s="152" t="s">
        <v>405</v>
      </c>
      <c r="AU159" s="152" t="s">
        <v>79</v>
      </c>
      <c r="AY159" s="20" t="s">
        <v>135</v>
      </c>
      <c r="BE159" s="153">
        <f>IF(N159="základní",J159,0)</f>
        <v>0</v>
      </c>
      <c r="BF159" s="153">
        <f>IF(N159="snížená",J159,0)</f>
        <v>0</v>
      </c>
      <c r="BG159" s="153">
        <f>IF(N159="zákl. přenesená",J159,0)</f>
        <v>0</v>
      </c>
      <c r="BH159" s="153">
        <f>IF(N159="sníž. přenesená",J159,0)</f>
        <v>0</v>
      </c>
      <c r="BI159" s="153">
        <f>IF(N159="nulová",J159,0)</f>
        <v>0</v>
      </c>
      <c r="BJ159" s="20" t="s">
        <v>77</v>
      </c>
      <c r="BK159" s="153">
        <f>ROUND(I159*H159,2)</f>
        <v>0</v>
      </c>
      <c r="BL159" s="20" t="s">
        <v>615</v>
      </c>
      <c r="BM159" s="152" t="s">
        <v>424</v>
      </c>
    </row>
    <row r="160" spans="1:65" s="14" customFormat="1" ht="11.25">
      <c r="B160" s="167"/>
      <c r="D160" s="160" t="s">
        <v>146</v>
      </c>
      <c r="E160" s="168" t="s">
        <v>3</v>
      </c>
      <c r="F160" s="169" t="s">
        <v>321</v>
      </c>
      <c r="H160" s="170">
        <v>20</v>
      </c>
      <c r="I160" s="171"/>
      <c r="L160" s="167"/>
      <c r="M160" s="172"/>
      <c r="N160" s="173"/>
      <c r="O160" s="173"/>
      <c r="P160" s="173"/>
      <c r="Q160" s="173"/>
      <c r="R160" s="173"/>
      <c r="S160" s="173"/>
      <c r="T160" s="174"/>
      <c r="AT160" s="168" t="s">
        <v>146</v>
      </c>
      <c r="AU160" s="168" t="s">
        <v>79</v>
      </c>
      <c r="AV160" s="14" t="s">
        <v>79</v>
      </c>
      <c r="AW160" s="14" t="s">
        <v>31</v>
      </c>
      <c r="AX160" s="14" t="s">
        <v>69</v>
      </c>
      <c r="AY160" s="168" t="s">
        <v>135</v>
      </c>
    </row>
    <row r="161" spans="1:65" s="15" customFormat="1" ht="11.25">
      <c r="B161" s="175"/>
      <c r="D161" s="160" t="s">
        <v>146</v>
      </c>
      <c r="E161" s="176" t="s">
        <v>3</v>
      </c>
      <c r="F161" s="177" t="s">
        <v>149</v>
      </c>
      <c r="H161" s="178">
        <v>20</v>
      </c>
      <c r="I161" s="179"/>
      <c r="L161" s="175"/>
      <c r="M161" s="180"/>
      <c r="N161" s="181"/>
      <c r="O161" s="181"/>
      <c r="P161" s="181"/>
      <c r="Q161" s="181"/>
      <c r="R161" s="181"/>
      <c r="S161" s="181"/>
      <c r="T161" s="182"/>
      <c r="AT161" s="176" t="s">
        <v>146</v>
      </c>
      <c r="AU161" s="176" t="s">
        <v>79</v>
      </c>
      <c r="AV161" s="15" t="s">
        <v>142</v>
      </c>
      <c r="AW161" s="15" t="s">
        <v>31</v>
      </c>
      <c r="AX161" s="15" t="s">
        <v>77</v>
      </c>
      <c r="AY161" s="176" t="s">
        <v>135</v>
      </c>
    </row>
    <row r="162" spans="1:65" s="2" customFormat="1" ht="24.2" customHeight="1">
      <c r="A162" s="35"/>
      <c r="B162" s="140"/>
      <c r="C162" s="141" t="s">
        <v>148</v>
      </c>
      <c r="D162" s="141" t="s">
        <v>137</v>
      </c>
      <c r="E162" s="142" t="s">
        <v>1033</v>
      </c>
      <c r="F162" s="143" t="s">
        <v>1034</v>
      </c>
      <c r="G162" s="144" t="s">
        <v>157</v>
      </c>
      <c r="H162" s="145">
        <v>524.44000000000005</v>
      </c>
      <c r="I162" s="146"/>
      <c r="J162" s="147">
        <f>ROUND(I162*H162,2)</f>
        <v>0</v>
      </c>
      <c r="K162" s="143" t="s">
        <v>141</v>
      </c>
      <c r="L162" s="36"/>
      <c r="M162" s="148" t="s">
        <v>3</v>
      </c>
      <c r="N162" s="149" t="s">
        <v>40</v>
      </c>
      <c r="O162" s="56"/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52" t="s">
        <v>615</v>
      </c>
      <c r="AT162" s="152" t="s">
        <v>137</v>
      </c>
      <c r="AU162" s="152" t="s">
        <v>79</v>
      </c>
      <c r="AY162" s="20" t="s">
        <v>135</v>
      </c>
      <c r="BE162" s="153">
        <f>IF(N162="základní",J162,0)</f>
        <v>0</v>
      </c>
      <c r="BF162" s="153">
        <f>IF(N162="snížená",J162,0)</f>
        <v>0</v>
      </c>
      <c r="BG162" s="153">
        <f>IF(N162="zákl. přenesená",J162,0)</f>
        <v>0</v>
      </c>
      <c r="BH162" s="153">
        <f>IF(N162="sníž. přenesená",J162,0)</f>
        <v>0</v>
      </c>
      <c r="BI162" s="153">
        <f>IF(N162="nulová",J162,0)</f>
        <v>0</v>
      </c>
      <c r="BJ162" s="20" t="s">
        <v>77</v>
      </c>
      <c r="BK162" s="153">
        <f>ROUND(I162*H162,2)</f>
        <v>0</v>
      </c>
      <c r="BL162" s="20" t="s">
        <v>615</v>
      </c>
      <c r="BM162" s="152" t="s">
        <v>433</v>
      </c>
    </row>
    <row r="163" spans="1:65" s="2" customFormat="1" ht="11.25">
      <c r="A163" s="35"/>
      <c r="B163" s="36"/>
      <c r="C163" s="35"/>
      <c r="D163" s="154" t="s">
        <v>144</v>
      </c>
      <c r="E163" s="35"/>
      <c r="F163" s="155" t="s">
        <v>1035</v>
      </c>
      <c r="G163" s="35"/>
      <c r="H163" s="35"/>
      <c r="I163" s="156"/>
      <c r="J163" s="35"/>
      <c r="K163" s="35"/>
      <c r="L163" s="36"/>
      <c r="M163" s="157"/>
      <c r="N163" s="158"/>
      <c r="O163" s="56"/>
      <c r="P163" s="56"/>
      <c r="Q163" s="56"/>
      <c r="R163" s="56"/>
      <c r="S163" s="56"/>
      <c r="T163" s="57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20" t="s">
        <v>144</v>
      </c>
      <c r="AU163" s="20" t="s">
        <v>79</v>
      </c>
    </row>
    <row r="164" spans="1:65" s="13" customFormat="1" ht="11.25">
      <c r="B164" s="159"/>
      <c r="D164" s="160" t="s">
        <v>146</v>
      </c>
      <c r="E164" s="161" t="s">
        <v>3</v>
      </c>
      <c r="F164" s="162" t="s">
        <v>973</v>
      </c>
      <c r="H164" s="161" t="s">
        <v>3</v>
      </c>
      <c r="I164" s="163"/>
      <c r="L164" s="159"/>
      <c r="M164" s="164"/>
      <c r="N164" s="165"/>
      <c r="O164" s="165"/>
      <c r="P164" s="165"/>
      <c r="Q164" s="165"/>
      <c r="R164" s="165"/>
      <c r="S164" s="165"/>
      <c r="T164" s="166"/>
      <c r="AT164" s="161" t="s">
        <v>146</v>
      </c>
      <c r="AU164" s="161" t="s">
        <v>79</v>
      </c>
      <c r="AV164" s="13" t="s">
        <v>77</v>
      </c>
      <c r="AW164" s="13" t="s">
        <v>31</v>
      </c>
      <c r="AX164" s="13" t="s">
        <v>69</v>
      </c>
      <c r="AY164" s="161" t="s">
        <v>135</v>
      </c>
    </row>
    <row r="165" spans="1:65" s="14" customFormat="1" ht="11.25">
      <c r="B165" s="167"/>
      <c r="D165" s="160" t="s">
        <v>146</v>
      </c>
      <c r="E165" s="168" t="s">
        <v>3</v>
      </c>
      <c r="F165" s="169" t="s">
        <v>974</v>
      </c>
      <c r="H165" s="170">
        <v>78.646000000000001</v>
      </c>
      <c r="I165" s="171"/>
      <c r="L165" s="167"/>
      <c r="M165" s="172"/>
      <c r="N165" s="173"/>
      <c r="O165" s="173"/>
      <c r="P165" s="173"/>
      <c r="Q165" s="173"/>
      <c r="R165" s="173"/>
      <c r="S165" s="173"/>
      <c r="T165" s="174"/>
      <c r="AT165" s="168" t="s">
        <v>146</v>
      </c>
      <c r="AU165" s="168" t="s">
        <v>79</v>
      </c>
      <c r="AV165" s="14" t="s">
        <v>79</v>
      </c>
      <c r="AW165" s="14" t="s">
        <v>31</v>
      </c>
      <c r="AX165" s="14" t="s">
        <v>69</v>
      </c>
      <c r="AY165" s="168" t="s">
        <v>135</v>
      </c>
    </row>
    <row r="166" spans="1:65" s="14" customFormat="1" ht="11.25">
      <c r="B166" s="167"/>
      <c r="D166" s="160" t="s">
        <v>146</v>
      </c>
      <c r="E166" s="168" t="s">
        <v>3</v>
      </c>
      <c r="F166" s="169" t="s">
        <v>975</v>
      </c>
      <c r="H166" s="170">
        <v>52.405999999999999</v>
      </c>
      <c r="I166" s="171"/>
      <c r="L166" s="167"/>
      <c r="M166" s="172"/>
      <c r="N166" s="173"/>
      <c r="O166" s="173"/>
      <c r="P166" s="173"/>
      <c r="Q166" s="173"/>
      <c r="R166" s="173"/>
      <c r="S166" s="173"/>
      <c r="T166" s="174"/>
      <c r="AT166" s="168" t="s">
        <v>146</v>
      </c>
      <c r="AU166" s="168" t="s">
        <v>79</v>
      </c>
      <c r="AV166" s="14" t="s">
        <v>79</v>
      </c>
      <c r="AW166" s="14" t="s">
        <v>31</v>
      </c>
      <c r="AX166" s="14" t="s">
        <v>69</v>
      </c>
      <c r="AY166" s="168" t="s">
        <v>135</v>
      </c>
    </row>
    <row r="167" spans="1:65" s="14" customFormat="1" ht="11.25">
      <c r="B167" s="167"/>
      <c r="D167" s="160" t="s">
        <v>146</v>
      </c>
      <c r="E167" s="168" t="s">
        <v>3</v>
      </c>
      <c r="F167" s="169" t="s">
        <v>976</v>
      </c>
      <c r="H167" s="170">
        <v>124.34699999999999</v>
      </c>
      <c r="I167" s="171"/>
      <c r="L167" s="167"/>
      <c r="M167" s="172"/>
      <c r="N167" s="173"/>
      <c r="O167" s="173"/>
      <c r="P167" s="173"/>
      <c r="Q167" s="173"/>
      <c r="R167" s="173"/>
      <c r="S167" s="173"/>
      <c r="T167" s="174"/>
      <c r="AT167" s="168" t="s">
        <v>146</v>
      </c>
      <c r="AU167" s="168" t="s">
        <v>79</v>
      </c>
      <c r="AV167" s="14" t="s">
        <v>79</v>
      </c>
      <c r="AW167" s="14" t="s">
        <v>31</v>
      </c>
      <c r="AX167" s="14" t="s">
        <v>69</v>
      </c>
      <c r="AY167" s="168" t="s">
        <v>135</v>
      </c>
    </row>
    <row r="168" spans="1:65" s="14" customFormat="1" ht="22.5">
      <c r="B168" s="167"/>
      <c r="D168" s="160" t="s">
        <v>146</v>
      </c>
      <c r="E168" s="168" t="s">
        <v>3</v>
      </c>
      <c r="F168" s="169" t="s">
        <v>977</v>
      </c>
      <c r="H168" s="170">
        <v>50.554000000000002</v>
      </c>
      <c r="I168" s="171"/>
      <c r="L168" s="167"/>
      <c r="M168" s="172"/>
      <c r="N168" s="173"/>
      <c r="O168" s="173"/>
      <c r="P168" s="173"/>
      <c r="Q168" s="173"/>
      <c r="R168" s="173"/>
      <c r="S168" s="173"/>
      <c r="T168" s="174"/>
      <c r="AT168" s="168" t="s">
        <v>146</v>
      </c>
      <c r="AU168" s="168" t="s">
        <v>79</v>
      </c>
      <c r="AV168" s="14" t="s">
        <v>79</v>
      </c>
      <c r="AW168" s="14" t="s">
        <v>31</v>
      </c>
      <c r="AX168" s="14" t="s">
        <v>69</v>
      </c>
      <c r="AY168" s="168" t="s">
        <v>135</v>
      </c>
    </row>
    <row r="169" spans="1:65" s="14" customFormat="1" ht="11.25">
      <c r="B169" s="167"/>
      <c r="D169" s="160" t="s">
        <v>146</v>
      </c>
      <c r="E169" s="168" t="s">
        <v>3</v>
      </c>
      <c r="F169" s="169" t="s">
        <v>978</v>
      </c>
      <c r="H169" s="170">
        <v>70.483000000000004</v>
      </c>
      <c r="I169" s="171"/>
      <c r="L169" s="167"/>
      <c r="M169" s="172"/>
      <c r="N169" s="173"/>
      <c r="O169" s="173"/>
      <c r="P169" s="173"/>
      <c r="Q169" s="173"/>
      <c r="R169" s="173"/>
      <c r="S169" s="173"/>
      <c r="T169" s="174"/>
      <c r="AT169" s="168" t="s">
        <v>146</v>
      </c>
      <c r="AU169" s="168" t="s">
        <v>79</v>
      </c>
      <c r="AV169" s="14" t="s">
        <v>79</v>
      </c>
      <c r="AW169" s="14" t="s">
        <v>31</v>
      </c>
      <c r="AX169" s="14" t="s">
        <v>69</v>
      </c>
      <c r="AY169" s="168" t="s">
        <v>135</v>
      </c>
    </row>
    <row r="170" spans="1:65" s="14" customFormat="1" ht="22.5">
      <c r="B170" s="167"/>
      <c r="D170" s="160" t="s">
        <v>146</v>
      </c>
      <c r="E170" s="168" t="s">
        <v>3</v>
      </c>
      <c r="F170" s="169" t="s">
        <v>979</v>
      </c>
      <c r="H170" s="170">
        <v>80.162000000000006</v>
      </c>
      <c r="I170" s="171"/>
      <c r="L170" s="167"/>
      <c r="M170" s="172"/>
      <c r="N170" s="173"/>
      <c r="O170" s="173"/>
      <c r="P170" s="173"/>
      <c r="Q170" s="173"/>
      <c r="R170" s="173"/>
      <c r="S170" s="173"/>
      <c r="T170" s="174"/>
      <c r="AT170" s="168" t="s">
        <v>146</v>
      </c>
      <c r="AU170" s="168" t="s">
        <v>79</v>
      </c>
      <c r="AV170" s="14" t="s">
        <v>79</v>
      </c>
      <c r="AW170" s="14" t="s">
        <v>31</v>
      </c>
      <c r="AX170" s="14" t="s">
        <v>69</v>
      </c>
      <c r="AY170" s="168" t="s">
        <v>135</v>
      </c>
    </row>
    <row r="171" spans="1:65" s="14" customFormat="1" ht="11.25">
      <c r="B171" s="167"/>
      <c r="D171" s="160" t="s">
        <v>146</v>
      </c>
      <c r="E171" s="168" t="s">
        <v>3</v>
      </c>
      <c r="F171" s="169" t="s">
        <v>980</v>
      </c>
      <c r="H171" s="170">
        <v>23.506</v>
      </c>
      <c r="I171" s="171"/>
      <c r="L171" s="167"/>
      <c r="M171" s="172"/>
      <c r="N171" s="173"/>
      <c r="O171" s="173"/>
      <c r="P171" s="173"/>
      <c r="Q171" s="173"/>
      <c r="R171" s="173"/>
      <c r="S171" s="173"/>
      <c r="T171" s="174"/>
      <c r="AT171" s="168" t="s">
        <v>146</v>
      </c>
      <c r="AU171" s="168" t="s">
        <v>79</v>
      </c>
      <c r="AV171" s="14" t="s">
        <v>79</v>
      </c>
      <c r="AW171" s="14" t="s">
        <v>31</v>
      </c>
      <c r="AX171" s="14" t="s">
        <v>69</v>
      </c>
      <c r="AY171" s="168" t="s">
        <v>135</v>
      </c>
    </row>
    <row r="172" spans="1:65" s="14" customFormat="1" ht="11.25">
      <c r="B172" s="167"/>
      <c r="D172" s="160" t="s">
        <v>146</v>
      </c>
      <c r="E172" s="168" t="s">
        <v>3</v>
      </c>
      <c r="F172" s="169" t="s">
        <v>981</v>
      </c>
      <c r="H172" s="170">
        <v>24.335999999999999</v>
      </c>
      <c r="I172" s="171"/>
      <c r="L172" s="167"/>
      <c r="M172" s="172"/>
      <c r="N172" s="173"/>
      <c r="O172" s="173"/>
      <c r="P172" s="173"/>
      <c r="Q172" s="173"/>
      <c r="R172" s="173"/>
      <c r="S172" s="173"/>
      <c r="T172" s="174"/>
      <c r="AT172" s="168" t="s">
        <v>146</v>
      </c>
      <c r="AU172" s="168" t="s">
        <v>79</v>
      </c>
      <c r="AV172" s="14" t="s">
        <v>79</v>
      </c>
      <c r="AW172" s="14" t="s">
        <v>31</v>
      </c>
      <c r="AX172" s="14" t="s">
        <v>69</v>
      </c>
      <c r="AY172" s="168" t="s">
        <v>135</v>
      </c>
    </row>
    <row r="173" spans="1:65" s="14" customFormat="1" ht="11.25">
      <c r="B173" s="167"/>
      <c r="D173" s="160" t="s">
        <v>146</v>
      </c>
      <c r="E173" s="168" t="s">
        <v>3</v>
      </c>
      <c r="F173" s="169" t="s">
        <v>982</v>
      </c>
      <c r="H173" s="170">
        <v>20</v>
      </c>
      <c r="I173" s="171"/>
      <c r="L173" s="167"/>
      <c r="M173" s="172"/>
      <c r="N173" s="173"/>
      <c r="O173" s="173"/>
      <c r="P173" s="173"/>
      <c r="Q173" s="173"/>
      <c r="R173" s="173"/>
      <c r="S173" s="173"/>
      <c r="T173" s="174"/>
      <c r="AT173" s="168" t="s">
        <v>146</v>
      </c>
      <c r="AU173" s="168" t="s">
        <v>79</v>
      </c>
      <c r="AV173" s="14" t="s">
        <v>79</v>
      </c>
      <c r="AW173" s="14" t="s">
        <v>31</v>
      </c>
      <c r="AX173" s="14" t="s">
        <v>69</v>
      </c>
      <c r="AY173" s="168" t="s">
        <v>135</v>
      </c>
    </row>
    <row r="174" spans="1:65" s="15" customFormat="1" ht="11.25">
      <c r="B174" s="175"/>
      <c r="D174" s="160" t="s">
        <v>146</v>
      </c>
      <c r="E174" s="176" t="s">
        <v>3</v>
      </c>
      <c r="F174" s="177" t="s">
        <v>149</v>
      </c>
      <c r="H174" s="178">
        <v>524.43999999999994</v>
      </c>
      <c r="I174" s="179"/>
      <c r="L174" s="175"/>
      <c r="M174" s="180"/>
      <c r="N174" s="181"/>
      <c r="O174" s="181"/>
      <c r="P174" s="181"/>
      <c r="Q174" s="181"/>
      <c r="R174" s="181"/>
      <c r="S174" s="181"/>
      <c r="T174" s="182"/>
      <c r="AT174" s="176" t="s">
        <v>146</v>
      </c>
      <c r="AU174" s="176" t="s">
        <v>79</v>
      </c>
      <c r="AV174" s="15" t="s">
        <v>142</v>
      </c>
      <c r="AW174" s="15" t="s">
        <v>31</v>
      </c>
      <c r="AX174" s="15" t="s">
        <v>77</v>
      </c>
      <c r="AY174" s="176" t="s">
        <v>135</v>
      </c>
    </row>
    <row r="175" spans="1:65" s="2" customFormat="1" ht="16.5" customHeight="1">
      <c r="A175" s="35"/>
      <c r="B175" s="140"/>
      <c r="C175" s="183" t="s">
        <v>310</v>
      </c>
      <c r="D175" s="183" t="s">
        <v>405</v>
      </c>
      <c r="E175" s="184" t="s">
        <v>1036</v>
      </c>
      <c r="F175" s="185" t="s">
        <v>1037</v>
      </c>
      <c r="G175" s="186" t="s">
        <v>1038</v>
      </c>
      <c r="H175" s="187">
        <v>524.44000000000005</v>
      </c>
      <c r="I175" s="188"/>
      <c r="J175" s="189">
        <f>ROUND(I175*H175,2)</f>
        <v>0</v>
      </c>
      <c r="K175" s="185" t="s">
        <v>141</v>
      </c>
      <c r="L175" s="190"/>
      <c r="M175" s="191" t="s">
        <v>3</v>
      </c>
      <c r="N175" s="192" t="s">
        <v>40</v>
      </c>
      <c r="O175" s="56"/>
      <c r="P175" s="150">
        <f>O175*H175</f>
        <v>0</v>
      </c>
      <c r="Q175" s="150">
        <v>1E-3</v>
      </c>
      <c r="R175" s="150">
        <f>Q175*H175</f>
        <v>0.52444000000000002</v>
      </c>
      <c r="S175" s="150">
        <v>0</v>
      </c>
      <c r="T175" s="151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52" t="s">
        <v>1015</v>
      </c>
      <c r="AT175" s="152" t="s">
        <v>405</v>
      </c>
      <c r="AU175" s="152" t="s">
        <v>79</v>
      </c>
      <c r="AY175" s="20" t="s">
        <v>135</v>
      </c>
      <c r="BE175" s="153">
        <f>IF(N175="základní",J175,0)</f>
        <v>0</v>
      </c>
      <c r="BF175" s="153">
        <f>IF(N175="snížená",J175,0)</f>
        <v>0</v>
      </c>
      <c r="BG175" s="153">
        <f>IF(N175="zákl. přenesená",J175,0)</f>
        <v>0</v>
      </c>
      <c r="BH175" s="153">
        <f>IF(N175="sníž. přenesená",J175,0)</f>
        <v>0</v>
      </c>
      <c r="BI175" s="153">
        <f>IF(N175="nulová",J175,0)</f>
        <v>0</v>
      </c>
      <c r="BJ175" s="20" t="s">
        <v>77</v>
      </c>
      <c r="BK175" s="153">
        <f>ROUND(I175*H175,2)</f>
        <v>0</v>
      </c>
      <c r="BL175" s="20" t="s">
        <v>615</v>
      </c>
      <c r="BM175" s="152" t="s">
        <v>442</v>
      </c>
    </row>
    <row r="176" spans="1:65" s="14" customFormat="1" ht="11.25">
      <c r="B176" s="167"/>
      <c r="D176" s="160" t="s">
        <v>146</v>
      </c>
      <c r="E176" s="168" t="s">
        <v>3</v>
      </c>
      <c r="F176" s="169" t="s">
        <v>1039</v>
      </c>
      <c r="H176" s="170">
        <v>524.44000000000005</v>
      </c>
      <c r="I176" s="171"/>
      <c r="L176" s="167"/>
      <c r="M176" s="172"/>
      <c r="N176" s="173"/>
      <c r="O176" s="173"/>
      <c r="P176" s="173"/>
      <c r="Q176" s="173"/>
      <c r="R176" s="173"/>
      <c r="S176" s="173"/>
      <c r="T176" s="174"/>
      <c r="AT176" s="168" t="s">
        <v>146</v>
      </c>
      <c r="AU176" s="168" t="s">
        <v>79</v>
      </c>
      <c r="AV176" s="14" t="s">
        <v>79</v>
      </c>
      <c r="AW176" s="14" t="s">
        <v>31</v>
      </c>
      <c r="AX176" s="14" t="s">
        <v>69</v>
      </c>
      <c r="AY176" s="168" t="s">
        <v>135</v>
      </c>
    </row>
    <row r="177" spans="1:65" s="15" customFormat="1" ht="11.25">
      <c r="B177" s="175"/>
      <c r="D177" s="160" t="s">
        <v>146</v>
      </c>
      <c r="E177" s="176" t="s">
        <v>3</v>
      </c>
      <c r="F177" s="177" t="s">
        <v>149</v>
      </c>
      <c r="H177" s="178">
        <v>524.44000000000005</v>
      </c>
      <c r="I177" s="179"/>
      <c r="L177" s="175"/>
      <c r="M177" s="180"/>
      <c r="N177" s="181"/>
      <c r="O177" s="181"/>
      <c r="P177" s="181"/>
      <c r="Q177" s="181"/>
      <c r="R177" s="181"/>
      <c r="S177" s="181"/>
      <c r="T177" s="182"/>
      <c r="AT177" s="176" t="s">
        <v>146</v>
      </c>
      <c r="AU177" s="176" t="s">
        <v>79</v>
      </c>
      <c r="AV177" s="15" t="s">
        <v>142</v>
      </c>
      <c r="AW177" s="15" t="s">
        <v>31</v>
      </c>
      <c r="AX177" s="15" t="s">
        <v>77</v>
      </c>
      <c r="AY177" s="176" t="s">
        <v>135</v>
      </c>
    </row>
    <row r="178" spans="1:65" s="2" customFormat="1" ht="16.5" customHeight="1">
      <c r="A178" s="35"/>
      <c r="B178" s="140"/>
      <c r="C178" s="183" t="s">
        <v>321</v>
      </c>
      <c r="D178" s="183" t="s">
        <v>405</v>
      </c>
      <c r="E178" s="184" t="s">
        <v>1040</v>
      </c>
      <c r="F178" s="185" t="s">
        <v>1041</v>
      </c>
      <c r="G178" s="186" t="s">
        <v>500</v>
      </c>
      <c r="H178" s="187">
        <v>130.91300000000001</v>
      </c>
      <c r="I178" s="188"/>
      <c r="J178" s="189">
        <f>ROUND(I178*H178,2)</f>
        <v>0</v>
      </c>
      <c r="K178" s="185" t="s">
        <v>3</v>
      </c>
      <c r="L178" s="190"/>
      <c r="M178" s="191" t="s">
        <v>3</v>
      </c>
      <c r="N178" s="192" t="s">
        <v>40</v>
      </c>
      <c r="O178" s="56"/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52" t="s">
        <v>1015</v>
      </c>
      <c r="AT178" s="152" t="s">
        <v>405</v>
      </c>
      <c r="AU178" s="152" t="s">
        <v>79</v>
      </c>
      <c r="AY178" s="20" t="s">
        <v>135</v>
      </c>
      <c r="BE178" s="153">
        <f>IF(N178="základní",J178,0)</f>
        <v>0</v>
      </c>
      <c r="BF178" s="153">
        <f>IF(N178="snížená",J178,0)</f>
        <v>0</v>
      </c>
      <c r="BG178" s="153">
        <f>IF(N178="zákl. přenesená",J178,0)</f>
        <v>0</v>
      </c>
      <c r="BH178" s="153">
        <f>IF(N178="sníž. přenesená",J178,0)</f>
        <v>0</v>
      </c>
      <c r="BI178" s="153">
        <f>IF(N178="nulová",J178,0)</f>
        <v>0</v>
      </c>
      <c r="BJ178" s="20" t="s">
        <v>77</v>
      </c>
      <c r="BK178" s="153">
        <f>ROUND(I178*H178,2)</f>
        <v>0</v>
      </c>
      <c r="BL178" s="20" t="s">
        <v>615</v>
      </c>
      <c r="BM178" s="152" t="s">
        <v>454</v>
      </c>
    </row>
    <row r="179" spans="1:65" s="14" customFormat="1" ht="11.25">
      <c r="B179" s="167"/>
      <c r="D179" s="160" t="s">
        <v>146</v>
      </c>
      <c r="E179" s="168" t="s">
        <v>3</v>
      </c>
      <c r="F179" s="169" t="s">
        <v>1042</v>
      </c>
      <c r="H179" s="170">
        <v>130.91300000000001</v>
      </c>
      <c r="I179" s="171"/>
      <c r="L179" s="167"/>
      <c r="M179" s="172"/>
      <c r="N179" s="173"/>
      <c r="O179" s="173"/>
      <c r="P179" s="173"/>
      <c r="Q179" s="173"/>
      <c r="R179" s="173"/>
      <c r="S179" s="173"/>
      <c r="T179" s="174"/>
      <c r="AT179" s="168" t="s">
        <v>146</v>
      </c>
      <c r="AU179" s="168" t="s">
        <v>79</v>
      </c>
      <c r="AV179" s="14" t="s">
        <v>79</v>
      </c>
      <c r="AW179" s="14" t="s">
        <v>31</v>
      </c>
      <c r="AX179" s="14" t="s">
        <v>69</v>
      </c>
      <c r="AY179" s="168" t="s">
        <v>135</v>
      </c>
    </row>
    <row r="180" spans="1:65" s="15" customFormat="1" ht="11.25">
      <c r="B180" s="175"/>
      <c r="D180" s="160" t="s">
        <v>146</v>
      </c>
      <c r="E180" s="176" t="s">
        <v>3</v>
      </c>
      <c r="F180" s="177" t="s">
        <v>149</v>
      </c>
      <c r="H180" s="178">
        <v>130.91300000000001</v>
      </c>
      <c r="I180" s="179"/>
      <c r="L180" s="175"/>
      <c r="M180" s="180"/>
      <c r="N180" s="181"/>
      <c r="O180" s="181"/>
      <c r="P180" s="181"/>
      <c r="Q180" s="181"/>
      <c r="R180" s="181"/>
      <c r="S180" s="181"/>
      <c r="T180" s="182"/>
      <c r="AT180" s="176" t="s">
        <v>146</v>
      </c>
      <c r="AU180" s="176" t="s">
        <v>79</v>
      </c>
      <c r="AV180" s="15" t="s">
        <v>142</v>
      </c>
      <c r="AW180" s="15" t="s">
        <v>31</v>
      </c>
      <c r="AX180" s="15" t="s">
        <v>77</v>
      </c>
      <c r="AY180" s="176" t="s">
        <v>135</v>
      </c>
    </row>
    <row r="181" spans="1:65" s="2" customFormat="1" ht="24.2" customHeight="1">
      <c r="A181" s="35"/>
      <c r="B181" s="140"/>
      <c r="C181" s="141" t="s">
        <v>8</v>
      </c>
      <c r="D181" s="141" t="s">
        <v>137</v>
      </c>
      <c r="E181" s="142" t="s">
        <v>1043</v>
      </c>
      <c r="F181" s="143" t="s">
        <v>1044</v>
      </c>
      <c r="G181" s="144" t="s">
        <v>500</v>
      </c>
      <c r="H181" s="145">
        <v>1</v>
      </c>
      <c r="I181" s="146"/>
      <c r="J181" s="147">
        <f>ROUND(I181*H181,2)</f>
        <v>0</v>
      </c>
      <c r="K181" s="143" t="s">
        <v>141</v>
      </c>
      <c r="L181" s="36"/>
      <c r="M181" s="148" t="s">
        <v>3</v>
      </c>
      <c r="N181" s="149" t="s">
        <v>40</v>
      </c>
      <c r="O181" s="56"/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52" t="s">
        <v>615</v>
      </c>
      <c r="AT181" s="152" t="s">
        <v>137</v>
      </c>
      <c r="AU181" s="152" t="s">
        <v>79</v>
      </c>
      <c r="AY181" s="20" t="s">
        <v>135</v>
      </c>
      <c r="BE181" s="153">
        <f>IF(N181="základní",J181,0)</f>
        <v>0</v>
      </c>
      <c r="BF181" s="153">
        <f>IF(N181="snížená",J181,0)</f>
        <v>0</v>
      </c>
      <c r="BG181" s="153">
        <f>IF(N181="zákl. přenesená",J181,0)</f>
        <v>0</v>
      </c>
      <c r="BH181" s="153">
        <f>IF(N181="sníž. přenesená",J181,0)</f>
        <v>0</v>
      </c>
      <c r="BI181" s="153">
        <f>IF(N181="nulová",J181,0)</f>
        <v>0</v>
      </c>
      <c r="BJ181" s="20" t="s">
        <v>77</v>
      </c>
      <c r="BK181" s="153">
        <f>ROUND(I181*H181,2)</f>
        <v>0</v>
      </c>
      <c r="BL181" s="20" t="s">
        <v>615</v>
      </c>
      <c r="BM181" s="152" t="s">
        <v>468</v>
      </c>
    </row>
    <row r="182" spans="1:65" s="2" customFormat="1" ht="11.25">
      <c r="A182" s="35"/>
      <c r="B182" s="36"/>
      <c r="C182" s="35"/>
      <c r="D182" s="154" t="s">
        <v>144</v>
      </c>
      <c r="E182" s="35"/>
      <c r="F182" s="155" t="s">
        <v>1045</v>
      </c>
      <c r="G182" s="35"/>
      <c r="H182" s="35"/>
      <c r="I182" s="156"/>
      <c r="J182" s="35"/>
      <c r="K182" s="35"/>
      <c r="L182" s="36"/>
      <c r="M182" s="157"/>
      <c r="N182" s="158"/>
      <c r="O182" s="56"/>
      <c r="P182" s="56"/>
      <c r="Q182" s="56"/>
      <c r="R182" s="56"/>
      <c r="S182" s="56"/>
      <c r="T182" s="57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20" t="s">
        <v>144</v>
      </c>
      <c r="AU182" s="20" t="s">
        <v>79</v>
      </c>
    </row>
    <row r="183" spans="1:65" s="2" customFormat="1" ht="37.9" customHeight="1">
      <c r="A183" s="35"/>
      <c r="B183" s="140"/>
      <c r="C183" s="141" t="s">
        <v>334</v>
      </c>
      <c r="D183" s="141" t="s">
        <v>137</v>
      </c>
      <c r="E183" s="142" t="s">
        <v>1046</v>
      </c>
      <c r="F183" s="143" t="s">
        <v>1047</v>
      </c>
      <c r="G183" s="144" t="s">
        <v>500</v>
      </c>
      <c r="H183" s="145">
        <v>1</v>
      </c>
      <c r="I183" s="146"/>
      <c r="J183" s="147">
        <f>ROUND(I183*H183,2)</f>
        <v>0</v>
      </c>
      <c r="K183" s="143" t="s">
        <v>141</v>
      </c>
      <c r="L183" s="36"/>
      <c r="M183" s="148" t="s">
        <v>3</v>
      </c>
      <c r="N183" s="149" t="s">
        <v>40</v>
      </c>
      <c r="O183" s="56"/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52" t="s">
        <v>615</v>
      </c>
      <c r="AT183" s="152" t="s">
        <v>137</v>
      </c>
      <c r="AU183" s="152" t="s">
        <v>79</v>
      </c>
      <c r="AY183" s="20" t="s">
        <v>135</v>
      </c>
      <c r="BE183" s="153">
        <f>IF(N183="základní",J183,0)</f>
        <v>0</v>
      </c>
      <c r="BF183" s="153">
        <f>IF(N183="snížená",J183,0)</f>
        <v>0</v>
      </c>
      <c r="BG183" s="153">
        <f>IF(N183="zákl. přenesená",J183,0)</f>
        <v>0</v>
      </c>
      <c r="BH183" s="153">
        <f>IF(N183="sníž. přenesená",J183,0)</f>
        <v>0</v>
      </c>
      <c r="BI183" s="153">
        <f>IF(N183="nulová",J183,0)</f>
        <v>0</v>
      </c>
      <c r="BJ183" s="20" t="s">
        <v>77</v>
      </c>
      <c r="BK183" s="153">
        <f>ROUND(I183*H183,2)</f>
        <v>0</v>
      </c>
      <c r="BL183" s="20" t="s">
        <v>615</v>
      </c>
      <c r="BM183" s="152" t="s">
        <v>486</v>
      </c>
    </row>
    <row r="184" spans="1:65" s="2" customFormat="1" ht="11.25">
      <c r="A184" s="35"/>
      <c r="B184" s="36"/>
      <c r="C184" s="35"/>
      <c r="D184" s="154" t="s">
        <v>144</v>
      </c>
      <c r="E184" s="35"/>
      <c r="F184" s="155" t="s">
        <v>1048</v>
      </c>
      <c r="G184" s="35"/>
      <c r="H184" s="35"/>
      <c r="I184" s="156"/>
      <c r="J184" s="35"/>
      <c r="K184" s="35"/>
      <c r="L184" s="36"/>
      <c r="M184" s="157"/>
      <c r="N184" s="158"/>
      <c r="O184" s="56"/>
      <c r="P184" s="56"/>
      <c r="Q184" s="56"/>
      <c r="R184" s="56"/>
      <c r="S184" s="56"/>
      <c r="T184" s="57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20" t="s">
        <v>144</v>
      </c>
      <c r="AU184" s="20" t="s">
        <v>79</v>
      </c>
    </row>
    <row r="185" spans="1:65" s="14" customFormat="1" ht="11.25">
      <c r="B185" s="167"/>
      <c r="D185" s="160" t="s">
        <v>146</v>
      </c>
      <c r="E185" s="168" t="s">
        <v>3</v>
      </c>
      <c r="F185" s="169" t="s">
        <v>77</v>
      </c>
      <c r="H185" s="170">
        <v>1</v>
      </c>
      <c r="I185" s="171"/>
      <c r="L185" s="167"/>
      <c r="M185" s="172"/>
      <c r="N185" s="173"/>
      <c r="O185" s="173"/>
      <c r="P185" s="173"/>
      <c r="Q185" s="173"/>
      <c r="R185" s="173"/>
      <c r="S185" s="173"/>
      <c r="T185" s="174"/>
      <c r="AT185" s="168" t="s">
        <v>146</v>
      </c>
      <c r="AU185" s="168" t="s">
        <v>79</v>
      </c>
      <c r="AV185" s="14" t="s">
        <v>79</v>
      </c>
      <c r="AW185" s="14" t="s">
        <v>31</v>
      </c>
      <c r="AX185" s="14" t="s">
        <v>69</v>
      </c>
      <c r="AY185" s="168" t="s">
        <v>135</v>
      </c>
    </row>
    <row r="186" spans="1:65" s="15" customFormat="1" ht="11.25">
      <c r="B186" s="175"/>
      <c r="D186" s="160" t="s">
        <v>146</v>
      </c>
      <c r="E186" s="176" t="s">
        <v>3</v>
      </c>
      <c r="F186" s="177" t="s">
        <v>149</v>
      </c>
      <c r="H186" s="178">
        <v>1</v>
      </c>
      <c r="I186" s="179"/>
      <c r="L186" s="175"/>
      <c r="M186" s="180"/>
      <c r="N186" s="181"/>
      <c r="O186" s="181"/>
      <c r="P186" s="181"/>
      <c r="Q186" s="181"/>
      <c r="R186" s="181"/>
      <c r="S186" s="181"/>
      <c r="T186" s="182"/>
      <c r="AT186" s="176" t="s">
        <v>146</v>
      </c>
      <c r="AU186" s="176" t="s">
        <v>79</v>
      </c>
      <c r="AV186" s="15" t="s">
        <v>142</v>
      </c>
      <c r="AW186" s="15" t="s">
        <v>31</v>
      </c>
      <c r="AX186" s="15" t="s">
        <v>77</v>
      </c>
      <c r="AY186" s="176" t="s">
        <v>135</v>
      </c>
    </row>
    <row r="187" spans="1:65" s="2" customFormat="1" ht="16.5" customHeight="1">
      <c r="A187" s="35"/>
      <c r="B187" s="140"/>
      <c r="C187" s="141" t="s">
        <v>342</v>
      </c>
      <c r="D187" s="141" t="s">
        <v>137</v>
      </c>
      <c r="E187" s="142" t="s">
        <v>1049</v>
      </c>
      <c r="F187" s="143" t="s">
        <v>1050</v>
      </c>
      <c r="G187" s="144" t="s">
        <v>500</v>
      </c>
      <c r="H187" s="145">
        <v>1</v>
      </c>
      <c r="I187" s="146"/>
      <c r="J187" s="147">
        <f>ROUND(I187*H187,2)</f>
        <v>0</v>
      </c>
      <c r="K187" s="143" t="s">
        <v>141</v>
      </c>
      <c r="L187" s="36"/>
      <c r="M187" s="148" t="s">
        <v>3</v>
      </c>
      <c r="N187" s="149" t="s">
        <v>40</v>
      </c>
      <c r="O187" s="56"/>
      <c r="P187" s="150">
        <f>O187*H187</f>
        <v>0</v>
      </c>
      <c r="Q187" s="150">
        <v>0</v>
      </c>
      <c r="R187" s="150">
        <f>Q187*H187</f>
        <v>0</v>
      </c>
      <c r="S187" s="150">
        <v>0</v>
      </c>
      <c r="T187" s="151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52" t="s">
        <v>615</v>
      </c>
      <c r="AT187" s="152" t="s">
        <v>137</v>
      </c>
      <c r="AU187" s="152" t="s">
        <v>79</v>
      </c>
      <c r="AY187" s="20" t="s">
        <v>135</v>
      </c>
      <c r="BE187" s="153">
        <f>IF(N187="základní",J187,0)</f>
        <v>0</v>
      </c>
      <c r="BF187" s="153">
        <f>IF(N187="snížená",J187,0)</f>
        <v>0</v>
      </c>
      <c r="BG187" s="153">
        <f>IF(N187="zákl. přenesená",J187,0)</f>
        <v>0</v>
      </c>
      <c r="BH187" s="153">
        <f>IF(N187="sníž. přenesená",J187,0)</f>
        <v>0</v>
      </c>
      <c r="BI187" s="153">
        <f>IF(N187="nulová",J187,0)</f>
        <v>0</v>
      </c>
      <c r="BJ187" s="20" t="s">
        <v>77</v>
      </c>
      <c r="BK187" s="153">
        <f>ROUND(I187*H187,2)</f>
        <v>0</v>
      </c>
      <c r="BL187" s="20" t="s">
        <v>615</v>
      </c>
      <c r="BM187" s="152" t="s">
        <v>497</v>
      </c>
    </row>
    <row r="188" spans="1:65" s="2" customFormat="1" ht="11.25">
      <c r="A188" s="35"/>
      <c r="B188" s="36"/>
      <c r="C188" s="35"/>
      <c r="D188" s="154" t="s">
        <v>144</v>
      </c>
      <c r="E188" s="35"/>
      <c r="F188" s="155" t="s">
        <v>1051</v>
      </c>
      <c r="G188" s="35"/>
      <c r="H188" s="35"/>
      <c r="I188" s="156"/>
      <c r="J188" s="35"/>
      <c r="K188" s="35"/>
      <c r="L188" s="36"/>
      <c r="M188" s="157"/>
      <c r="N188" s="158"/>
      <c r="O188" s="56"/>
      <c r="P188" s="56"/>
      <c r="Q188" s="56"/>
      <c r="R188" s="56"/>
      <c r="S188" s="56"/>
      <c r="T188" s="57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20" t="s">
        <v>144</v>
      </c>
      <c r="AU188" s="20" t="s">
        <v>79</v>
      </c>
    </row>
    <row r="189" spans="1:65" s="14" customFormat="1" ht="11.25">
      <c r="B189" s="167"/>
      <c r="D189" s="160" t="s">
        <v>146</v>
      </c>
      <c r="E189" s="168" t="s">
        <v>3</v>
      </c>
      <c r="F189" s="169" t="s">
        <v>77</v>
      </c>
      <c r="H189" s="170">
        <v>1</v>
      </c>
      <c r="I189" s="171"/>
      <c r="L189" s="167"/>
      <c r="M189" s="172"/>
      <c r="N189" s="173"/>
      <c r="O189" s="173"/>
      <c r="P189" s="173"/>
      <c r="Q189" s="173"/>
      <c r="R189" s="173"/>
      <c r="S189" s="173"/>
      <c r="T189" s="174"/>
      <c r="AT189" s="168" t="s">
        <v>146</v>
      </c>
      <c r="AU189" s="168" t="s">
        <v>79</v>
      </c>
      <c r="AV189" s="14" t="s">
        <v>79</v>
      </c>
      <c r="AW189" s="14" t="s">
        <v>31</v>
      </c>
      <c r="AX189" s="14" t="s">
        <v>69</v>
      </c>
      <c r="AY189" s="168" t="s">
        <v>135</v>
      </c>
    </row>
    <row r="190" spans="1:65" s="15" customFormat="1" ht="11.25">
      <c r="B190" s="175"/>
      <c r="D190" s="160" t="s">
        <v>146</v>
      </c>
      <c r="E190" s="176" t="s">
        <v>3</v>
      </c>
      <c r="F190" s="177" t="s">
        <v>149</v>
      </c>
      <c r="H190" s="178">
        <v>1</v>
      </c>
      <c r="I190" s="179"/>
      <c r="L190" s="175"/>
      <c r="M190" s="180"/>
      <c r="N190" s="181"/>
      <c r="O190" s="181"/>
      <c r="P190" s="181"/>
      <c r="Q190" s="181"/>
      <c r="R190" s="181"/>
      <c r="S190" s="181"/>
      <c r="T190" s="182"/>
      <c r="AT190" s="176" t="s">
        <v>146</v>
      </c>
      <c r="AU190" s="176" t="s">
        <v>79</v>
      </c>
      <c r="AV190" s="15" t="s">
        <v>142</v>
      </c>
      <c r="AW190" s="15" t="s">
        <v>31</v>
      </c>
      <c r="AX190" s="15" t="s">
        <v>77</v>
      </c>
      <c r="AY190" s="176" t="s">
        <v>135</v>
      </c>
    </row>
    <row r="191" spans="1:65" s="2" customFormat="1" ht="16.5" customHeight="1">
      <c r="A191" s="35"/>
      <c r="B191" s="140"/>
      <c r="C191" s="141" t="s">
        <v>204</v>
      </c>
      <c r="D191" s="141" t="s">
        <v>137</v>
      </c>
      <c r="E191" s="142" t="s">
        <v>1052</v>
      </c>
      <c r="F191" s="143" t="s">
        <v>1053</v>
      </c>
      <c r="G191" s="144" t="s">
        <v>1054</v>
      </c>
      <c r="H191" s="145">
        <v>1</v>
      </c>
      <c r="I191" s="146"/>
      <c r="J191" s="147">
        <f>ROUND(I191*H191,2)</f>
        <v>0</v>
      </c>
      <c r="K191" s="143" t="s">
        <v>141</v>
      </c>
      <c r="L191" s="36"/>
      <c r="M191" s="148" t="s">
        <v>3</v>
      </c>
      <c r="N191" s="149" t="s">
        <v>40</v>
      </c>
      <c r="O191" s="56"/>
      <c r="P191" s="150">
        <f>O191*H191</f>
        <v>0</v>
      </c>
      <c r="Q191" s="150">
        <v>0</v>
      </c>
      <c r="R191" s="150">
        <f>Q191*H191</f>
        <v>0</v>
      </c>
      <c r="S191" s="150">
        <v>0</v>
      </c>
      <c r="T191" s="151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52" t="s">
        <v>615</v>
      </c>
      <c r="AT191" s="152" t="s">
        <v>137</v>
      </c>
      <c r="AU191" s="152" t="s">
        <v>79</v>
      </c>
      <c r="AY191" s="20" t="s">
        <v>135</v>
      </c>
      <c r="BE191" s="153">
        <f>IF(N191="základní",J191,0)</f>
        <v>0</v>
      </c>
      <c r="BF191" s="153">
        <f>IF(N191="snížená",J191,0)</f>
        <v>0</v>
      </c>
      <c r="BG191" s="153">
        <f>IF(N191="zákl. přenesená",J191,0)</f>
        <v>0</v>
      </c>
      <c r="BH191" s="153">
        <f>IF(N191="sníž. přenesená",J191,0)</f>
        <v>0</v>
      </c>
      <c r="BI191" s="153">
        <f>IF(N191="nulová",J191,0)</f>
        <v>0</v>
      </c>
      <c r="BJ191" s="20" t="s">
        <v>77</v>
      </c>
      <c r="BK191" s="153">
        <f>ROUND(I191*H191,2)</f>
        <v>0</v>
      </c>
      <c r="BL191" s="20" t="s">
        <v>615</v>
      </c>
      <c r="BM191" s="152" t="s">
        <v>508</v>
      </c>
    </row>
    <row r="192" spans="1:65" s="2" customFormat="1" ht="11.25">
      <c r="A192" s="35"/>
      <c r="B192" s="36"/>
      <c r="C192" s="35"/>
      <c r="D192" s="154" t="s">
        <v>144</v>
      </c>
      <c r="E192" s="35"/>
      <c r="F192" s="155" t="s">
        <v>1055</v>
      </c>
      <c r="G192" s="35"/>
      <c r="H192" s="35"/>
      <c r="I192" s="156"/>
      <c r="J192" s="35"/>
      <c r="K192" s="35"/>
      <c r="L192" s="36"/>
      <c r="M192" s="157"/>
      <c r="N192" s="158"/>
      <c r="O192" s="56"/>
      <c r="P192" s="56"/>
      <c r="Q192" s="56"/>
      <c r="R192" s="56"/>
      <c r="S192" s="56"/>
      <c r="T192" s="57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20" t="s">
        <v>144</v>
      </c>
      <c r="AU192" s="20" t="s">
        <v>79</v>
      </c>
    </row>
    <row r="193" spans="1:65" s="2" customFormat="1" ht="16.5" customHeight="1">
      <c r="A193" s="35"/>
      <c r="B193" s="140"/>
      <c r="C193" s="141" t="s">
        <v>369</v>
      </c>
      <c r="D193" s="141" t="s">
        <v>137</v>
      </c>
      <c r="E193" s="142" t="s">
        <v>1056</v>
      </c>
      <c r="F193" s="143" t="s">
        <v>1057</v>
      </c>
      <c r="G193" s="144" t="s">
        <v>997</v>
      </c>
      <c r="H193" s="145">
        <v>20</v>
      </c>
      <c r="I193" s="146"/>
      <c r="J193" s="147">
        <f>ROUND(I193*H193,2)</f>
        <v>0</v>
      </c>
      <c r="K193" s="143" t="s">
        <v>3</v>
      </c>
      <c r="L193" s="36"/>
      <c r="M193" s="148" t="s">
        <v>3</v>
      </c>
      <c r="N193" s="149" t="s">
        <v>40</v>
      </c>
      <c r="O193" s="56"/>
      <c r="P193" s="150">
        <f>O193*H193</f>
        <v>0</v>
      </c>
      <c r="Q193" s="150">
        <v>0</v>
      </c>
      <c r="R193" s="150">
        <f>Q193*H193</f>
        <v>0</v>
      </c>
      <c r="S193" s="150">
        <v>0</v>
      </c>
      <c r="T193" s="151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52" t="s">
        <v>615</v>
      </c>
      <c r="AT193" s="152" t="s">
        <v>137</v>
      </c>
      <c r="AU193" s="152" t="s">
        <v>79</v>
      </c>
      <c r="AY193" s="20" t="s">
        <v>135</v>
      </c>
      <c r="BE193" s="153">
        <f>IF(N193="základní",J193,0)</f>
        <v>0</v>
      </c>
      <c r="BF193" s="153">
        <f>IF(N193="snížená",J193,0)</f>
        <v>0</v>
      </c>
      <c r="BG193" s="153">
        <f>IF(N193="zákl. přenesená",J193,0)</f>
        <v>0</v>
      </c>
      <c r="BH193" s="153">
        <f>IF(N193="sníž. přenesená",J193,0)</f>
        <v>0</v>
      </c>
      <c r="BI193" s="153">
        <f>IF(N193="nulová",J193,0)</f>
        <v>0</v>
      </c>
      <c r="BJ193" s="20" t="s">
        <v>77</v>
      </c>
      <c r="BK193" s="153">
        <f>ROUND(I193*H193,2)</f>
        <v>0</v>
      </c>
      <c r="BL193" s="20" t="s">
        <v>615</v>
      </c>
      <c r="BM193" s="152" t="s">
        <v>523</v>
      </c>
    </row>
    <row r="194" spans="1:65" s="13" customFormat="1" ht="11.25">
      <c r="B194" s="159"/>
      <c r="D194" s="160" t="s">
        <v>146</v>
      </c>
      <c r="E194" s="161" t="s">
        <v>3</v>
      </c>
      <c r="F194" s="162" t="s">
        <v>1012</v>
      </c>
      <c r="H194" s="161" t="s">
        <v>3</v>
      </c>
      <c r="I194" s="163"/>
      <c r="L194" s="159"/>
      <c r="M194" s="164"/>
      <c r="N194" s="165"/>
      <c r="O194" s="165"/>
      <c r="P194" s="165"/>
      <c r="Q194" s="165"/>
      <c r="R194" s="165"/>
      <c r="S194" s="165"/>
      <c r="T194" s="166"/>
      <c r="AT194" s="161" t="s">
        <v>146</v>
      </c>
      <c r="AU194" s="161" t="s">
        <v>79</v>
      </c>
      <c r="AV194" s="13" t="s">
        <v>77</v>
      </c>
      <c r="AW194" s="13" t="s">
        <v>31</v>
      </c>
      <c r="AX194" s="13" t="s">
        <v>69</v>
      </c>
      <c r="AY194" s="161" t="s">
        <v>135</v>
      </c>
    </row>
    <row r="195" spans="1:65" s="14" customFormat="1" ht="11.25">
      <c r="B195" s="167"/>
      <c r="D195" s="160" t="s">
        <v>146</v>
      </c>
      <c r="E195" s="168" t="s">
        <v>3</v>
      </c>
      <c r="F195" s="169" t="s">
        <v>321</v>
      </c>
      <c r="H195" s="170">
        <v>20</v>
      </c>
      <c r="I195" s="171"/>
      <c r="L195" s="167"/>
      <c r="M195" s="172"/>
      <c r="N195" s="173"/>
      <c r="O195" s="173"/>
      <c r="P195" s="173"/>
      <c r="Q195" s="173"/>
      <c r="R195" s="173"/>
      <c r="S195" s="173"/>
      <c r="T195" s="174"/>
      <c r="AT195" s="168" t="s">
        <v>146</v>
      </c>
      <c r="AU195" s="168" t="s">
        <v>79</v>
      </c>
      <c r="AV195" s="14" t="s">
        <v>79</v>
      </c>
      <c r="AW195" s="14" t="s">
        <v>31</v>
      </c>
      <c r="AX195" s="14" t="s">
        <v>69</v>
      </c>
      <c r="AY195" s="168" t="s">
        <v>135</v>
      </c>
    </row>
    <row r="196" spans="1:65" s="15" customFormat="1" ht="11.25">
      <c r="B196" s="175"/>
      <c r="D196" s="160" t="s">
        <v>146</v>
      </c>
      <c r="E196" s="176" t="s">
        <v>3</v>
      </c>
      <c r="F196" s="177" t="s">
        <v>149</v>
      </c>
      <c r="H196" s="178">
        <v>20</v>
      </c>
      <c r="I196" s="179"/>
      <c r="L196" s="175"/>
      <c r="M196" s="180"/>
      <c r="N196" s="181"/>
      <c r="O196" s="181"/>
      <c r="P196" s="181"/>
      <c r="Q196" s="181"/>
      <c r="R196" s="181"/>
      <c r="S196" s="181"/>
      <c r="T196" s="182"/>
      <c r="AT196" s="176" t="s">
        <v>146</v>
      </c>
      <c r="AU196" s="176" t="s">
        <v>79</v>
      </c>
      <c r="AV196" s="15" t="s">
        <v>142</v>
      </c>
      <c r="AW196" s="15" t="s">
        <v>31</v>
      </c>
      <c r="AX196" s="15" t="s">
        <v>77</v>
      </c>
      <c r="AY196" s="176" t="s">
        <v>135</v>
      </c>
    </row>
    <row r="197" spans="1:65" s="2" customFormat="1" ht="16.5" customHeight="1">
      <c r="A197" s="35"/>
      <c r="B197" s="140"/>
      <c r="C197" s="141" t="s">
        <v>378</v>
      </c>
      <c r="D197" s="141" t="s">
        <v>137</v>
      </c>
      <c r="E197" s="142" t="s">
        <v>1058</v>
      </c>
      <c r="F197" s="143" t="s">
        <v>1059</v>
      </c>
      <c r="G197" s="144" t="s">
        <v>997</v>
      </c>
      <c r="H197" s="145">
        <v>1</v>
      </c>
      <c r="I197" s="146"/>
      <c r="J197" s="147">
        <f>ROUND(I197*H197,2)</f>
        <v>0</v>
      </c>
      <c r="K197" s="143" t="s">
        <v>3</v>
      </c>
      <c r="L197" s="36"/>
      <c r="M197" s="148" t="s">
        <v>3</v>
      </c>
      <c r="N197" s="149" t="s">
        <v>40</v>
      </c>
      <c r="O197" s="56"/>
      <c r="P197" s="150">
        <f>O197*H197</f>
        <v>0</v>
      </c>
      <c r="Q197" s="150">
        <v>0</v>
      </c>
      <c r="R197" s="150">
        <f>Q197*H197</f>
        <v>0</v>
      </c>
      <c r="S197" s="150">
        <v>0</v>
      </c>
      <c r="T197" s="151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52" t="s">
        <v>615</v>
      </c>
      <c r="AT197" s="152" t="s">
        <v>137</v>
      </c>
      <c r="AU197" s="152" t="s">
        <v>79</v>
      </c>
      <c r="AY197" s="20" t="s">
        <v>135</v>
      </c>
      <c r="BE197" s="153">
        <f>IF(N197="základní",J197,0)</f>
        <v>0</v>
      </c>
      <c r="BF197" s="153">
        <f>IF(N197="snížená",J197,0)</f>
        <v>0</v>
      </c>
      <c r="BG197" s="153">
        <f>IF(N197="zákl. přenesená",J197,0)</f>
        <v>0</v>
      </c>
      <c r="BH197" s="153">
        <f>IF(N197="sníž. přenesená",J197,0)</f>
        <v>0</v>
      </c>
      <c r="BI197" s="153">
        <f>IF(N197="nulová",J197,0)</f>
        <v>0</v>
      </c>
      <c r="BJ197" s="20" t="s">
        <v>77</v>
      </c>
      <c r="BK197" s="153">
        <f>ROUND(I197*H197,2)</f>
        <v>0</v>
      </c>
      <c r="BL197" s="20" t="s">
        <v>615</v>
      </c>
      <c r="BM197" s="152" t="s">
        <v>534</v>
      </c>
    </row>
    <row r="198" spans="1:65" s="13" customFormat="1" ht="11.25">
      <c r="B198" s="159"/>
      <c r="D198" s="160" t="s">
        <v>146</v>
      </c>
      <c r="E198" s="161" t="s">
        <v>3</v>
      </c>
      <c r="F198" s="162" t="s">
        <v>1022</v>
      </c>
      <c r="H198" s="161" t="s">
        <v>3</v>
      </c>
      <c r="I198" s="163"/>
      <c r="L198" s="159"/>
      <c r="M198" s="164"/>
      <c r="N198" s="165"/>
      <c r="O198" s="165"/>
      <c r="P198" s="165"/>
      <c r="Q198" s="165"/>
      <c r="R198" s="165"/>
      <c r="S198" s="165"/>
      <c r="T198" s="166"/>
      <c r="AT198" s="161" t="s">
        <v>146</v>
      </c>
      <c r="AU198" s="161" t="s">
        <v>79</v>
      </c>
      <c r="AV198" s="13" t="s">
        <v>77</v>
      </c>
      <c r="AW198" s="13" t="s">
        <v>31</v>
      </c>
      <c r="AX198" s="13" t="s">
        <v>69</v>
      </c>
      <c r="AY198" s="161" t="s">
        <v>135</v>
      </c>
    </row>
    <row r="199" spans="1:65" s="14" customFormat="1" ht="11.25">
      <c r="B199" s="167"/>
      <c r="D199" s="160" t="s">
        <v>146</v>
      </c>
      <c r="E199" s="168" t="s">
        <v>3</v>
      </c>
      <c r="F199" s="169" t="s">
        <v>77</v>
      </c>
      <c r="H199" s="170">
        <v>1</v>
      </c>
      <c r="I199" s="171"/>
      <c r="L199" s="167"/>
      <c r="M199" s="172"/>
      <c r="N199" s="173"/>
      <c r="O199" s="173"/>
      <c r="P199" s="173"/>
      <c r="Q199" s="173"/>
      <c r="R199" s="173"/>
      <c r="S199" s="173"/>
      <c r="T199" s="174"/>
      <c r="AT199" s="168" t="s">
        <v>146</v>
      </c>
      <c r="AU199" s="168" t="s">
        <v>79</v>
      </c>
      <c r="AV199" s="14" t="s">
        <v>79</v>
      </c>
      <c r="AW199" s="14" t="s">
        <v>31</v>
      </c>
      <c r="AX199" s="14" t="s">
        <v>69</v>
      </c>
      <c r="AY199" s="168" t="s">
        <v>135</v>
      </c>
    </row>
    <row r="200" spans="1:65" s="15" customFormat="1" ht="11.25">
      <c r="B200" s="175"/>
      <c r="D200" s="160" t="s">
        <v>146</v>
      </c>
      <c r="E200" s="176" t="s">
        <v>3</v>
      </c>
      <c r="F200" s="177" t="s">
        <v>149</v>
      </c>
      <c r="H200" s="178">
        <v>1</v>
      </c>
      <c r="I200" s="179"/>
      <c r="L200" s="175"/>
      <c r="M200" s="180"/>
      <c r="N200" s="181"/>
      <c r="O200" s="181"/>
      <c r="P200" s="181"/>
      <c r="Q200" s="181"/>
      <c r="R200" s="181"/>
      <c r="S200" s="181"/>
      <c r="T200" s="182"/>
      <c r="AT200" s="176" t="s">
        <v>146</v>
      </c>
      <c r="AU200" s="176" t="s">
        <v>79</v>
      </c>
      <c r="AV200" s="15" t="s">
        <v>142</v>
      </c>
      <c r="AW200" s="15" t="s">
        <v>31</v>
      </c>
      <c r="AX200" s="15" t="s">
        <v>77</v>
      </c>
      <c r="AY200" s="176" t="s">
        <v>135</v>
      </c>
    </row>
    <row r="201" spans="1:65" s="12" customFormat="1" ht="22.9" customHeight="1">
      <c r="B201" s="127"/>
      <c r="D201" s="128" t="s">
        <v>68</v>
      </c>
      <c r="E201" s="138" t="s">
        <v>1060</v>
      </c>
      <c r="F201" s="138" t="s">
        <v>1061</v>
      </c>
      <c r="I201" s="130"/>
      <c r="J201" s="139">
        <f>BK201</f>
        <v>0</v>
      </c>
      <c r="L201" s="127"/>
      <c r="M201" s="132"/>
      <c r="N201" s="133"/>
      <c r="O201" s="133"/>
      <c r="P201" s="134">
        <f>SUM(P202:P324)</f>
        <v>0</v>
      </c>
      <c r="Q201" s="133"/>
      <c r="R201" s="134">
        <f>SUM(R202:R324)</f>
        <v>94.97438480000001</v>
      </c>
      <c r="S201" s="133"/>
      <c r="T201" s="135">
        <f>SUM(T202:T324)</f>
        <v>0</v>
      </c>
      <c r="AR201" s="128" t="s">
        <v>154</v>
      </c>
      <c r="AT201" s="136" t="s">
        <v>68</v>
      </c>
      <c r="AU201" s="136" t="s">
        <v>77</v>
      </c>
      <c r="AY201" s="128" t="s">
        <v>135</v>
      </c>
      <c r="BK201" s="137">
        <f>SUM(BK202:BK324)</f>
        <v>0</v>
      </c>
    </row>
    <row r="202" spans="1:65" s="2" customFormat="1" ht="16.5" customHeight="1">
      <c r="A202" s="35"/>
      <c r="B202" s="140"/>
      <c r="C202" s="141" t="s">
        <v>385</v>
      </c>
      <c r="D202" s="141" t="s">
        <v>137</v>
      </c>
      <c r="E202" s="142" t="s">
        <v>1062</v>
      </c>
      <c r="F202" s="143" t="s">
        <v>1063</v>
      </c>
      <c r="G202" s="144" t="s">
        <v>1064</v>
      </c>
      <c r="H202" s="145">
        <v>0.52400000000000002</v>
      </c>
      <c r="I202" s="146"/>
      <c r="J202" s="147">
        <f>ROUND(I202*H202,2)</f>
        <v>0</v>
      </c>
      <c r="K202" s="143" t="s">
        <v>141</v>
      </c>
      <c r="L202" s="36"/>
      <c r="M202" s="148" t="s">
        <v>3</v>
      </c>
      <c r="N202" s="149" t="s">
        <v>40</v>
      </c>
      <c r="O202" s="56"/>
      <c r="P202" s="150">
        <f>O202*H202</f>
        <v>0</v>
      </c>
      <c r="Q202" s="150">
        <v>9.9000000000000008E-3</v>
      </c>
      <c r="R202" s="150">
        <f>Q202*H202</f>
        <v>5.1876000000000005E-3</v>
      </c>
      <c r="S202" s="150">
        <v>0</v>
      </c>
      <c r="T202" s="151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52" t="s">
        <v>615</v>
      </c>
      <c r="AT202" s="152" t="s">
        <v>137</v>
      </c>
      <c r="AU202" s="152" t="s">
        <v>79</v>
      </c>
      <c r="AY202" s="20" t="s">
        <v>135</v>
      </c>
      <c r="BE202" s="153">
        <f>IF(N202="základní",J202,0)</f>
        <v>0</v>
      </c>
      <c r="BF202" s="153">
        <f>IF(N202="snížená",J202,0)</f>
        <v>0</v>
      </c>
      <c r="BG202" s="153">
        <f>IF(N202="zákl. přenesená",J202,0)</f>
        <v>0</v>
      </c>
      <c r="BH202" s="153">
        <f>IF(N202="sníž. přenesená",J202,0)</f>
        <v>0</v>
      </c>
      <c r="BI202" s="153">
        <f>IF(N202="nulová",J202,0)</f>
        <v>0</v>
      </c>
      <c r="BJ202" s="20" t="s">
        <v>77</v>
      </c>
      <c r="BK202" s="153">
        <f>ROUND(I202*H202,2)</f>
        <v>0</v>
      </c>
      <c r="BL202" s="20" t="s">
        <v>615</v>
      </c>
      <c r="BM202" s="152" t="s">
        <v>545</v>
      </c>
    </row>
    <row r="203" spans="1:65" s="2" customFormat="1" ht="11.25">
      <c r="A203" s="35"/>
      <c r="B203" s="36"/>
      <c r="C203" s="35"/>
      <c r="D203" s="154" t="s">
        <v>144</v>
      </c>
      <c r="E203" s="35"/>
      <c r="F203" s="155" t="s">
        <v>1065</v>
      </c>
      <c r="G203" s="35"/>
      <c r="H203" s="35"/>
      <c r="I203" s="156"/>
      <c r="J203" s="35"/>
      <c r="K203" s="35"/>
      <c r="L203" s="36"/>
      <c r="M203" s="157"/>
      <c r="N203" s="158"/>
      <c r="O203" s="56"/>
      <c r="P203" s="56"/>
      <c r="Q203" s="56"/>
      <c r="R203" s="56"/>
      <c r="S203" s="56"/>
      <c r="T203" s="57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20" t="s">
        <v>144</v>
      </c>
      <c r="AU203" s="20" t="s">
        <v>79</v>
      </c>
    </row>
    <row r="204" spans="1:65" s="14" customFormat="1" ht="11.25">
      <c r="B204" s="167"/>
      <c r="D204" s="160" t="s">
        <v>146</v>
      </c>
      <c r="E204" s="168" t="s">
        <v>3</v>
      </c>
      <c r="F204" s="169" t="s">
        <v>1066</v>
      </c>
      <c r="H204" s="170">
        <v>0.52400000000000002</v>
      </c>
      <c r="I204" s="171"/>
      <c r="L204" s="167"/>
      <c r="M204" s="172"/>
      <c r="N204" s="173"/>
      <c r="O204" s="173"/>
      <c r="P204" s="173"/>
      <c r="Q204" s="173"/>
      <c r="R204" s="173"/>
      <c r="S204" s="173"/>
      <c r="T204" s="174"/>
      <c r="AT204" s="168" t="s">
        <v>146</v>
      </c>
      <c r="AU204" s="168" t="s">
        <v>79</v>
      </c>
      <c r="AV204" s="14" t="s">
        <v>79</v>
      </c>
      <c r="AW204" s="14" t="s">
        <v>31</v>
      </c>
      <c r="AX204" s="14" t="s">
        <v>69</v>
      </c>
      <c r="AY204" s="168" t="s">
        <v>135</v>
      </c>
    </row>
    <row r="205" spans="1:65" s="15" customFormat="1" ht="11.25">
      <c r="B205" s="175"/>
      <c r="D205" s="160" t="s">
        <v>146</v>
      </c>
      <c r="E205" s="176" t="s">
        <v>3</v>
      </c>
      <c r="F205" s="177" t="s">
        <v>149</v>
      </c>
      <c r="H205" s="178">
        <v>0.52400000000000002</v>
      </c>
      <c r="I205" s="179"/>
      <c r="L205" s="175"/>
      <c r="M205" s="180"/>
      <c r="N205" s="181"/>
      <c r="O205" s="181"/>
      <c r="P205" s="181"/>
      <c r="Q205" s="181"/>
      <c r="R205" s="181"/>
      <c r="S205" s="181"/>
      <c r="T205" s="182"/>
      <c r="AT205" s="176" t="s">
        <v>146</v>
      </c>
      <c r="AU205" s="176" t="s">
        <v>79</v>
      </c>
      <c r="AV205" s="15" t="s">
        <v>142</v>
      </c>
      <c r="AW205" s="15" t="s">
        <v>31</v>
      </c>
      <c r="AX205" s="15" t="s">
        <v>77</v>
      </c>
      <c r="AY205" s="176" t="s">
        <v>135</v>
      </c>
    </row>
    <row r="206" spans="1:65" s="2" customFormat="1" ht="16.5" customHeight="1">
      <c r="A206" s="35"/>
      <c r="B206" s="140"/>
      <c r="C206" s="141" t="s">
        <v>392</v>
      </c>
      <c r="D206" s="141" t="s">
        <v>137</v>
      </c>
      <c r="E206" s="142" t="s">
        <v>1067</v>
      </c>
      <c r="F206" s="143" t="s">
        <v>1068</v>
      </c>
      <c r="G206" s="144" t="s">
        <v>500</v>
      </c>
      <c r="H206" s="145">
        <v>9</v>
      </c>
      <c r="I206" s="146"/>
      <c r="J206" s="147">
        <f>ROUND(I206*H206,2)</f>
        <v>0</v>
      </c>
      <c r="K206" s="143" t="s">
        <v>141</v>
      </c>
      <c r="L206" s="36"/>
      <c r="M206" s="148" t="s">
        <v>3</v>
      </c>
      <c r="N206" s="149" t="s">
        <v>40</v>
      </c>
      <c r="O206" s="56"/>
      <c r="P206" s="150">
        <f>O206*H206</f>
        <v>0</v>
      </c>
      <c r="Q206" s="150">
        <v>6.4999999999999997E-4</v>
      </c>
      <c r="R206" s="150">
        <f>Q206*H206</f>
        <v>5.8499999999999993E-3</v>
      </c>
      <c r="S206" s="150">
        <v>0</v>
      </c>
      <c r="T206" s="151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52" t="s">
        <v>615</v>
      </c>
      <c r="AT206" s="152" t="s">
        <v>137</v>
      </c>
      <c r="AU206" s="152" t="s">
        <v>79</v>
      </c>
      <c r="AY206" s="20" t="s">
        <v>135</v>
      </c>
      <c r="BE206" s="153">
        <f>IF(N206="základní",J206,0)</f>
        <v>0</v>
      </c>
      <c r="BF206" s="153">
        <f>IF(N206="snížená",J206,0)</f>
        <v>0</v>
      </c>
      <c r="BG206" s="153">
        <f>IF(N206="zákl. přenesená",J206,0)</f>
        <v>0</v>
      </c>
      <c r="BH206" s="153">
        <f>IF(N206="sníž. přenesená",J206,0)</f>
        <v>0</v>
      </c>
      <c r="BI206" s="153">
        <f>IF(N206="nulová",J206,0)</f>
        <v>0</v>
      </c>
      <c r="BJ206" s="20" t="s">
        <v>77</v>
      </c>
      <c r="BK206" s="153">
        <f>ROUND(I206*H206,2)</f>
        <v>0</v>
      </c>
      <c r="BL206" s="20" t="s">
        <v>615</v>
      </c>
      <c r="BM206" s="152" t="s">
        <v>556</v>
      </c>
    </row>
    <row r="207" spans="1:65" s="2" customFormat="1" ht="11.25">
      <c r="A207" s="35"/>
      <c r="B207" s="36"/>
      <c r="C207" s="35"/>
      <c r="D207" s="154" t="s">
        <v>144</v>
      </c>
      <c r="E207" s="35"/>
      <c r="F207" s="155" t="s">
        <v>1069</v>
      </c>
      <c r="G207" s="35"/>
      <c r="H207" s="35"/>
      <c r="I207" s="156"/>
      <c r="J207" s="35"/>
      <c r="K207" s="35"/>
      <c r="L207" s="36"/>
      <c r="M207" s="157"/>
      <c r="N207" s="158"/>
      <c r="O207" s="56"/>
      <c r="P207" s="56"/>
      <c r="Q207" s="56"/>
      <c r="R207" s="56"/>
      <c r="S207" s="56"/>
      <c r="T207" s="57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20" t="s">
        <v>144</v>
      </c>
      <c r="AU207" s="20" t="s">
        <v>79</v>
      </c>
    </row>
    <row r="208" spans="1:65" s="13" customFormat="1" ht="11.25">
      <c r="B208" s="159"/>
      <c r="D208" s="160" t="s">
        <v>146</v>
      </c>
      <c r="E208" s="161" t="s">
        <v>3</v>
      </c>
      <c r="F208" s="162" t="s">
        <v>1070</v>
      </c>
      <c r="H208" s="161" t="s">
        <v>3</v>
      </c>
      <c r="I208" s="163"/>
      <c r="L208" s="159"/>
      <c r="M208" s="164"/>
      <c r="N208" s="165"/>
      <c r="O208" s="165"/>
      <c r="P208" s="165"/>
      <c r="Q208" s="165"/>
      <c r="R208" s="165"/>
      <c r="S208" s="165"/>
      <c r="T208" s="166"/>
      <c r="AT208" s="161" t="s">
        <v>146</v>
      </c>
      <c r="AU208" s="161" t="s">
        <v>79</v>
      </c>
      <c r="AV208" s="13" t="s">
        <v>77</v>
      </c>
      <c r="AW208" s="13" t="s">
        <v>31</v>
      </c>
      <c r="AX208" s="13" t="s">
        <v>69</v>
      </c>
      <c r="AY208" s="161" t="s">
        <v>135</v>
      </c>
    </row>
    <row r="209" spans="1:65" s="14" customFormat="1" ht="11.25">
      <c r="B209" s="167"/>
      <c r="D209" s="160" t="s">
        <v>146</v>
      </c>
      <c r="E209" s="168" t="s">
        <v>3</v>
      </c>
      <c r="F209" s="169" t="s">
        <v>199</v>
      </c>
      <c r="H209" s="170">
        <v>9</v>
      </c>
      <c r="I209" s="171"/>
      <c r="L209" s="167"/>
      <c r="M209" s="172"/>
      <c r="N209" s="173"/>
      <c r="O209" s="173"/>
      <c r="P209" s="173"/>
      <c r="Q209" s="173"/>
      <c r="R209" s="173"/>
      <c r="S209" s="173"/>
      <c r="T209" s="174"/>
      <c r="AT209" s="168" t="s">
        <v>146</v>
      </c>
      <c r="AU209" s="168" t="s">
        <v>79</v>
      </c>
      <c r="AV209" s="14" t="s">
        <v>79</v>
      </c>
      <c r="AW209" s="14" t="s">
        <v>31</v>
      </c>
      <c r="AX209" s="14" t="s">
        <v>69</v>
      </c>
      <c r="AY209" s="168" t="s">
        <v>135</v>
      </c>
    </row>
    <row r="210" spans="1:65" s="15" customFormat="1" ht="11.25">
      <c r="B210" s="175"/>
      <c r="D210" s="160" t="s">
        <v>146</v>
      </c>
      <c r="E210" s="176" t="s">
        <v>3</v>
      </c>
      <c r="F210" s="177" t="s">
        <v>149</v>
      </c>
      <c r="H210" s="178">
        <v>9</v>
      </c>
      <c r="I210" s="179"/>
      <c r="L210" s="175"/>
      <c r="M210" s="180"/>
      <c r="N210" s="181"/>
      <c r="O210" s="181"/>
      <c r="P210" s="181"/>
      <c r="Q210" s="181"/>
      <c r="R210" s="181"/>
      <c r="S210" s="181"/>
      <c r="T210" s="182"/>
      <c r="AT210" s="176" t="s">
        <v>146</v>
      </c>
      <c r="AU210" s="176" t="s">
        <v>79</v>
      </c>
      <c r="AV210" s="15" t="s">
        <v>142</v>
      </c>
      <c r="AW210" s="15" t="s">
        <v>31</v>
      </c>
      <c r="AX210" s="15" t="s">
        <v>77</v>
      </c>
      <c r="AY210" s="176" t="s">
        <v>135</v>
      </c>
    </row>
    <row r="211" spans="1:65" s="2" customFormat="1" ht="16.5" customHeight="1">
      <c r="A211" s="35"/>
      <c r="B211" s="140"/>
      <c r="C211" s="141" t="s">
        <v>398</v>
      </c>
      <c r="D211" s="141" t="s">
        <v>137</v>
      </c>
      <c r="E211" s="142" t="s">
        <v>1071</v>
      </c>
      <c r="F211" s="143" t="s">
        <v>1072</v>
      </c>
      <c r="G211" s="144" t="s">
        <v>500</v>
      </c>
      <c r="H211" s="145">
        <v>9</v>
      </c>
      <c r="I211" s="146"/>
      <c r="J211" s="147">
        <f>ROUND(I211*H211,2)</f>
        <v>0</v>
      </c>
      <c r="K211" s="143" t="s">
        <v>141</v>
      </c>
      <c r="L211" s="36"/>
      <c r="M211" s="148" t="s">
        <v>3</v>
      </c>
      <c r="N211" s="149" t="s">
        <v>40</v>
      </c>
      <c r="O211" s="56"/>
      <c r="P211" s="150">
        <f>O211*H211</f>
        <v>0</v>
      </c>
      <c r="Q211" s="150">
        <v>0</v>
      </c>
      <c r="R211" s="150">
        <f>Q211*H211</f>
        <v>0</v>
      </c>
      <c r="S211" s="150">
        <v>0</v>
      </c>
      <c r="T211" s="151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52" t="s">
        <v>615</v>
      </c>
      <c r="AT211" s="152" t="s">
        <v>137</v>
      </c>
      <c r="AU211" s="152" t="s">
        <v>79</v>
      </c>
      <c r="AY211" s="20" t="s">
        <v>135</v>
      </c>
      <c r="BE211" s="153">
        <f>IF(N211="základní",J211,0)</f>
        <v>0</v>
      </c>
      <c r="BF211" s="153">
        <f>IF(N211="snížená",J211,0)</f>
        <v>0</v>
      </c>
      <c r="BG211" s="153">
        <f>IF(N211="zákl. přenesená",J211,0)</f>
        <v>0</v>
      </c>
      <c r="BH211" s="153">
        <f>IF(N211="sníž. přenesená",J211,0)</f>
        <v>0</v>
      </c>
      <c r="BI211" s="153">
        <f>IF(N211="nulová",J211,0)</f>
        <v>0</v>
      </c>
      <c r="BJ211" s="20" t="s">
        <v>77</v>
      </c>
      <c r="BK211" s="153">
        <f>ROUND(I211*H211,2)</f>
        <v>0</v>
      </c>
      <c r="BL211" s="20" t="s">
        <v>615</v>
      </c>
      <c r="BM211" s="152" t="s">
        <v>567</v>
      </c>
    </row>
    <row r="212" spans="1:65" s="2" customFormat="1" ht="11.25">
      <c r="A212" s="35"/>
      <c r="B212" s="36"/>
      <c r="C212" s="35"/>
      <c r="D212" s="154" t="s">
        <v>144</v>
      </c>
      <c r="E212" s="35"/>
      <c r="F212" s="155" t="s">
        <v>1073</v>
      </c>
      <c r="G212" s="35"/>
      <c r="H212" s="35"/>
      <c r="I212" s="156"/>
      <c r="J212" s="35"/>
      <c r="K212" s="35"/>
      <c r="L212" s="36"/>
      <c r="M212" s="157"/>
      <c r="N212" s="158"/>
      <c r="O212" s="56"/>
      <c r="P212" s="56"/>
      <c r="Q212" s="56"/>
      <c r="R212" s="56"/>
      <c r="S212" s="56"/>
      <c r="T212" s="57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T212" s="20" t="s">
        <v>144</v>
      </c>
      <c r="AU212" s="20" t="s">
        <v>79</v>
      </c>
    </row>
    <row r="213" spans="1:65" s="14" customFormat="1" ht="11.25">
      <c r="B213" s="167"/>
      <c r="D213" s="160" t="s">
        <v>146</v>
      </c>
      <c r="E213" s="168" t="s">
        <v>3</v>
      </c>
      <c r="F213" s="169" t="s">
        <v>199</v>
      </c>
      <c r="H213" s="170">
        <v>9</v>
      </c>
      <c r="I213" s="171"/>
      <c r="L213" s="167"/>
      <c r="M213" s="172"/>
      <c r="N213" s="173"/>
      <c r="O213" s="173"/>
      <c r="P213" s="173"/>
      <c r="Q213" s="173"/>
      <c r="R213" s="173"/>
      <c r="S213" s="173"/>
      <c r="T213" s="174"/>
      <c r="AT213" s="168" t="s">
        <v>146</v>
      </c>
      <c r="AU213" s="168" t="s">
        <v>79</v>
      </c>
      <c r="AV213" s="14" t="s">
        <v>79</v>
      </c>
      <c r="AW213" s="14" t="s">
        <v>31</v>
      </c>
      <c r="AX213" s="14" t="s">
        <v>69</v>
      </c>
      <c r="AY213" s="168" t="s">
        <v>135</v>
      </c>
    </row>
    <row r="214" spans="1:65" s="15" customFormat="1" ht="11.25">
      <c r="B214" s="175"/>
      <c r="D214" s="160" t="s">
        <v>146</v>
      </c>
      <c r="E214" s="176" t="s">
        <v>3</v>
      </c>
      <c r="F214" s="177" t="s">
        <v>149</v>
      </c>
      <c r="H214" s="178">
        <v>9</v>
      </c>
      <c r="I214" s="179"/>
      <c r="L214" s="175"/>
      <c r="M214" s="180"/>
      <c r="N214" s="181"/>
      <c r="O214" s="181"/>
      <c r="P214" s="181"/>
      <c r="Q214" s="181"/>
      <c r="R214" s="181"/>
      <c r="S214" s="181"/>
      <c r="T214" s="182"/>
      <c r="AT214" s="176" t="s">
        <v>146</v>
      </c>
      <c r="AU214" s="176" t="s">
        <v>79</v>
      </c>
      <c r="AV214" s="15" t="s">
        <v>142</v>
      </c>
      <c r="AW214" s="15" t="s">
        <v>31</v>
      </c>
      <c r="AX214" s="15" t="s">
        <v>77</v>
      </c>
      <c r="AY214" s="176" t="s">
        <v>135</v>
      </c>
    </row>
    <row r="215" spans="1:65" s="2" customFormat="1" ht="16.5" customHeight="1">
      <c r="A215" s="35"/>
      <c r="B215" s="140"/>
      <c r="C215" s="141" t="s">
        <v>404</v>
      </c>
      <c r="D215" s="141" t="s">
        <v>137</v>
      </c>
      <c r="E215" s="142" t="s">
        <v>1074</v>
      </c>
      <c r="F215" s="143" t="s">
        <v>1075</v>
      </c>
      <c r="G215" s="144" t="s">
        <v>157</v>
      </c>
      <c r="H215" s="145">
        <v>525</v>
      </c>
      <c r="I215" s="146"/>
      <c r="J215" s="147">
        <f>ROUND(I215*H215,2)</f>
        <v>0</v>
      </c>
      <c r="K215" s="143" t="s">
        <v>141</v>
      </c>
      <c r="L215" s="36"/>
      <c r="M215" s="148" t="s">
        <v>3</v>
      </c>
      <c r="N215" s="149" t="s">
        <v>40</v>
      </c>
      <c r="O215" s="56"/>
      <c r="P215" s="150">
        <f>O215*H215</f>
        <v>0</v>
      </c>
      <c r="Q215" s="150">
        <v>1.4999999999999999E-4</v>
      </c>
      <c r="R215" s="150">
        <f>Q215*H215</f>
        <v>7.8749999999999987E-2</v>
      </c>
      <c r="S215" s="150">
        <v>0</v>
      </c>
      <c r="T215" s="151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52" t="s">
        <v>615</v>
      </c>
      <c r="AT215" s="152" t="s">
        <v>137</v>
      </c>
      <c r="AU215" s="152" t="s">
        <v>79</v>
      </c>
      <c r="AY215" s="20" t="s">
        <v>135</v>
      </c>
      <c r="BE215" s="153">
        <f>IF(N215="základní",J215,0)</f>
        <v>0</v>
      </c>
      <c r="BF215" s="153">
        <f>IF(N215="snížená",J215,0)</f>
        <v>0</v>
      </c>
      <c r="BG215" s="153">
        <f>IF(N215="zákl. přenesená",J215,0)</f>
        <v>0</v>
      </c>
      <c r="BH215" s="153">
        <f>IF(N215="sníž. přenesená",J215,0)</f>
        <v>0</v>
      </c>
      <c r="BI215" s="153">
        <f>IF(N215="nulová",J215,0)</f>
        <v>0</v>
      </c>
      <c r="BJ215" s="20" t="s">
        <v>77</v>
      </c>
      <c r="BK215" s="153">
        <f>ROUND(I215*H215,2)</f>
        <v>0</v>
      </c>
      <c r="BL215" s="20" t="s">
        <v>615</v>
      </c>
      <c r="BM215" s="152" t="s">
        <v>585</v>
      </c>
    </row>
    <row r="216" spans="1:65" s="2" customFormat="1" ht="11.25">
      <c r="A216" s="35"/>
      <c r="B216" s="36"/>
      <c r="C216" s="35"/>
      <c r="D216" s="154" t="s">
        <v>144</v>
      </c>
      <c r="E216" s="35"/>
      <c r="F216" s="155" t="s">
        <v>1076</v>
      </c>
      <c r="G216" s="35"/>
      <c r="H216" s="35"/>
      <c r="I216" s="156"/>
      <c r="J216" s="35"/>
      <c r="K216" s="35"/>
      <c r="L216" s="36"/>
      <c r="M216" s="157"/>
      <c r="N216" s="158"/>
      <c r="O216" s="56"/>
      <c r="P216" s="56"/>
      <c r="Q216" s="56"/>
      <c r="R216" s="56"/>
      <c r="S216" s="56"/>
      <c r="T216" s="57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T216" s="20" t="s">
        <v>144</v>
      </c>
      <c r="AU216" s="20" t="s">
        <v>79</v>
      </c>
    </row>
    <row r="217" spans="1:65" s="13" customFormat="1" ht="11.25">
      <c r="B217" s="159"/>
      <c r="D217" s="160" t="s">
        <v>146</v>
      </c>
      <c r="E217" s="161" t="s">
        <v>3</v>
      </c>
      <c r="F217" s="162" t="s">
        <v>1077</v>
      </c>
      <c r="H217" s="161" t="s">
        <v>3</v>
      </c>
      <c r="I217" s="163"/>
      <c r="L217" s="159"/>
      <c r="M217" s="164"/>
      <c r="N217" s="165"/>
      <c r="O217" s="165"/>
      <c r="P217" s="165"/>
      <c r="Q217" s="165"/>
      <c r="R217" s="165"/>
      <c r="S217" s="165"/>
      <c r="T217" s="166"/>
      <c r="AT217" s="161" t="s">
        <v>146</v>
      </c>
      <c r="AU217" s="161" t="s">
        <v>79</v>
      </c>
      <c r="AV217" s="13" t="s">
        <v>77</v>
      </c>
      <c r="AW217" s="13" t="s">
        <v>31</v>
      </c>
      <c r="AX217" s="13" t="s">
        <v>69</v>
      </c>
      <c r="AY217" s="161" t="s">
        <v>135</v>
      </c>
    </row>
    <row r="218" spans="1:65" s="14" customFormat="1" ht="11.25">
      <c r="B218" s="167"/>
      <c r="D218" s="160" t="s">
        <v>146</v>
      </c>
      <c r="E218" s="168" t="s">
        <v>3</v>
      </c>
      <c r="F218" s="169" t="s">
        <v>1078</v>
      </c>
      <c r="H218" s="170">
        <v>525</v>
      </c>
      <c r="I218" s="171"/>
      <c r="L218" s="167"/>
      <c r="M218" s="172"/>
      <c r="N218" s="173"/>
      <c r="O218" s="173"/>
      <c r="P218" s="173"/>
      <c r="Q218" s="173"/>
      <c r="R218" s="173"/>
      <c r="S218" s="173"/>
      <c r="T218" s="174"/>
      <c r="AT218" s="168" t="s">
        <v>146</v>
      </c>
      <c r="AU218" s="168" t="s">
        <v>79</v>
      </c>
      <c r="AV218" s="14" t="s">
        <v>79</v>
      </c>
      <c r="AW218" s="14" t="s">
        <v>31</v>
      </c>
      <c r="AX218" s="14" t="s">
        <v>69</v>
      </c>
      <c r="AY218" s="168" t="s">
        <v>135</v>
      </c>
    </row>
    <row r="219" spans="1:65" s="15" customFormat="1" ht="11.25">
      <c r="B219" s="175"/>
      <c r="D219" s="160" t="s">
        <v>146</v>
      </c>
      <c r="E219" s="176" t="s">
        <v>3</v>
      </c>
      <c r="F219" s="177" t="s">
        <v>149</v>
      </c>
      <c r="H219" s="178">
        <v>525</v>
      </c>
      <c r="I219" s="179"/>
      <c r="L219" s="175"/>
      <c r="M219" s="180"/>
      <c r="N219" s="181"/>
      <c r="O219" s="181"/>
      <c r="P219" s="181"/>
      <c r="Q219" s="181"/>
      <c r="R219" s="181"/>
      <c r="S219" s="181"/>
      <c r="T219" s="182"/>
      <c r="AT219" s="176" t="s">
        <v>146</v>
      </c>
      <c r="AU219" s="176" t="s">
        <v>79</v>
      </c>
      <c r="AV219" s="15" t="s">
        <v>142</v>
      </c>
      <c r="AW219" s="15" t="s">
        <v>31</v>
      </c>
      <c r="AX219" s="15" t="s">
        <v>77</v>
      </c>
      <c r="AY219" s="176" t="s">
        <v>135</v>
      </c>
    </row>
    <row r="220" spans="1:65" s="2" customFormat="1" ht="16.5" customHeight="1">
      <c r="A220" s="35"/>
      <c r="B220" s="140"/>
      <c r="C220" s="141" t="s">
        <v>410</v>
      </c>
      <c r="D220" s="141" t="s">
        <v>137</v>
      </c>
      <c r="E220" s="142" t="s">
        <v>1079</v>
      </c>
      <c r="F220" s="143" t="s">
        <v>1080</v>
      </c>
      <c r="G220" s="144" t="s">
        <v>157</v>
      </c>
      <c r="H220" s="145">
        <v>525</v>
      </c>
      <c r="I220" s="146"/>
      <c r="J220" s="147">
        <f>ROUND(I220*H220,2)</f>
        <v>0</v>
      </c>
      <c r="K220" s="143" t="s">
        <v>141</v>
      </c>
      <c r="L220" s="36"/>
      <c r="M220" s="148" t="s">
        <v>3</v>
      </c>
      <c r="N220" s="149" t="s">
        <v>40</v>
      </c>
      <c r="O220" s="56"/>
      <c r="P220" s="150">
        <f>O220*H220</f>
        <v>0</v>
      </c>
      <c r="Q220" s="150">
        <v>0</v>
      </c>
      <c r="R220" s="150">
        <f>Q220*H220</f>
        <v>0</v>
      </c>
      <c r="S220" s="150">
        <v>0</v>
      </c>
      <c r="T220" s="151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52" t="s">
        <v>615</v>
      </c>
      <c r="AT220" s="152" t="s">
        <v>137</v>
      </c>
      <c r="AU220" s="152" t="s">
        <v>79</v>
      </c>
      <c r="AY220" s="20" t="s">
        <v>135</v>
      </c>
      <c r="BE220" s="153">
        <f>IF(N220="základní",J220,0)</f>
        <v>0</v>
      </c>
      <c r="BF220" s="153">
        <f>IF(N220="snížená",J220,0)</f>
        <v>0</v>
      </c>
      <c r="BG220" s="153">
        <f>IF(N220="zákl. přenesená",J220,0)</f>
        <v>0</v>
      </c>
      <c r="BH220" s="153">
        <f>IF(N220="sníž. přenesená",J220,0)</f>
        <v>0</v>
      </c>
      <c r="BI220" s="153">
        <f>IF(N220="nulová",J220,0)</f>
        <v>0</v>
      </c>
      <c r="BJ220" s="20" t="s">
        <v>77</v>
      </c>
      <c r="BK220" s="153">
        <f>ROUND(I220*H220,2)</f>
        <v>0</v>
      </c>
      <c r="BL220" s="20" t="s">
        <v>615</v>
      </c>
      <c r="BM220" s="152" t="s">
        <v>603</v>
      </c>
    </row>
    <row r="221" spans="1:65" s="2" customFormat="1" ht="11.25">
      <c r="A221" s="35"/>
      <c r="B221" s="36"/>
      <c r="C221" s="35"/>
      <c r="D221" s="154" t="s">
        <v>144</v>
      </c>
      <c r="E221" s="35"/>
      <c r="F221" s="155" t="s">
        <v>1081</v>
      </c>
      <c r="G221" s="35"/>
      <c r="H221" s="35"/>
      <c r="I221" s="156"/>
      <c r="J221" s="35"/>
      <c r="K221" s="35"/>
      <c r="L221" s="36"/>
      <c r="M221" s="157"/>
      <c r="N221" s="158"/>
      <c r="O221" s="56"/>
      <c r="P221" s="56"/>
      <c r="Q221" s="56"/>
      <c r="R221" s="56"/>
      <c r="S221" s="56"/>
      <c r="T221" s="57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20" t="s">
        <v>144</v>
      </c>
      <c r="AU221" s="20" t="s">
        <v>79</v>
      </c>
    </row>
    <row r="222" spans="1:65" s="14" customFormat="1" ht="11.25">
      <c r="B222" s="167"/>
      <c r="D222" s="160" t="s">
        <v>146</v>
      </c>
      <c r="E222" s="168" t="s">
        <v>3</v>
      </c>
      <c r="F222" s="169" t="s">
        <v>1082</v>
      </c>
      <c r="H222" s="170">
        <v>525</v>
      </c>
      <c r="I222" s="171"/>
      <c r="L222" s="167"/>
      <c r="M222" s="172"/>
      <c r="N222" s="173"/>
      <c r="O222" s="173"/>
      <c r="P222" s="173"/>
      <c r="Q222" s="173"/>
      <c r="R222" s="173"/>
      <c r="S222" s="173"/>
      <c r="T222" s="174"/>
      <c r="AT222" s="168" t="s">
        <v>146</v>
      </c>
      <c r="AU222" s="168" t="s">
        <v>79</v>
      </c>
      <c r="AV222" s="14" t="s">
        <v>79</v>
      </c>
      <c r="AW222" s="14" t="s">
        <v>31</v>
      </c>
      <c r="AX222" s="14" t="s">
        <v>69</v>
      </c>
      <c r="AY222" s="168" t="s">
        <v>135</v>
      </c>
    </row>
    <row r="223" spans="1:65" s="15" customFormat="1" ht="11.25">
      <c r="B223" s="175"/>
      <c r="D223" s="160" t="s">
        <v>146</v>
      </c>
      <c r="E223" s="176" t="s">
        <v>3</v>
      </c>
      <c r="F223" s="177" t="s">
        <v>149</v>
      </c>
      <c r="H223" s="178">
        <v>525</v>
      </c>
      <c r="I223" s="179"/>
      <c r="L223" s="175"/>
      <c r="M223" s="180"/>
      <c r="N223" s="181"/>
      <c r="O223" s="181"/>
      <c r="P223" s="181"/>
      <c r="Q223" s="181"/>
      <c r="R223" s="181"/>
      <c r="S223" s="181"/>
      <c r="T223" s="182"/>
      <c r="AT223" s="176" t="s">
        <v>146</v>
      </c>
      <c r="AU223" s="176" t="s">
        <v>79</v>
      </c>
      <c r="AV223" s="15" t="s">
        <v>142</v>
      </c>
      <c r="AW223" s="15" t="s">
        <v>31</v>
      </c>
      <c r="AX223" s="15" t="s">
        <v>77</v>
      </c>
      <c r="AY223" s="176" t="s">
        <v>135</v>
      </c>
    </row>
    <row r="224" spans="1:65" s="2" customFormat="1" ht="16.5" customHeight="1">
      <c r="A224" s="35"/>
      <c r="B224" s="140"/>
      <c r="C224" s="141" t="s">
        <v>414</v>
      </c>
      <c r="D224" s="141" t="s">
        <v>137</v>
      </c>
      <c r="E224" s="142" t="s">
        <v>1083</v>
      </c>
      <c r="F224" s="143" t="s">
        <v>1084</v>
      </c>
      <c r="G224" s="144" t="s">
        <v>157</v>
      </c>
      <c r="H224" s="145">
        <v>4</v>
      </c>
      <c r="I224" s="146"/>
      <c r="J224" s="147">
        <f>ROUND(I224*H224,2)</f>
        <v>0</v>
      </c>
      <c r="K224" s="143" t="s">
        <v>141</v>
      </c>
      <c r="L224" s="36"/>
      <c r="M224" s="148" t="s">
        <v>3</v>
      </c>
      <c r="N224" s="149" t="s">
        <v>40</v>
      </c>
      <c r="O224" s="56"/>
      <c r="P224" s="150">
        <f>O224*H224</f>
        <v>0</v>
      </c>
      <c r="Q224" s="150">
        <v>4.6999999999999999E-4</v>
      </c>
      <c r="R224" s="150">
        <f>Q224*H224</f>
        <v>1.8799999999999999E-3</v>
      </c>
      <c r="S224" s="150">
        <v>0</v>
      </c>
      <c r="T224" s="151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52" t="s">
        <v>615</v>
      </c>
      <c r="AT224" s="152" t="s">
        <v>137</v>
      </c>
      <c r="AU224" s="152" t="s">
        <v>79</v>
      </c>
      <c r="AY224" s="20" t="s">
        <v>135</v>
      </c>
      <c r="BE224" s="153">
        <f>IF(N224="základní",J224,0)</f>
        <v>0</v>
      </c>
      <c r="BF224" s="153">
        <f>IF(N224="snížená",J224,0)</f>
        <v>0</v>
      </c>
      <c r="BG224" s="153">
        <f>IF(N224="zákl. přenesená",J224,0)</f>
        <v>0</v>
      </c>
      <c r="BH224" s="153">
        <f>IF(N224="sníž. přenesená",J224,0)</f>
        <v>0</v>
      </c>
      <c r="BI224" s="153">
        <f>IF(N224="nulová",J224,0)</f>
        <v>0</v>
      </c>
      <c r="BJ224" s="20" t="s">
        <v>77</v>
      </c>
      <c r="BK224" s="153">
        <f>ROUND(I224*H224,2)</f>
        <v>0</v>
      </c>
      <c r="BL224" s="20" t="s">
        <v>615</v>
      </c>
      <c r="BM224" s="152" t="s">
        <v>615</v>
      </c>
    </row>
    <row r="225" spans="1:65" s="2" customFormat="1" ht="11.25">
      <c r="A225" s="35"/>
      <c r="B225" s="36"/>
      <c r="C225" s="35"/>
      <c r="D225" s="154" t="s">
        <v>144</v>
      </c>
      <c r="E225" s="35"/>
      <c r="F225" s="155" t="s">
        <v>1085</v>
      </c>
      <c r="G225" s="35"/>
      <c r="H225" s="35"/>
      <c r="I225" s="156"/>
      <c r="J225" s="35"/>
      <c r="K225" s="35"/>
      <c r="L225" s="36"/>
      <c r="M225" s="157"/>
      <c r="N225" s="158"/>
      <c r="O225" s="56"/>
      <c r="P225" s="56"/>
      <c r="Q225" s="56"/>
      <c r="R225" s="56"/>
      <c r="S225" s="56"/>
      <c r="T225" s="57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T225" s="20" t="s">
        <v>144</v>
      </c>
      <c r="AU225" s="20" t="s">
        <v>79</v>
      </c>
    </row>
    <row r="226" spans="1:65" s="13" customFormat="1" ht="11.25">
      <c r="B226" s="159"/>
      <c r="D226" s="160" t="s">
        <v>146</v>
      </c>
      <c r="E226" s="161" t="s">
        <v>3</v>
      </c>
      <c r="F226" s="162" t="s">
        <v>1086</v>
      </c>
      <c r="H226" s="161" t="s">
        <v>3</v>
      </c>
      <c r="I226" s="163"/>
      <c r="L226" s="159"/>
      <c r="M226" s="164"/>
      <c r="N226" s="165"/>
      <c r="O226" s="165"/>
      <c r="P226" s="165"/>
      <c r="Q226" s="165"/>
      <c r="R226" s="165"/>
      <c r="S226" s="165"/>
      <c r="T226" s="166"/>
      <c r="AT226" s="161" t="s">
        <v>146</v>
      </c>
      <c r="AU226" s="161" t="s">
        <v>79</v>
      </c>
      <c r="AV226" s="13" t="s">
        <v>77</v>
      </c>
      <c r="AW226" s="13" t="s">
        <v>31</v>
      </c>
      <c r="AX226" s="13" t="s">
        <v>69</v>
      </c>
      <c r="AY226" s="161" t="s">
        <v>135</v>
      </c>
    </row>
    <row r="227" spans="1:65" s="14" customFormat="1" ht="11.25">
      <c r="B227" s="167"/>
      <c r="D227" s="160" t="s">
        <v>146</v>
      </c>
      <c r="E227" s="168" t="s">
        <v>3</v>
      </c>
      <c r="F227" s="169" t="s">
        <v>142</v>
      </c>
      <c r="H227" s="170">
        <v>4</v>
      </c>
      <c r="I227" s="171"/>
      <c r="L227" s="167"/>
      <c r="M227" s="172"/>
      <c r="N227" s="173"/>
      <c r="O227" s="173"/>
      <c r="P227" s="173"/>
      <c r="Q227" s="173"/>
      <c r="R227" s="173"/>
      <c r="S227" s="173"/>
      <c r="T227" s="174"/>
      <c r="AT227" s="168" t="s">
        <v>146</v>
      </c>
      <c r="AU227" s="168" t="s">
        <v>79</v>
      </c>
      <c r="AV227" s="14" t="s">
        <v>79</v>
      </c>
      <c r="AW227" s="14" t="s">
        <v>31</v>
      </c>
      <c r="AX227" s="14" t="s">
        <v>69</v>
      </c>
      <c r="AY227" s="168" t="s">
        <v>135</v>
      </c>
    </row>
    <row r="228" spans="1:65" s="15" customFormat="1" ht="11.25">
      <c r="B228" s="175"/>
      <c r="D228" s="160" t="s">
        <v>146</v>
      </c>
      <c r="E228" s="176" t="s">
        <v>3</v>
      </c>
      <c r="F228" s="177" t="s">
        <v>149</v>
      </c>
      <c r="H228" s="178">
        <v>4</v>
      </c>
      <c r="I228" s="179"/>
      <c r="L228" s="175"/>
      <c r="M228" s="180"/>
      <c r="N228" s="181"/>
      <c r="O228" s="181"/>
      <c r="P228" s="181"/>
      <c r="Q228" s="181"/>
      <c r="R228" s="181"/>
      <c r="S228" s="181"/>
      <c r="T228" s="182"/>
      <c r="AT228" s="176" t="s">
        <v>146</v>
      </c>
      <c r="AU228" s="176" t="s">
        <v>79</v>
      </c>
      <c r="AV228" s="15" t="s">
        <v>142</v>
      </c>
      <c r="AW228" s="15" t="s">
        <v>31</v>
      </c>
      <c r="AX228" s="15" t="s">
        <v>77</v>
      </c>
      <c r="AY228" s="176" t="s">
        <v>135</v>
      </c>
    </row>
    <row r="229" spans="1:65" s="2" customFormat="1" ht="16.5" customHeight="1">
      <c r="A229" s="35"/>
      <c r="B229" s="140"/>
      <c r="C229" s="141" t="s">
        <v>419</v>
      </c>
      <c r="D229" s="141" t="s">
        <v>137</v>
      </c>
      <c r="E229" s="142" t="s">
        <v>1087</v>
      </c>
      <c r="F229" s="143" t="s">
        <v>1088</v>
      </c>
      <c r="G229" s="144" t="s">
        <v>157</v>
      </c>
      <c r="H229" s="145">
        <v>4</v>
      </c>
      <c r="I229" s="146"/>
      <c r="J229" s="147">
        <f>ROUND(I229*H229,2)</f>
        <v>0</v>
      </c>
      <c r="K229" s="143" t="s">
        <v>141</v>
      </c>
      <c r="L229" s="36"/>
      <c r="M229" s="148" t="s">
        <v>3</v>
      </c>
      <c r="N229" s="149" t="s">
        <v>40</v>
      </c>
      <c r="O229" s="56"/>
      <c r="P229" s="150">
        <f>O229*H229</f>
        <v>0</v>
      </c>
      <c r="Q229" s="150">
        <v>0</v>
      </c>
      <c r="R229" s="150">
        <f>Q229*H229</f>
        <v>0</v>
      </c>
      <c r="S229" s="150">
        <v>0</v>
      </c>
      <c r="T229" s="151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52" t="s">
        <v>615</v>
      </c>
      <c r="AT229" s="152" t="s">
        <v>137</v>
      </c>
      <c r="AU229" s="152" t="s">
        <v>79</v>
      </c>
      <c r="AY229" s="20" t="s">
        <v>135</v>
      </c>
      <c r="BE229" s="153">
        <f>IF(N229="základní",J229,0)</f>
        <v>0</v>
      </c>
      <c r="BF229" s="153">
        <f>IF(N229="snížená",J229,0)</f>
        <v>0</v>
      </c>
      <c r="BG229" s="153">
        <f>IF(N229="zákl. přenesená",J229,0)</f>
        <v>0</v>
      </c>
      <c r="BH229" s="153">
        <f>IF(N229="sníž. přenesená",J229,0)</f>
        <v>0</v>
      </c>
      <c r="BI229" s="153">
        <f>IF(N229="nulová",J229,0)</f>
        <v>0</v>
      </c>
      <c r="BJ229" s="20" t="s">
        <v>77</v>
      </c>
      <c r="BK229" s="153">
        <f>ROUND(I229*H229,2)</f>
        <v>0</v>
      </c>
      <c r="BL229" s="20" t="s">
        <v>615</v>
      </c>
      <c r="BM229" s="152" t="s">
        <v>628</v>
      </c>
    </row>
    <row r="230" spans="1:65" s="2" customFormat="1" ht="11.25">
      <c r="A230" s="35"/>
      <c r="B230" s="36"/>
      <c r="C230" s="35"/>
      <c r="D230" s="154" t="s">
        <v>144</v>
      </c>
      <c r="E230" s="35"/>
      <c r="F230" s="155" t="s">
        <v>1089</v>
      </c>
      <c r="G230" s="35"/>
      <c r="H230" s="35"/>
      <c r="I230" s="156"/>
      <c r="J230" s="35"/>
      <c r="K230" s="35"/>
      <c r="L230" s="36"/>
      <c r="M230" s="157"/>
      <c r="N230" s="158"/>
      <c r="O230" s="56"/>
      <c r="P230" s="56"/>
      <c r="Q230" s="56"/>
      <c r="R230" s="56"/>
      <c r="S230" s="56"/>
      <c r="T230" s="57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T230" s="20" t="s">
        <v>144</v>
      </c>
      <c r="AU230" s="20" t="s">
        <v>79</v>
      </c>
    </row>
    <row r="231" spans="1:65" s="14" customFormat="1" ht="11.25">
      <c r="B231" s="167"/>
      <c r="D231" s="160" t="s">
        <v>146</v>
      </c>
      <c r="E231" s="168" t="s">
        <v>3</v>
      </c>
      <c r="F231" s="169" t="s">
        <v>142</v>
      </c>
      <c r="H231" s="170">
        <v>4</v>
      </c>
      <c r="I231" s="171"/>
      <c r="L231" s="167"/>
      <c r="M231" s="172"/>
      <c r="N231" s="173"/>
      <c r="O231" s="173"/>
      <c r="P231" s="173"/>
      <c r="Q231" s="173"/>
      <c r="R231" s="173"/>
      <c r="S231" s="173"/>
      <c r="T231" s="174"/>
      <c r="AT231" s="168" t="s">
        <v>146</v>
      </c>
      <c r="AU231" s="168" t="s">
        <v>79</v>
      </c>
      <c r="AV231" s="14" t="s">
        <v>79</v>
      </c>
      <c r="AW231" s="14" t="s">
        <v>31</v>
      </c>
      <c r="AX231" s="14" t="s">
        <v>69</v>
      </c>
      <c r="AY231" s="168" t="s">
        <v>135</v>
      </c>
    </row>
    <row r="232" spans="1:65" s="15" customFormat="1" ht="11.25">
      <c r="B232" s="175"/>
      <c r="D232" s="160" t="s">
        <v>146</v>
      </c>
      <c r="E232" s="176" t="s">
        <v>3</v>
      </c>
      <c r="F232" s="177" t="s">
        <v>149</v>
      </c>
      <c r="H232" s="178">
        <v>4</v>
      </c>
      <c r="I232" s="179"/>
      <c r="L232" s="175"/>
      <c r="M232" s="180"/>
      <c r="N232" s="181"/>
      <c r="O232" s="181"/>
      <c r="P232" s="181"/>
      <c r="Q232" s="181"/>
      <c r="R232" s="181"/>
      <c r="S232" s="181"/>
      <c r="T232" s="182"/>
      <c r="AT232" s="176" t="s">
        <v>146</v>
      </c>
      <c r="AU232" s="176" t="s">
        <v>79</v>
      </c>
      <c r="AV232" s="15" t="s">
        <v>142</v>
      </c>
      <c r="AW232" s="15" t="s">
        <v>31</v>
      </c>
      <c r="AX232" s="15" t="s">
        <v>77</v>
      </c>
      <c r="AY232" s="176" t="s">
        <v>135</v>
      </c>
    </row>
    <row r="233" spans="1:65" s="2" customFormat="1" ht="33" customHeight="1">
      <c r="A233" s="35"/>
      <c r="B233" s="140"/>
      <c r="C233" s="141" t="s">
        <v>424</v>
      </c>
      <c r="D233" s="141" t="s">
        <v>137</v>
      </c>
      <c r="E233" s="142" t="s">
        <v>1090</v>
      </c>
      <c r="F233" s="143" t="s">
        <v>1091</v>
      </c>
      <c r="G233" s="144" t="s">
        <v>185</v>
      </c>
      <c r="H233" s="145">
        <v>6.48</v>
      </c>
      <c r="I233" s="146"/>
      <c r="J233" s="147">
        <f>ROUND(I233*H233,2)</f>
        <v>0</v>
      </c>
      <c r="K233" s="143" t="s">
        <v>141</v>
      </c>
      <c r="L233" s="36"/>
      <c r="M233" s="148" t="s">
        <v>3</v>
      </c>
      <c r="N233" s="149" t="s">
        <v>40</v>
      </c>
      <c r="O233" s="56"/>
      <c r="P233" s="150">
        <f>O233*H233</f>
        <v>0</v>
      </c>
      <c r="Q233" s="150">
        <v>0</v>
      </c>
      <c r="R233" s="150">
        <f>Q233*H233</f>
        <v>0</v>
      </c>
      <c r="S233" s="150">
        <v>0</v>
      </c>
      <c r="T233" s="151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52" t="s">
        <v>615</v>
      </c>
      <c r="AT233" s="152" t="s">
        <v>137</v>
      </c>
      <c r="AU233" s="152" t="s">
        <v>79</v>
      </c>
      <c r="AY233" s="20" t="s">
        <v>135</v>
      </c>
      <c r="BE233" s="153">
        <f>IF(N233="základní",J233,0)</f>
        <v>0</v>
      </c>
      <c r="BF233" s="153">
        <f>IF(N233="snížená",J233,0)</f>
        <v>0</v>
      </c>
      <c r="BG233" s="153">
        <f>IF(N233="zákl. přenesená",J233,0)</f>
        <v>0</v>
      </c>
      <c r="BH233" s="153">
        <f>IF(N233="sníž. přenesená",J233,0)</f>
        <v>0</v>
      </c>
      <c r="BI233" s="153">
        <f>IF(N233="nulová",J233,0)</f>
        <v>0</v>
      </c>
      <c r="BJ233" s="20" t="s">
        <v>77</v>
      </c>
      <c r="BK233" s="153">
        <f>ROUND(I233*H233,2)</f>
        <v>0</v>
      </c>
      <c r="BL233" s="20" t="s">
        <v>615</v>
      </c>
      <c r="BM233" s="152" t="s">
        <v>640</v>
      </c>
    </row>
    <row r="234" spans="1:65" s="2" customFormat="1" ht="11.25">
      <c r="A234" s="35"/>
      <c r="B234" s="36"/>
      <c r="C234" s="35"/>
      <c r="D234" s="154" t="s">
        <v>144</v>
      </c>
      <c r="E234" s="35"/>
      <c r="F234" s="155" t="s">
        <v>1092</v>
      </c>
      <c r="G234" s="35"/>
      <c r="H234" s="35"/>
      <c r="I234" s="156"/>
      <c r="J234" s="35"/>
      <c r="K234" s="35"/>
      <c r="L234" s="36"/>
      <c r="M234" s="157"/>
      <c r="N234" s="158"/>
      <c r="O234" s="56"/>
      <c r="P234" s="56"/>
      <c r="Q234" s="56"/>
      <c r="R234" s="56"/>
      <c r="S234" s="56"/>
      <c r="T234" s="57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20" t="s">
        <v>144</v>
      </c>
      <c r="AU234" s="20" t="s">
        <v>79</v>
      </c>
    </row>
    <row r="235" spans="1:65" s="13" customFormat="1" ht="11.25">
      <c r="B235" s="159"/>
      <c r="D235" s="160" t="s">
        <v>146</v>
      </c>
      <c r="E235" s="161" t="s">
        <v>3</v>
      </c>
      <c r="F235" s="162" t="s">
        <v>1012</v>
      </c>
      <c r="H235" s="161" t="s">
        <v>3</v>
      </c>
      <c r="I235" s="163"/>
      <c r="L235" s="159"/>
      <c r="M235" s="164"/>
      <c r="N235" s="165"/>
      <c r="O235" s="165"/>
      <c r="P235" s="165"/>
      <c r="Q235" s="165"/>
      <c r="R235" s="165"/>
      <c r="S235" s="165"/>
      <c r="T235" s="166"/>
      <c r="AT235" s="161" t="s">
        <v>146</v>
      </c>
      <c r="AU235" s="161" t="s">
        <v>79</v>
      </c>
      <c r="AV235" s="13" t="s">
        <v>77</v>
      </c>
      <c r="AW235" s="13" t="s">
        <v>31</v>
      </c>
      <c r="AX235" s="13" t="s">
        <v>69</v>
      </c>
      <c r="AY235" s="161" t="s">
        <v>135</v>
      </c>
    </row>
    <row r="236" spans="1:65" s="14" customFormat="1" ht="11.25">
      <c r="B236" s="167"/>
      <c r="D236" s="160" t="s">
        <v>146</v>
      </c>
      <c r="E236" s="168" t="s">
        <v>3</v>
      </c>
      <c r="F236" s="169" t="s">
        <v>1093</v>
      </c>
      <c r="H236" s="170">
        <v>6.48</v>
      </c>
      <c r="I236" s="171"/>
      <c r="L236" s="167"/>
      <c r="M236" s="172"/>
      <c r="N236" s="173"/>
      <c r="O236" s="173"/>
      <c r="P236" s="173"/>
      <c r="Q236" s="173"/>
      <c r="R236" s="173"/>
      <c r="S236" s="173"/>
      <c r="T236" s="174"/>
      <c r="AT236" s="168" t="s">
        <v>146</v>
      </c>
      <c r="AU236" s="168" t="s">
        <v>79</v>
      </c>
      <c r="AV236" s="14" t="s">
        <v>79</v>
      </c>
      <c r="AW236" s="14" t="s">
        <v>31</v>
      </c>
      <c r="AX236" s="14" t="s">
        <v>69</v>
      </c>
      <c r="AY236" s="168" t="s">
        <v>135</v>
      </c>
    </row>
    <row r="237" spans="1:65" s="15" customFormat="1" ht="11.25">
      <c r="B237" s="175"/>
      <c r="D237" s="160" t="s">
        <v>146</v>
      </c>
      <c r="E237" s="176" t="s">
        <v>3</v>
      </c>
      <c r="F237" s="177" t="s">
        <v>149</v>
      </c>
      <c r="H237" s="178">
        <v>6.48</v>
      </c>
      <c r="I237" s="179"/>
      <c r="L237" s="175"/>
      <c r="M237" s="180"/>
      <c r="N237" s="181"/>
      <c r="O237" s="181"/>
      <c r="P237" s="181"/>
      <c r="Q237" s="181"/>
      <c r="R237" s="181"/>
      <c r="S237" s="181"/>
      <c r="T237" s="182"/>
      <c r="AT237" s="176" t="s">
        <v>146</v>
      </c>
      <c r="AU237" s="176" t="s">
        <v>79</v>
      </c>
      <c r="AV237" s="15" t="s">
        <v>142</v>
      </c>
      <c r="AW237" s="15" t="s">
        <v>31</v>
      </c>
      <c r="AX237" s="15" t="s">
        <v>77</v>
      </c>
      <c r="AY237" s="176" t="s">
        <v>135</v>
      </c>
    </row>
    <row r="238" spans="1:65" s="2" customFormat="1" ht="37.9" customHeight="1">
      <c r="A238" s="35"/>
      <c r="B238" s="140"/>
      <c r="C238" s="141" t="s">
        <v>430</v>
      </c>
      <c r="D238" s="141" t="s">
        <v>137</v>
      </c>
      <c r="E238" s="142" t="s">
        <v>1094</v>
      </c>
      <c r="F238" s="143" t="s">
        <v>1095</v>
      </c>
      <c r="G238" s="144" t="s">
        <v>157</v>
      </c>
      <c r="H238" s="145">
        <v>504.44</v>
      </c>
      <c r="I238" s="146"/>
      <c r="J238" s="147">
        <f>ROUND(I238*H238,2)</f>
        <v>0</v>
      </c>
      <c r="K238" s="143" t="s">
        <v>141</v>
      </c>
      <c r="L238" s="36"/>
      <c r="M238" s="148" t="s">
        <v>3</v>
      </c>
      <c r="N238" s="149" t="s">
        <v>40</v>
      </c>
      <c r="O238" s="56"/>
      <c r="P238" s="150">
        <f>O238*H238</f>
        <v>0</v>
      </c>
      <c r="Q238" s="150">
        <v>0</v>
      </c>
      <c r="R238" s="150">
        <f>Q238*H238</f>
        <v>0</v>
      </c>
      <c r="S238" s="150">
        <v>0</v>
      </c>
      <c r="T238" s="151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52" t="s">
        <v>615</v>
      </c>
      <c r="AT238" s="152" t="s">
        <v>137</v>
      </c>
      <c r="AU238" s="152" t="s">
        <v>79</v>
      </c>
      <c r="AY238" s="20" t="s">
        <v>135</v>
      </c>
      <c r="BE238" s="153">
        <f>IF(N238="základní",J238,0)</f>
        <v>0</v>
      </c>
      <c r="BF238" s="153">
        <f>IF(N238="snížená",J238,0)</f>
        <v>0</v>
      </c>
      <c r="BG238" s="153">
        <f>IF(N238="zákl. přenesená",J238,0)</f>
        <v>0</v>
      </c>
      <c r="BH238" s="153">
        <f>IF(N238="sníž. přenesená",J238,0)</f>
        <v>0</v>
      </c>
      <c r="BI238" s="153">
        <f>IF(N238="nulová",J238,0)</f>
        <v>0</v>
      </c>
      <c r="BJ238" s="20" t="s">
        <v>77</v>
      </c>
      <c r="BK238" s="153">
        <f>ROUND(I238*H238,2)</f>
        <v>0</v>
      </c>
      <c r="BL238" s="20" t="s">
        <v>615</v>
      </c>
      <c r="BM238" s="152" t="s">
        <v>211</v>
      </c>
    </row>
    <row r="239" spans="1:65" s="2" customFormat="1" ht="11.25">
      <c r="A239" s="35"/>
      <c r="B239" s="36"/>
      <c r="C239" s="35"/>
      <c r="D239" s="154" t="s">
        <v>144</v>
      </c>
      <c r="E239" s="35"/>
      <c r="F239" s="155" t="s">
        <v>1096</v>
      </c>
      <c r="G239" s="35"/>
      <c r="H239" s="35"/>
      <c r="I239" s="156"/>
      <c r="J239" s="35"/>
      <c r="K239" s="35"/>
      <c r="L239" s="36"/>
      <c r="M239" s="157"/>
      <c r="N239" s="158"/>
      <c r="O239" s="56"/>
      <c r="P239" s="56"/>
      <c r="Q239" s="56"/>
      <c r="R239" s="56"/>
      <c r="S239" s="56"/>
      <c r="T239" s="57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20" t="s">
        <v>144</v>
      </c>
      <c r="AU239" s="20" t="s">
        <v>79</v>
      </c>
    </row>
    <row r="240" spans="1:65" s="13" customFormat="1" ht="11.25">
      <c r="B240" s="159"/>
      <c r="D240" s="160" t="s">
        <v>146</v>
      </c>
      <c r="E240" s="161" t="s">
        <v>3</v>
      </c>
      <c r="F240" s="162" t="s">
        <v>973</v>
      </c>
      <c r="H240" s="161" t="s">
        <v>3</v>
      </c>
      <c r="I240" s="163"/>
      <c r="L240" s="159"/>
      <c r="M240" s="164"/>
      <c r="N240" s="165"/>
      <c r="O240" s="165"/>
      <c r="P240" s="165"/>
      <c r="Q240" s="165"/>
      <c r="R240" s="165"/>
      <c r="S240" s="165"/>
      <c r="T240" s="166"/>
      <c r="AT240" s="161" t="s">
        <v>146</v>
      </c>
      <c r="AU240" s="161" t="s">
        <v>79</v>
      </c>
      <c r="AV240" s="13" t="s">
        <v>77</v>
      </c>
      <c r="AW240" s="13" t="s">
        <v>31</v>
      </c>
      <c r="AX240" s="13" t="s">
        <v>69</v>
      </c>
      <c r="AY240" s="161" t="s">
        <v>135</v>
      </c>
    </row>
    <row r="241" spans="1:65" s="14" customFormat="1" ht="11.25">
      <c r="B241" s="167"/>
      <c r="D241" s="160" t="s">
        <v>146</v>
      </c>
      <c r="E241" s="168" t="s">
        <v>3</v>
      </c>
      <c r="F241" s="169" t="s">
        <v>974</v>
      </c>
      <c r="H241" s="170">
        <v>78.646000000000001</v>
      </c>
      <c r="I241" s="171"/>
      <c r="L241" s="167"/>
      <c r="M241" s="172"/>
      <c r="N241" s="173"/>
      <c r="O241" s="173"/>
      <c r="P241" s="173"/>
      <c r="Q241" s="173"/>
      <c r="R241" s="173"/>
      <c r="S241" s="173"/>
      <c r="T241" s="174"/>
      <c r="AT241" s="168" t="s">
        <v>146</v>
      </c>
      <c r="AU241" s="168" t="s">
        <v>79</v>
      </c>
      <c r="AV241" s="14" t="s">
        <v>79</v>
      </c>
      <c r="AW241" s="14" t="s">
        <v>31</v>
      </c>
      <c r="AX241" s="14" t="s">
        <v>69</v>
      </c>
      <c r="AY241" s="168" t="s">
        <v>135</v>
      </c>
    </row>
    <row r="242" spans="1:65" s="14" customFormat="1" ht="11.25">
      <c r="B242" s="167"/>
      <c r="D242" s="160" t="s">
        <v>146</v>
      </c>
      <c r="E242" s="168" t="s">
        <v>3</v>
      </c>
      <c r="F242" s="169" t="s">
        <v>975</v>
      </c>
      <c r="H242" s="170">
        <v>52.405999999999999</v>
      </c>
      <c r="I242" s="171"/>
      <c r="L242" s="167"/>
      <c r="M242" s="172"/>
      <c r="N242" s="173"/>
      <c r="O242" s="173"/>
      <c r="P242" s="173"/>
      <c r="Q242" s="173"/>
      <c r="R242" s="173"/>
      <c r="S242" s="173"/>
      <c r="T242" s="174"/>
      <c r="AT242" s="168" t="s">
        <v>146</v>
      </c>
      <c r="AU242" s="168" t="s">
        <v>79</v>
      </c>
      <c r="AV242" s="14" t="s">
        <v>79</v>
      </c>
      <c r="AW242" s="14" t="s">
        <v>31</v>
      </c>
      <c r="AX242" s="14" t="s">
        <v>69</v>
      </c>
      <c r="AY242" s="168" t="s">
        <v>135</v>
      </c>
    </row>
    <row r="243" spans="1:65" s="14" customFormat="1" ht="11.25">
      <c r="B243" s="167"/>
      <c r="D243" s="160" t="s">
        <v>146</v>
      </c>
      <c r="E243" s="168" t="s">
        <v>3</v>
      </c>
      <c r="F243" s="169" t="s">
        <v>976</v>
      </c>
      <c r="H243" s="170">
        <v>124.34699999999999</v>
      </c>
      <c r="I243" s="171"/>
      <c r="L243" s="167"/>
      <c r="M243" s="172"/>
      <c r="N243" s="173"/>
      <c r="O243" s="173"/>
      <c r="P243" s="173"/>
      <c r="Q243" s="173"/>
      <c r="R243" s="173"/>
      <c r="S243" s="173"/>
      <c r="T243" s="174"/>
      <c r="AT243" s="168" t="s">
        <v>146</v>
      </c>
      <c r="AU243" s="168" t="s">
        <v>79</v>
      </c>
      <c r="AV243" s="14" t="s">
        <v>79</v>
      </c>
      <c r="AW243" s="14" t="s">
        <v>31</v>
      </c>
      <c r="AX243" s="14" t="s">
        <v>69</v>
      </c>
      <c r="AY243" s="168" t="s">
        <v>135</v>
      </c>
    </row>
    <row r="244" spans="1:65" s="14" customFormat="1" ht="22.5">
      <c r="B244" s="167"/>
      <c r="D244" s="160" t="s">
        <v>146</v>
      </c>
      <c r="E244" s="168" t="s">
        <v>3</v>
      </c>
      <c r="F244" s="169" t="s">
        <v>977</v>
      </c>
      <c r="H244" s="170">
        <v>50.554000000000002</v>
      </c>
      <c r="I244" s="171"/>
      <c r="L244" s="167"/>
      <c r="M244" s="172"/>
      <c r="N244" s="173"/>
      <c r="O244" s="173"/>
      <c r="P244" s="173"/>
      <c r="Q244" s="173"/>
      <c r="R244" s="173"/>
      <c r="S244" s="173"/>
      <c r="T244" s="174"/>
      <c r="AT244" s="168" t="s">
        <v>146</v>
      </c>
      <c r="AU244" s="168" t="s">
        <v>79</v>
      </c>
      <c r="AV244" s="14" t="s">
        <v>79</v>
      </c>
      <c r="AW244" s="14" t="s">
        <v>31</v>
      </c>
      <c r="AX244" s="14" t="s">
        <v>69</v>
      </c>
      <c r="AY244" s="168" t="s">
        <v>135</v>
      </c>
    </row>
    <row r="245" spans="1:65" s="14" customFormat="1" ht="11.25">
      <c r="B245" s="167"/>
      <c r="D245" s="160" t="s">
        <v>146</v>
      </c>
      <c r="E245" s="168" t="s">
        <v>3</v>
      </c>
      <c r="F245" s="169" t="s">
        <v>978</v>
      </c>
      <c r="H245" s="170">
        <v>70.483000000000004</v>
      </c>
      <c r="I245" s="171"/>
      <c r="L245" s="167"/>
      <c r="M245" s="172"/>
      <c r="N245" s="173"/>
      <c r="O245" s="173"/>
      <c r="P245" s="173"/>
      <c r="Q245" s="173"/>
      <c r="R245" s="173"/>
      <c r="S245" s="173"/>
      <c r="T245" s="174"/>
      <c r="AT245" s="168" t="s">
        <v>146</v>
      </c>
      <c r="AU245" s="168" t="s">
        <v>79</v>
      </c>
      <c r="AV245" s="14" t="s">
        <v>79</v>
      </c>
      <c r="AW245" s="14" t="s">
        <v>31</v>
      </c>
      <c r="AX245" s="14" t="s">
        <v>69</v>
      </c>
      <c r="AY245" s="168" t="s">
        <v>135</v>
      </c>
    </row>
    <row r="246" spans="1:65" s="14" customFormat="1" ht="22.5">
      <c r="B246" s="167"/>
      <c r="D246" s="160" t="s">
        <v>146</v>
      </c>
      <c r="E246" s="168" t="s">
        <v>3</v>
      </c>
      <c r="F246" s="169" t="s">
        <v>979</v>
      </c>
      <c r="H246" s="170">
        <v>80.162000000000006</v>
      </c>
      <c r="I246" s="171"/>
      <c r="L246" s="167"/>
      <c r="M246" s="172"/>
      <c r="N246" s="173"/>
      <c r="O246" s="173"/>
      <c r="P246" s="173"/>
      <c r="Q246" s="173"/>
      <c r="R246" s="173"/>
      <c r="S246" s="173"/>
      <c r="T246" s="174"/>
      <c r="AT246" s="168" t="s">
        <v>146</v>
      </c>
      <c r="AU246" s="168" t="s">
        <v>79</v>
      </c>
      <c r="AV246" s="14" t="s">
        <v>79</v>
      </c>
      <c r="AW246" s="14" t="s">
        <v>31</v>
      </c>
      <c r="AX246" s="14" t="s">
        <v>69</v>
      </c>
      <c r="AY246" s="168" t="s">
        <v>135</v>
      </c>
    </row>
    <row r="247" spans="1:65" s="14" customFormat="1" ht="11.25">
      <c r="B247" s="167"/>
      <c r="D247" s="160" t="s">
        <v>146</v>
      </c>
      <c r="E247" s="168" t="s">
        <v>3</v>
      </c>
      <c r="F247" s="169" t="s">
        <v>980</v>
      </c>
      <c r="H247" s="170">
        <v>23.506</v>
      </c>
      <c r="I247" s="171"/>
      <c r="L247" s="167"/>
      <c r="M247" s="172"/>
      <c r="N247" s="173"/>
      <c r="O247" s="173"/>
      <c r="P247" s="173"/>
      <c r="Q247" s="173"/>
      <c r="R247" s="173"/>
      <c r="S247" s="173"/>
      <c r="T247" s="174"/>
      <c r="AT247" s="168" t="s">
        <v>146</v>
      </c>
      <c r="AU247" s="168" t="s">
        <v>79</v>
      </c>
      <c r="AV247" s="14" t="s">
        <v>79</v>
      </c>
      <c r="AW247" s="14" t="s">
        <v>31</v>
      </c>
      <c r="AX247" s="14" t="s">
        <v>69</v>
      </c>
      <c r="AY247" s="168" t="s">
        <v>135</v>
      </c>
    </row>
    <row r="248" spans="1:65" s="14" customFormat="1" ht="11.25">
      <c r="B248" s="167"/>
      <c r="D248" s="160" t="s">
        <v>146</v>
      </c>
      <c r="E248" s="168" t="s">
        <v>3</v>
      </c>
      <c r="F248" s="169" t="s">
        <v>981</v>
      </c>
      <c r="H248" s="170">
        <v>24.335999999999999</v>
      </c>
      <c r="I248" s="171"/>
      <c r="L248" s="167"/>
      <c r="M248" s="172"/>
      <c r="N248" s="173"/>
      <c r="O248" s="173"/>
      <c r="P248" s="173"/>
      <c r="Q248" s="173"/>
      <c r="R248" s="173"/>
      <c r="S248" s="173"/>
      <c r="T248" s="174"/>
      <c r="AT248" s="168" t="s">
        <v>146</v>
      </c>
      <c r="AU248" s="168" t="s">
        <v>79</v>
      </c>
      <c r="AV248" s="14" t="s">
        <v>79</v>
      </c>
      <c r="AW248" s="14" t="s">
        <v>31</v>
      </c>
      <c r="AX248" s="14" t="s">
        <v>69</v>
      </c>
      <c r="AY248" s="168" t="s">
        <v>135</v>
      </c>
    </row>
    <row r="249" spans="1:65" s="15" customFormat="1" ht="11.25">
      <c r="B249" s="175"/>
      <c r="D249" s="160" t="s">
        <v>146</v>
      </c>
      <c r="E249" s="176" t="s">
        <v>3</v>
      </c>
      <c r="F249" s="177" t="s">
        <v>149</v>
      </c>
      <c r="H249" s="178">
        <v>504.43999999999994</v>
      </c>
      <c r="I249" s="179"/>
      <c r="L249" s="175"/>
      <c r="M249" s="180"/>
      <c r="N249" s="181"/>
      <c r="O249" s="181"/>
      <c r="P249" s="181"/>
      <c r="Q249" s="181"/>
      <c r="R249" s="181"/>
      <c r="S249" s="181"/>
      <c r="T249" s="182"/>
      <c r="AT249" s="176" t="s">
        <v>146</v>
      </c>
      <c r="AU249" s="176" t="s">
        <v>79</v>
      </c>
      <c r="AV249" s="15" t="s">
        <v>142</v>
      </c>
      <c r="AW249" s="15" t="s">
        <v>31</v>
      </c>
      <c r="AX249" s="15" t="s">
        <v>77</v>
      </c>
      <c r="AY249" s="176" t="s">
        <v>135</v>
      </c>
    </row>
    <row r="250" spans="1:65" s="2" customFormat="1" ht="37.9" customHeight="1">
      <c r="A250" s="35"/>
      <c r="B250" s="140"/>
      <c r="C250" s="141" t="s">
        <v>433</v>
      </c>
      <c r="D250" s="141" t="s">
        <v>137</v>
      </c>
      <c r="E250" s="142" t="s">
        <v>1097</v>
      </c>
      <c r="F250" s="143" t="s">
        <v>1098</v>
      </c>
      <c r="G250" s="144" t="s">
        <v>157</v>
      </c>
      <c r="H250" s="145">
        <v>20</v>
      </c>
      <c r="I250" s="146"/>
      <c r="J250" s="147">
        <f>ROUND(I250*H250,2)</f>
        <v>0</v>
      </c>
      <c r="K250" s="143" t="s">
        <v>141</v>
      </c>
      <c r="L250" s="36"/>
      <c r="M250" s="148" t="s">
        <v>3</v>
      </c>
      <c r="N250" s="149" t="s">
        <v>40</v>
      </c>
      <c r="O250" s="56"/>
      <c r="P250" s="150">
        <f>O250*H250</f>
        <v>0</v>
      </c>
      <c r="Q250" s="150">
        <v>0</v>
      </c>
      <c r="R250" s="150">
        <f>Q250*H250</f>
        <v>0</v>
      </c>
      <c r="S250" s="150">
        <v>0</v>
      </c>
      <c r="T250" s="151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52" t="s">
        <v>615</v>
      </c>
      <c r="AT250" s="152" t="s">
        <v>137</v>
      </c>
      <c r="AU250" s="152" t="s">
        <v>79</v>
      </c>
      <c r="AY250" s="20" t="s">
        <v>135</v>
      </c>
      <c r="BE250" s="153">
        <f>IF(N250="základní",J250,0)</f>
        <v>0</v>
      </c>
      <c r="BF250" s="153">
        <f>IF(N250="snížená",J250,0)</f>
        <v>0</v>
      </c>
      <c r="BG250" s="153">
        <f>IF(N250="zákl. přenesená",J250,0)</f>
        <v>0</v>
      </c>
      <c r="BH250" s="153">
        <f>IF(N250="sníž. přenesená",J250,0)</f>
        <v>0</v>
      </c>
      <c r="BI250" s="153">
        <f>IF(N250="nulová",J250,0)</f>
        <v>0</v>
      </c>
      <c r="BJ250" s="20" t="s">
        <v>77</v>
      </c>
      <c r="BK250" s="153">
        <f>ROUND(I250*H250,2)</f>
        <v>0</v>
      </c>
      <c r="BL250" s="20" t="s">
        <v>615</v>
      </c>
      <c r="BM250" s="152" t="s">
        <v>663</v>
      </c>
    </row>
    <row r="251" spans="1:65" s="2" customFormat="1" ht="11.25">
      <c r="A251" s="35"/>
      <c r="B251" s="36"/>
      <c r="C251" s="35"/>
      <c r="D251" s="154" t="s">
        <v>144</v>
      </c>
      <c r="E251" s="35"/>
      <c r="F251" s="155" t="s">
        <v>1099</v>
      </c>
      <c r="G251" s="35"/>
      <c r="H251" s="35"/>
      <c r="I251" s="156"/>
      <c r="J251" s="35"/>
      <c r="K251" s="35"/>
      <c r="L251" s="36"/>
      <c r="M251" s="157"/>
      <c r="N251" s="158"/>
      <c r="O251" s="56"/>
      <c r="P251" s="56"/>
      <c r="Q251" s="56"/>
      <c r="R251" s="56"/>
      <c r="S251" s="56"/>
      <c r="T251" s="57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20" t="s">
        <v>144</v>
      </c>
      <c r="AU251" s="20" t="s">
        <v>79</v>
      </c>
    </row>
    <row r="252" spans="1:65" s="13" customFormat="1" ht="11.25">
      <c r="B252" s="159"/>
      <c r="D252" s="160" t="s">
        <v>146</v>
      </c>
      <c r="E252" s="161" t="s">
        <v>3</v>
      </c>
      <c r="F252" s="162" t="s">
        <v>1022</v>
      </c>
      <c r="H252" s="161" t="s">
        <v>3</v>
      </c>
      <c r="I252" s="163"/>
      <c r="L252" s="159"/>
      <c r="M252" s="164"/>
      <c r="N252" s="165"/>
      <c r="O252" s="165"/>
      <c r="P252" s="165"/>
      <c r="Q252" s="165"/>
      <c r="R252" s="165"/>
      <c r="S252" s="165"/>
      <c r="T252" s="166"/>
      <c r="AT252" s="161" t="s">
        <v>146</v>
      </c>
      <c r="AU252" s="161" t="s">
        <v>79</v>
      </c>
      <c r="AV252" s="13" t="s">
        <v>77</v>
      </c>
      <c r="AW252" s="13" t="s">
        <v>31</v>
      </c>
      <c r="AX252" s="13" t="s">
        <v>69</v>
      </c>
      <c r="AY252" s="161" t="s">
        <v>135</v>
      </c>
    </row>
    <row r="253" spans="1:65" s="14" customFormat="1" ht="11.25">
      <c r="B253" s="167"/>
      <c r="D253" s="160" t="s">
        <v>146</v>
      </c>
      <c r="E253" s="168" t="s">
        <v>3</v>
      </c>
      <c r="F253" s="169" t="s">
        <v>321</v>
      </c>
      <c r="H253" s="170">
        <v>20</v>
      </c>
      <c r="I253" s="171"/>
      <c r="L253" s="167"/>
      <c r="M253" s="172"/>
      <c r="N253" s="173"/>
      <c r="O253" s="173"/>
      <c r="P253" s="173"/>
      <c r="Q253" s="173"/>
      <c r="R253" s="173"/>
      <c r="S253" s="173"/>
      <c r="T253" s="174"/>
      <c r="AT253" s="168" t="s">
        <v>146</v>
      </c>
      <c r="AU253" s="168" t="s">
        <v>79</v>
      </c>
      <c r="AV253" s="14" t="s">
        <v>79</v>
      </c>
      <c r="AW253" s="14" t="s">
        <v>31</v>
      </c>
      <c r="AX253" s="14" t="s">
        <v>69</v>
      </c>
      <c r="AY253" s="168" t="s">
        <v>135</v>
      </c>
    </row>
    <row r="254" spans="1:65" s="15" customFormat="1" ht="11.25">
      <c r="B254" s="175"/>
      <c r="D254" s="160" t="s">
        <v>146</v>
      </c>
      <c r="E254" s="176" t="s">
        <v>3</v>
      </c>
      <c r="F254" s="177" t="s">
        <v>149</v>
      </c>
      <c r="H254" s="178">
        <v>20</v>
      </c>
      <c r="I254" s="179"/>
      <c r="L254" s="175"/>
      <c r="M254" s="180"/>
      <c r="N254" s="181"/>
      <c r="O254" s="181"/>
      <c r="P254" s="181"/>
      <c r="Q254" s="181"/>
      <c r="R254" s="181"/>
      <c r="S254" s="181"/>
      <c r="T254" s="182"/>
      <c r="AT254" s="176" t="s">
        <v>146</v>
      </c>
      <c r="AU254" s="176" t="s">
        <v>79</v>
      </c>
      <c r="AV254" s="15" t="s">
        <v>142</v>
      </c>
      <c r="AW254" s="15" t="s">
        <v>31</v>
      </c>
      <c r="AX254" s="15" t="s">
        <v>77</v>
      </c>
      <c r="AY254" s="176" t="s">
        <v>135</v>
      </c>
    </row>
    <row r="255" spans="1:65" s="2" customFormat="1" ht="24.2" customHeight="1">
      <c r="A255" s="35"/>
      <c r="B255" s="140"/>
      <c r="C255" s="141" t="s">
        <v>438</v>
      </c>
      <c r="D255" s="141" t="s">
        <v>137</v>
      </c>
      <c r="E255" s="142" t="s">
        <v>1100</v>
      </c>
      <c r="F255" s="143" t="s">
        <v>1101</v>
      </c>
      <c r="G255" s="144" t="s">
        <v>185</v>
      </c>
      <c r="H255" s="145">
        <v>445.94099999999997</v>
      </c>
      <c r="I255" s="146"/>
      <c r="J255" s="147">
        <f>ROUND(I255*H255,2)</f>
        <v>0</v>
      </c>
      <c r="K255" s="143" t="s">
        <v>141</v>
      </c>
      <c r="L255" s="36"/>
      <c r="M255" s="148" t="s">
        <v>3</v>
      </c>
      <c r="N255" s="149" t="s">
        <v>40</v>
      </c>
      <c r="O255" s="56"/>
      <c r="P255" s="150">
        <f>O255*H255</f>
        <v>0</v>
      </c>
      <c r="Q255" s="150">
        <v>0</v>
      </c>
      <c r="R255" s="150">
        <f>Q255*H255</f>
        <v>0</v>
      </c>
      <c r="S255" s="150">
        <v>0</v>
      </c>
      <c r="T255" s="151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52" t="s">
        <v>615</v>
      </c>
      <c r="AT255" s="152" t="s">
        <v>137</v>
      </c>
      <c r="AU255" s="152" t="s">
        <v>79</v>
      </c>
      <c r="AY255" s="20" t="s">
        <v>135</v>
      </c>
      <c r="BE255" s="153">
        <f>IF(N255="základní",J255,0)</f>
        <v>0</v>
      </c>
      <c r="BF255" s="153">
        <f>IF(N255="snížená",J255,0)</f>
        <v>0</v>
      </c>
      <c r="BG255" s="153">
        <f>IF(N255="zákl. přenesená",J255,0)</f>
        <v>0</v>
      </c>
      <c r="BH255" s="153">
        <f>IF(N255="sníž. přenesená",J255,0)</f>
        <v>0</v>
      </c>
      <c r="BI255" s="153">
        <f>IF(N255="nulová",J255,0)</f>
        <v>0</v>
      </c>
      <c r="BJ255" s="20" t="s">
        <v>77</v>
      </c>
      <c r="BK255" s="153">
        <f>ROUND(I255*H255,2)</f>
        <v>0</v>
      </c>
      <c r="BL255" s="20" t="s">
        <v>615</v>
      </c>
      <c r="BM255" s="152" t="s">
        <v>673</v>
      </c>
    </row>
    <row r="256" spans="1:65" s="2" customFormat="1" ht="11.25">
      <c r="A256" s="35"/>
      <c r="B256" s="36"/>
      <c r="C256" s="35"/>
      <c r="D256" s="154" t="s">
        <v>144</v>
      </c>
      <c r="E256" s="35"/>
      <c r="F256" s="155" t="s">
        <v>1102</v>
      </c>
      <c r="G256" s="35"/>
      <c r="H256" s="35"/>
      <c r="I256" s="156"/>
      <c r="J256" s="35"/>
      <c r="K256" s="35"/>
      <c r="L256" s="36"/>
      <c r="M256" s="157"/>
      <c r="N256" s="158"/>
      <c r="O256" s="56"/>
      <c r="P256" s="56"/>
      <c r="Q256" s="56"/>
      <c r="R256" s="56"/>
      <c r="S256" s="56"/>
      <c r="T256" s="57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T256" s="20" t="s">
        <v>144</v>
      </c>
      <c r="AU256" s="20" t="s">
        <v>79</v>
      </c>
    </row>
    <row r="257" spans="1:65" s="13" customFormat="1" ht="11.25">
      <c r="B257" s="159"/>
      <c r="D257" s="160" t="s">
        <v>146</v>
      </c>
      <c r="E257" s="161" t="s">
        <v>3</v>
      </c>
      <c r="F257" s="162" t="s">
        <v>1103</v>
      </c>
      <c r="H257" s="161" t="s">
        <v>3</v>
      </c>
      <c r="I257" s="163"/>
      <c r="L257" s="159"/>
      <c r="M257" s="164"/>
      <c r="N257" s="165"/>
      <c r="O257" s="165"/>
      <c r="P257" s="165"/>
      <c r="Q257" s="165"/>
      <c r="R257" s="165"/>
      <c r="S257" s="165"/>
      <c r="T257" s="166"/>
      <c r="AT257" s="161" t="s">
        <v>146</v>
      </c>
      <c r="AU257" s="161" t="s">
        <v>79</v>
      </c>
      <c r="AV257" s="13" t="s">
        <v>77</v>
      </c>
      <c r="AW257" s="13" t="s">
        <v>31</v>
      </c>
      <c r="AX257" s="13" t="s">
        <v>69</v>
      </c>
      <c r="AY257" s="161" t="s">
        <v>135</v>
      </c>
    </row>
    <row r="258" spans="1:65" s="14" customFormat="1" ht="11.25">
      <c r="B258" s="167"/>
      <c r="D258" s="160" t="s">
        <v>146</v>
      </c>
      <c r="E258" s="168" t="s">
        <v>3</v>
      </c>
      <c r="F258" s="169" t="s">
        <v>1104</v>
      </c>
      <c r="H258" s="170">
        <v>231.27799999999999</v>
      </c>
      <c r="I258" s="171"/>
      <c r="L258" s="167"/>
      <c r="M258" s="172"/>
      <c r="N258" s="173"/>
      <c r="O258" s="173"/>
      <c r="P258" s="173"/>
      <c r="Q258" s="173"/>
      <c r="R258" s="173"/>
      <c r="S258" s="173"/>
      <c r="T258" s="174"/>
      <c r="AT258" s="168" t="s">
        <v>146</v>
      </c>
      <c r="AU258" s="168" t="s">
        <v>79</v>
      </c>
      <c r="AV258" s="14" t="s">
        <v>79</v>
      </c>
      <c r="AW258" s="14" t="s">
        <v>31</v>
      </c>
      <c r="AX258" s="14" t="s">
        <v>69</v>
      </c>
      <c r="AY258" s="168" t="s">
        <v>135</v>
      </c>
    </row>
    <row r="259" spans="1:65" s="14" customFormat="1" ht="11.25">
      <c r="B259" s="167"/>
      <c r="D259" s="160" t="s">
        <v>146</v>
      </c>
      <c r="E259" s="168" t="s">
        <v>3</v>
      </c>
      <c r="F259" s="169" t="s">
        <v>1105</v>
      </c>
      <c r="H259" s="170">
        <v>21.6</v>
      </c>
      <c r="I259" s="171"/>
      <c r="L259" s="167"/>
      <c r="M259" s="172"/>
      <c r="N259" s="173"/>
      <c r="O259" s="173"/>
      <c r="P259" s="173"/>
      <c r="Q259" s="173"/>
      <c r="R259" s="173"/>
      <c r="S259" s="173"/>
      <c r="T259" s="174"/>
      <c r="AT259" s="168" t="s">
        <v>146</v>
      </c>
      <c r="AU259" s="168" t="s">
        <v>79</v>
      </c>
      <c r="AV259" s="14" t="s">
        <v>79</v>
      </c>
      <c r="AW259" s="14" t="s">
        <v>31</v>
      </c>
      <c r="AX259" s="14" t="s">
        <v>69</v>
      </c>
      <c r="AY259" s="168" t="s">
        <v>135</v>
      </c>
    </row>
    <row r="260" spans="1:65" s="14" customFormat="1" ht="11.25">
      <c r="B260" s="167"/>
      <c r="D260" s="160" t="s">
        <v>146</v>
      </c>
      <c r="E260" s="168" t="s">
        <v>3</v>
      </c>
      <c r="F260" s="169" t="s">
        <v>1106</v>
      </c>
      <c r="H260" s="170">
        <v>11.664</v>
      </c>
      <c r="I260" s="171"/>
      <c r="L260" s="167"/>
      <c r="M260" s="172"/>
      <c r="N260" s="173"/>
      <c r="O260" s="173"/>
      <c r="P260" s="173"/>
      <c r="Q260" s="173"/>
      <c r="R260" s="173"/>
      <c r="S260" s="173"/>
      <c r="T260" s="174"/>
      <c r="AT260" s="168" t="s">
        <v>146</v>
      </c>
      <c r="AU260" s="168" t="s">
        <v>79</v>
      </c>
      <c r="AV260" s="14" t="s">
        <v>79</v>
      </c>
      <c r="AW260" s="14" t="s">
        <v>31</v>
      </c>
      <c r="AX260" s="14" t="s">
        <v>69</v>
      </c>
      <c r="AY260" s="168" t="s">
        <v>135</v>
      </c>
    </row>
    <row r="261" spans="1:65" s="16" customFormat="1" ht="11.25">
      <c r="B261" s="198"/>
      <c r="D261" s="160" t="s">
        <v>146</v>
      </c>
      <c r="E261" s="199" t="s">
        <v>3</v>
      </c>
      <c r="F261" s="200" t="s">
        <v>1107</v>
      </c>
      <c r="H261" s="201">
        <v>264.54199999999997</v>
      </c>
      <c r="I261" s="202"/>
      <c r="L261" s="198"/>
      <c r="M261" s="203"/>
      <c r="N261" s="204"/>
      <c r="O261" s="204"/>
      <c r="P261" s="204"/>
      <c r="Q261" s="204"/>
      <c r="R261" s="204"/>
      <c r="S261" s="204"/>
      <c r="T261" s="205"/>
      <c r="AT261" s="199" t="s">
        <v>146</v>
      </c>
      <c r="AU261" s="199" t="s">
        <v>79</v>
      </c>
      <c r="AV261" s="16" t="s">
        <v>154</v>
      </c>
      <c r="AW261" s="16" t="s">
        <v>31</v>
      </c>
      <c r="AX261" s="16" t="s">
        <v>69</v>
      </c>
      <c r="AY261" s="199" t="s">
        <v>135</v>
      </c>
    </row>
    <row r="262" spans="1:65" s="13" customFormat="1" ht="11.25">
      <c r="B262" s="159"/>
      <c r="D262" s="160" t="s">
        <v>146</v>
      </c>
      <c r="E262" s="161" t="s">
        <v>3</v>
      </c>
      <c r="F262" s="162" t="s">
        <v>1108</v>
      </c>
      <c r="H262" s="161" t="s">
        <v>3</v>
      </c>
      <c r="I262" s="163"/>
      <c r="L262" s="159"/>
      <c r="M262" s="164"/>
      <c r="N262" s="165"/>
      <c r="O262" s="165"/>
      <c r="P262" s="165"/>
      <c r="Q262" s="165"/>
      <c r="R262" s="165"/>
      <c r="S262" s="165"/>
      <c r="T262" s="166"/>
      <c r="AT262" s="161" t="s">
        <v>146</v>
      </c>
      <c r="AU262" s="161" t="s">
        <v>79</v>
      </c>
      <c r="AV262" s="13" t="s">
        <v>77</v>
      </c>
      <c r="AW262" s="13" t="s">
        <v>31</v>
      </c>
      <c r="AX262" s="13" t="s">
        <v>69</v>
      </c>
      <c r="AY262" s="161" t="s">
        <v>135</v>
      </c>
    </row>
    <row r="263" spans="1:65" s="14" customFormat="1" ht="11.25">
      <c r="B263" s="167"/>
      <c r="D263" s="160" t="s">
        <v>146</v>
      </c>
      <c r="E263" s="168" t="s">
        <v>3</v>
      </c>
      <c r="F263" s="169" t="s">
        <v>1109</v>
      </c>
      <c r="H263" s="170">
        <v>165.19900000000001</v>
      </c>
      <c r="I263" s="171"/>
      <c r="L263" s="167"/>
      <c r="M263" s="172"/>
      <c r="N263" s="173"/>
      <c r="O263" s="173"/>
      <c r="P263" s="173"/>
      <c r="Q263" s="173"/>
      <c r="R263" s="173"/>
      <c r="S263" s="173"/>
      <c r="T263" s="174"/>
      <c r="AT263" s="168" t="s">
        <v>146</v>
      </c>
      <c r="AU263" s="168" t="s">
        <v>79</v>
      </c>
      <c r="AV263" s="14" t="s">
        <v>79</v>
      </c>
      <c r="AW263" s="14" t="s">
        <v>31</v>
      </c>
      <c r="AX263" s="14" t="s">
        <v>69</v>
      </c>
      <c r="AY263" s="168" t="s">
        <v>135</v>
      </c>
    </row>
    <row r="264" spans="1:65" s="14" customFormat="1" ht="11.25">
      <c r="B264" s="167"/>
      <c r="D264" s="160" t="s">
        <v>146</v>
      </c>
      <c r="E264" s="168" t="s">
        <v>3</v>
      </c>
      <c r="F264" s="169" t="s">
        <v>1110</v>
      </c>
      <c r="H264" s="170">
        <v>16.2</v>
      </c>
      <c r="I264" s="171"/>
      <c r="L264" s="167"/>
      <c r="M264" s="172"/>
      <c r="N264" s="173"/>
      <c r="O264" s="173"/>
      <c r="P264" s="173"/>
      <c r="Q264" s="173"/>
      <c r="R264" s="173"/>
      <c r="S264" s="173"/>
      <c r="T264" s="174"/>
      <c r="AT264" s="168" t="s">
        <v>146</v>
      </c>
      <c r="AU264" s="168" t="s">
        <v>79</v>
      </c>
      <c r="AV264" s="14" t="s">
        <v>79</v>
      </c>
      <c r="AW264" s="14" t="s">
        <v>31</v>
      </c>
      <c r="AX264" s="14" t="s">
        <v>69</v>
      </c>
      <c r="AY264" s="168" t="s">
        <v>135</v>
      </c>
    </row>
    <row r="265" spans="1:65" s="16" customFormat="1" ht="11.25">
      <c r="B265" s="198"/>
      <c r="D265" s="160" t="s">
        <v>146</v>
      </c>
      <c r="E265" s="199" t="s">
        <v>3</v>
      </c>
      <c r="F265" s="200" t="s">
        <v>1107</v>
      </c>
      <c r="H265" s="201">
        <v>181.399</v>
      </c>
      <c r="I265" s="202"/>
      <c r="L265" s="198"/>
      <c r="M265" s="203"/>
      <c r="N265" s="204"/>
      <c r="O265" s="204"/>
      <c r="P265" s="204"/>
      <c r="Q265" s="204"/>
      <c r="R265" s="204"/>
      <c r="S265" s="204"/>
      <c r="T265" s="205"/>
      <c r="AT265" s="199" t="s">
        <v>146</v>
      </c>
      <c r="AU265" s="199" t="s">
        <v>79</v>
      </c>
      <c r="AV265" s="16" t="s">
        <v>154</v>
      </c>
      <c r="AW265" s="16" t="s">
        <v>31</v>
      </c>
      <c r="AX265" s="16" t="s">
        <v>69</v>
      </c>
      <c r="AY265" s="199" t="s">
        <v>135</v>
      </c>
    </row>
    <row r="266" spans="1:65" s="15" customFormat="1" ht="11.25">
      <c r="B266" s="175"/>
      <c r="D266" s="160" t="s">
        <v>146</v>
      </c>
      <c r="E266" s="176" t="s">
        <v>3</v>
      </c>
      <c r="F266" s="177" t="s">
        <v>149</v>
      </c>
      <c r="H266" s="178">
        <v>445.94099999999997</v>
      </c>
      <c r="I266" s="179"/>
      <c r="L266" s="175"/>
      <c r="M266" s="180"/>
      <c r="N266" s="181"/>
      <c r="O266" s="181"/>
      <c r="P266" s="181"/>
      <c r="Q266" s="181"/>
      <c r="R266" s="181"/>
      <c r="S266" s="181"/>
      <c r="T266" s="182"/>
      <c r="AT266" s="176" t="s">
        <v>146</v>
      </c>
      <c r="AU266" s="176" t="s">
        <v>79</v>
      </c>
      <c r="AV266" s="15" t="s">
        <v>142</v>
      </c>
      <c r="AW266" s="15" t="s">
        <v>31</v>
      </c>
      <c r="AX266" s="15" t="s">
        <v>77</v>
      </c>
      <c r="AY266" s="176" t="s">
        <v>135</v>
      </c>
    </row>
    <row r="267" spans="1:65" s="2" customFormat="1" ht="21.75" customHeight="1">
      <c r="A267" s="35"/>
      <c r="B267" s="140"/>
      <c r="C267" s="141" t="s">
        <v>442</v>
      </c>
      <c r="D267" s="141" t="s">
        <v>137</v>
      </c>
      <c r="E267" s="142" t="s">
        <v>1111</v>
      </c>
      <c r="F267" s="143" t="s">
        <v>1112</v>
      </c>
      <c r="G267" s="144" t="s">
        <v>372</v>
      </c>
      <c r="H267" s="145">
        <v>73.905000000000001</v>
      </c>
      <c r="I267" s="146"/>
      <c r="J267" s="147">
        <f>ROUND(I267*H267,2)</f>
        <v>0</v>
      </c>
      <c r="K267" s="143" t="s">
        <v>141</v>
      </c>
      <c r="L267" s="36"/>
      <c r="M267" s="148" t="s">
        <v>3</v>
      </c>
      <c r="N267" s="149" t="s">
        <v>40</v>
      </c>
      <c r="O267" s="56"/>
      <c r="P267" s="150">
        <f>O267*H267</f>
        <v>0</v>
      </c>
      <c r="Q267" s="150">
        <v>0</v>
      </c>
      <c r="R267" s="150">
        <f>Q267*H267</f>
        <v>0</v>
      </c>
      <c r="S267" s="150">
        <v>0</v>
      </c>
      <c r="T267" s="151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52" t="s">
        <v>615</v>
      </c>
      <c r="AT267" s="152" t="s">
        <v>137</v>
      </c>
      <c r="AU267" s="152" t="s">
        <v>79</v>
      </c>
      <c r="AY267" s="20" t="s">
        <v>135</v>
      </c>
      <c r="BE267" s="153">
        <f>IF(N267="základní",J267,0)</f>
        <v>0</v>
      </c>
      <c r="BF267" s="153">
        <f>IF(N267="snížená",J267,0)</f>
        <v>0</v>
      </c>
      <c r="BG267" s="153">
        <f>IF(N267="zákl. přenesená",J267,0)</f>
        <v>0</v>
      </c>
      <c r="BH267" s="153">
        <f>IF(N267="sníž. přenesená",J267,0)</f>
        <v>0</v>
      </c>
      <c r="BI267" s="153">
        <f>IF(N267="nulová",J267,0)</f>
        <v>0</v>
      </c>
      <c r="BJ267" s="20" t="s">
        <v>77</v>
      </c>
      <c r="BK267" s="153">
        <f>ROUND(I267*H267,2)</f>
        <v>0</v>
      </c>
      <c r="BL267" s="20" t="s">
        <v>615</v>
      </c>
      <c r="BM267" s="152" t="s">
        <v>686</v>
      </c>
    </row>
    <row r="268" spans="1:65" s="2" customFormat="1" ht="11.25">
      <c r="A268" s="35"/>
      <c r="B268" s="36"/>
      <c r="C268" s="35"/>
      <c r="D268" s="154" t="s">
        <v>144</v>
      </c>
      <c r="E268" s="35"/>
      <c r="F268" s="155" t="s">
        <v>1113</v>
      </c>
      <c r="G268" s="35"/>
      <c r="H268" s="35"/>
      <c r="I268" s="156"/>
      <c r="J268" s="35"/>
      <c r="K268" s="35"/>
      <c r="L268" s="36"/>
      <c r="M268" s="157"/>
      <c r="N268" s="158"/>
      <c r="O268" s="56"/>
      <c r="P268" s="56"/>
      <c r="Q268" s="56"/>
      <c r="R268" s="56"/>
      <c r="S268" s="56"/>
      <c r="T268" s="57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T268" s="20" t="s">
        <v>144</v>
      </c>
      <c r="AU268" s="20" t="s">
        <v>79</v>
      </c>
    </row>
    <row r="269" spans="1:65" s="13" customFormat="1" ht="11.25">
      <c r="B269" s="159"/>
      <c r="D269" s="160" t="s">
        <v>146</v>
      </c>
      <c r="E269" s="161" t="s">
        <v>3</v>
      </c>
      <c r="F269" s="162" t="s">
        <v>1103</v>
      </c>
      <c r="H269" s="161" t="s">
        <v>3</v>
      </c>
      <c r="I269" s="163"/>
      <c r="L269" s="159"/>
      <c r="M269" s="164"/>
      <c r="N269" s="165"/>
      <c r="O269" s="165"/>
      <c r="P269" s="165"/>
      <c r="Q269" s="165"/>
      <c r="R269" s="165"/>
      <c r="S269" s="165"/>
      <c r="T269" s="166"/>
      <c r="AT269" s="161" t="s">
        <v>146</v>
      </c>
      <c r="AU269" s="161" t="s">
        <v>79</v>
      </c>
      <c r="AV269" s="13" t="s">
        <v>77</v>
      </c>
      <c r="AW269" s="13" t="s">
        <v>31</v>
      </c>
      <c r="AX269" s="13" t="s">
        <v>69</v>
      </c>
      <c r="AY269" s="161" t="s">
        <v>135</v>
      </c>
    </row>
    <row r="270" spans="1:65" s="14" customFormat="1" ht="11.25">
      <c r="B270" s="167"/>
      <c r="D270" s="160" t="s">
        <v>146</v>
      </c>
      <c r="E270" s="168" t="s">
        <v>3</v>
      </c>
      <c r="F270" s="169" t="s">
        <v>1114</v>
      </c>
      <c r="H270" s="170">
        <v>205.58</v>
      </c>
      <c r="I270" s="171"/>
      <c r="L270" s="167"/>
      <c r="M270" s="172"/>
      <c r="N270" s="173"/>
      <c r="O270" s="173"/>
      <c r="P270" s="173"/>
      <c r="Q270" s="173"/>
      <c r="R270" s="173"/>
      <c r="S270" s="173"/>
      <c r="T270" s="174"/>
      <c r="AT270" s="168" t="s">
        <v>146</v>
      </c>
      <c r="AU270" s="168" t="s">
        <v>79</v>
      </c>
      <c r="AV270" s="14" t="s">
        <v>79</v>
      </c>
      <c r="AW270" s="14" t="s">
        <v>31</v>
      </c>
      <c r="AX270" s="14" t="s">
        <v>69</v>
      </c>
      <c r="AY270" s="168" t="s">
        <v>135</v>
      </c>
    </row>
    <row r="271" spans="1:65" s="14" customFormat="1" ht="11.25">
      <c r="B271" s="167"/>
      <c r="D271" s="160" t="s">
        <v>146</v>
      </c>
      <c r="E271" s="168" t="s">
        <v>3</v>
      </c>
      <c r="F271" s="169" t="s">
        <v>1115</v>
      </c>
      <c r="H271" s="170">
        <v>19.2</v>
      </c>
      <c r="I271" s="171"/>
      <c r="L271" s="167"/>
      <c r="M271" s="172"/>
      <c r="N271" s="173"/>
      <c r="O271" s="173"/>
      <c r="P271" s="173"/>
      <c r="Q271" s="173"/>
      <c r="R271" s="173"/>
      <c r="S271" s="173"/>
      <c r="T271" s="174"/>
      <c r="AT271" s="168" t="s">
        <v>146</v>
      </c>
      <c r="AU271" s="168" t="s">
        <v>79</v>
      </c>
      <c r="AV271" s="14" t="s">
        <v>79</v>
      </c>
      <c r="AW271" s="14" t="s">
        <v>31</v>
      </c>
      <c r="AX271" s="14" t="s">
        <v>69</v>
      </c>
      <c r="AY271" s="168" t="s">
        <v>135</v>
      </c>
    </row>
    <row r="272" spans="1:65" s="14" customFormat="1" ht="11.25">
      <c r="B272" s="167"/>
      <c r="D272" s="160" t="s">
        <v>146</v>
      </c>
      <c r="E272" s="168" t="s">
        <v>3</v>
      </c>
      <c r="F272" s="169" t="s">
        <v>1116</v>
      </c>
      <c r="H272" s="170">
        <v>10.368</v>
      </c>
      <c r="I272" s="171"/>
      <c r="L272" s="167"/>
      <c r="M272" s="172"/>
      <c r="N272" s="173"/>
      <c r="O272" s="173"/>
      <c r="P272" s="173"/>
      <c r="Q272" s="173"/>
      <c r="R272" s="173"/>
      <c r="S272" s="173"/>
      <c r="T272" s="174"/>
      <c r="AT272" s="168" t="s">
        <v>146</v>
      </c>
      <c r="AU272" s="168" t="s">
        <v>79</v>
      </c>
      <c r="AV272" s="14" t="s">
        <v>79</v>
      </c>
      <c r="AW272" s="14" t="s">
        <v>31</v>
      </c>
      <c r="AX272" s="14" t="s">
        <v>69</v>
      </c>
      <c r="AY272" s="168" t="s">
        <v>135</v>
      </c>
    </row>
    <row r="273" spans="1:65" s="16" customFormat="1" ht="11.25">
      <c r="B273" s="198"/>
      <c r="D273" s="160" t="s">
        <v>146</v>
      </c>
      <c r="E273" s="199" t="s">
        <v>3</v>
      </c>
      <c r="F273" s="200" t="s">
        <v>1107</v>
      </c>
      <c r="H273" s="201">
        <v>235.148</v>
      </c>
      <c r="I273" s="202"/>
      <c r="L273" s="198"/>
      <c r="M273" s="203"/>
      <c r="N273" s="204"/>
      <c r="O273" s="204"/>
      <c r="P273" s="204"/>
      <c r="Q273" s="204"/>
      <c r="R273" s="204"/>
      <c r="S273" s="204"/>
      <c r="T273" s="205"/>
      <c r="AT273" s="199" t="s">
        <v>146</v>
      </c>
      <c r="AU273" s="199" t="s">
        <v>79</v>
      </c>
      <c r="AV273" s="16" t="s">
        <v>154</v>
      </c>
      <c r="AW273" s="16" t="s">
        <v>31</v>
      </c>
      <c r="AX273" s="16" t="s">
        <v>69</v>
      </c>
      <c r="AY273" s="199" t="s">
        <v>135</v>
      </c>
    </row>
    <row r="274" spans="1:65" s="13" customFormat="1" ht="11.25">
      <c r="B274" s="159"/>
      <c r="D274" s="160" t="s">
        <v>146</v>
      </c>
      <c r="E274" s="161" t="s">
        <v>3</v>
      </c>
      <c r="F274" s="162" t="s">
        <v>1117</v>
      </c>
      <c r="H274" s="161" t="s">
        <v>3</v>
      </c>
      <c r="I274" s="163"/>
      <c r="L274" s="159"/>
      <c r="M274" s="164"/>
      <c r="N274" s="165"/>
      <c r="O274" s="165"/>
      <c r="P274" s="165"/>
      <c r="Q274" s="165"/>
      <c r="R274" s="165"/>
      <c r="S274" s="165"/>
      <c r="T274" s="166"/>
      <c r="AT274" s="161" t="s">
        <v>146</v>
      </c>
      <c r="AU274" s="161" t="s">
        <v>79</v>
      </c>
      <c r="AV274" s="13" t="s">
        <v>77</v>
      </c>
      <c r="AW274" s="13" t="s">
        <v>31</v>
      </c>
      <c r="AX274" s="13" t="s">
        <v>69</v>
      </c>
      <c r="AY274" s="161" t="s">
        <v>135</v>
      </c>
    </row>
    <row r="275" spans="1:65" s="13" customFormat="1" ht="11.25">
      <c r="B275" s="159"/>
      <c r="D275" s="160" t="s">
        <v>146</v>
      </c>
      <c r="E275" s="161" t="s">
        <v>3</v>
      </c>
      <c r="F275" s="162" t="s">
        <v>1108</v>
      </c>
      <c r="H275" s="161" t="s">
        <v>3</v>
      </c>
      <c r="I275" s="163"/>
      <c r="L275" s="159"/>
      <c r="M275" s="164"/>
      <c r="N275" s="165"/>
      <c r="O275" s="165"/>
      <c r="P275" s="165"/>
      <c r="Q275" s="165"/>
      <c r="R275" s="165"/>
      <c r="S275" s="165"/>
      <c r="T275" s="166"/>
      <c r="AT275" s="161" t="s">
        <v>146</v>
      </c>
      <c r="AU275" s="161" t="s">
        <v>79</v>
      </c>
      <c r="AV275" s="13" t="s">
        <v>77</v>
      </c>
      <c r="AW275" s="13" t="s">
        <v>31</v>
      </c>
      <c r="AX275" s="13" t="s">
        <v>69</v>
      </c>
      <c r="AY275" s="161" t="s">
        <v>135</v>
      </c>
    </row>
    <row r="276" spans="1:65" s="14" customFormat="1" ht="11.25">
      <c r="B276" s="167"/>
      <c r="D276" s="160" t="s">
        <v>146</v>
      </c>
      <c r="E276" s="168" t="s">
        <v>3</v>
      </c>
      <c r="F276" s="169" t="s">
        <v>1118</v>
      </c>
      <c r="H276" s="170">
        <v>-146.84299999999999</v>
      </c>
      <c r="I276" s="171"/>
      <c r="L276" s="167"/>
      <c r="M276" s="172"/>
      <c r="N276" s="173"/>
      <c r="O276" s="173"/>
      <c r="P276" s="173"/>
      <c r="Q276" s="173"/>
      <c r="R276" s="173"/>
      <c r="S276" s="173"/>
      <c r="T276" s="174"/>
      <c r="AT276" s="168" t="s">
        <v>146</v>
      </c>
      <c r="AU276" s="168" t="s">
        <v>79</v>
      </c>
      <c r="AV276" s="14" t="s">
        <v>79</v>
      </c>
      <c r="AW276" s="14" t="s">
        <v>31</v>
      </c>
      <c r="AX276" s="14" t="s">
        <v>69</v>
      </c>
      <c r="AY276" s="168" t="s">
        <v>135</v>
      </c>
    </row>
    <row r="277" spans="1:65" s="14" customFormat="1" ht="11.25">
      <c r="B277" s="167"/>
      <c r="D277" s="160" t="s">
        <v>146</v>
      </c>
      <c r="E277" s="168" t="s">
        <v>3</v>
      </c>
      <c r="F277" s="169" t="s">
        <v>1119</v>
      </c>
      <c r="H277" s="170">
        <v>-14.4</v>
      </c>
      <c r="I277" s="171"/>
      <c r="L277" s="167"/>
      <c r="M277" s="172"/>
      <c r="N277" s="173"/>
      <c r="O277" s="173"/>
      <c r="P277" s="173"/>
      <c r="Q277" s="173"/>
      <c r="R277" s="173"/>
      <c r="S277" s="173"/>
      <c r="T277" s="174"/>
      <c r="AT277" s="168" t="s">
        <v>146</v>
      </c>
      <c r="AU277" s="168" t="s">
        <v>79</v>
      </c>
      <c r="AV277" s="14" t="s">
        <v>79</v>
      </c>
      <c r="AW277" s="14" t="s">
        <v>31</v>
      </c>
      <c r="AX277" s="14" t="s">
        <v>69</v>
      </c>
      <c r="AY277" s="168" t="s">
        <v>135</v>
      </c>
    </row>
    <row r="278" spans="1:65" s="16" customFormat="1" ht="11.25">
      <c r="B278" s="198"/>
      <c r="D278" s="160" t="s">
        <v>146</v>
      </c>
      <c r="E278" s="199" t="s">
        <v>3</v>
      </c>
      <c r="F278" s="200" t="s">
        <v>1107</v>
      </c>
      <c r="H278" s="201">
        <v>-161.24299999999999</v>
      </c>
      <c r="I278" s="202"/>
      <c r="L278" s="198"/>
      <c r="M278" s="203"/>
      <c r="N278" s="204"/>
      <c r="O278" s="204"/>
      <c r="P278" s="204"/>
      <c r="Q278" s="204"/>
      <c r="R278" s="204"/>
      <c r="S278" s="204"/>
      <c r="T278" s="205"/>
      <c r="AT278" s="199" t="s">
        <v>146</v>
      </c>
      <c r="AU278" s="199" t="s">
        <v>79</v>
      </c>
      <c r="AV278" s="16" t="s">
        <v>154</v>
      </c>
      <c r="AW278" s="16" t="s">
        <v>31</v>
      </c>
      <c r="AX278" s="16" t="s">
        <v>69</v>
      </c>
      <c r="AY278" s="199" t="s">
        <v>135</v>
      </c>
    </row>
    <row r="279" spans="1:65" s="15" customFormat="1" ht="11.25">
      <c r="B279" s="175"/>
      <c r="D279" s="160" t="s">
        <v>146</v>
      </c>
      <c r="E279" s="176" t="s">
        <v>3</v>
      </c>
      <c r="F279" s="177" t="s">
        <v>149</v>
      </c>
      <c r="H279" s="178">
        <v>73.905000000000001</v>
      </c>
      <c r="I279" s="179"/>
      <c r="L279" s="175"/>
      <c r="M279" s="180"/>
      <c r="N279" s="181"/>
      <c r="O279" s="181"/>
      <c r="P279" s="181"/>
      <c r="Q279" s="181"/>
      <c r="R279" s="181"/>
      <c r="S279" s="181"/>
      <c r="T279" s="182"/>
      <c r="AT279" s="176" t="s">
        <v>146</v>
      </c>
      <c r="AU279" s="176" t="s">
        <v>79</v>
      </c>
      <c r="AV279" s="15" t="s">
        <v>142</v>
      </c>
      <c r="AW279" s="15" t="s">
        <v>31</v>
      </c>
      <c r="AX279" s="15" t="s">
        <v>77</v>
      </c>
      <c r="AY279" s="176" t="s">
        <v>135</v>
      </c>
    </row>
    <row r="280" spans="1:65" s="2" customFormat="1" ht="16.5" customHeight="1">
      <c r="A280" s="35"/>
      <c r="B280" s="140"/>
      <c r="C280" s="141" t="s">
        <v>448</v>
      </c>
      <c r="D280" s="141" t="s">
        <v>137</v>
      </c>
      <c r="E280" s="142" t="s">
        <v>1120</v>
      </c>
      <c r="F280" s="143" t="s">
        <v>1121</v>
      </c>
      <c r="G280" s="144" t="s">
        <v>185</v>
      </c>
      <c r="H280" s="145">
        <v>181.399</v>
      </c>
      <c r="I280" s="146"/>
      <c r="J280" s="147">
        <f>ROUND(I280*H280,2)</f>
        <v>0</v>
      </c>
      <c r="K280" s="143" t="s">
        <v>141</v>
      </c>
      <c r="L280" s="36"/>
      <c r="M280" s="148" t="s">
        <v>3</v>
      </c>
      <c r="N280" s="149" t="s">
        <v>40</v>
      </c>
      <c r="O280" s="56"/>
      <c r="P280" s="150">
        <f>O280*H280</f>
        <v>0</v>
      </c>
      <c r="Q280" s="150">
        <v>0</v>
      </c>
      <c r="R280" s="150">
        <f>Q280*H280</f>
        <v>0</v>
      </c>
      <c r="S280" s="150">
        <v>0</v>
      </c>
      <c r="T280" s="151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52" t="s">
        <v>615</v>
      </c>
      <c r="AT280" s="152" t="s">
        <v>137</v>
      </c>
      <c r="AU280" s="152" t="s">
        <v>79</v>
      </c>
      <c r="AY280" s="20" t="s">
        <v>135</v>
      </c>
      <c r="BE280" s="153">
        <f>IF(N280="základní",J280,0)</f>
        <v>0</v>
      </c>
      <c r="BF280" s="153">
        <f>IF(N280="snížená",J280,0)</f>
        <v>0</v>
      </c>
      <c r="BG280" s="153">
        <f>IF(N280="zákl. přenesená",J280,0)</f>
        <v>0</v>
      </c>
      <c r="BH280" s="153">
        <f>IF(N280="sníž. přenesená",J280,0)</f>
        <v>0</v>
      </c>
      <c r="BI280" s="153">
        <f>IF(N280="nulová",J280,0)</f>
        <v>0</v>
      </c>
      <c r="BJ280" s="20" t="s">
        <v>77</v>
      </c>
      <c r="BK280" s="153">
        <f>ROUND(I280*H280,2)</f>
        <v>0</v>
      </c>
      <c r="BL280" s="20" t="s">
        <v>615</v>
      </c>
      <c r="BM280" s="152" t="s">
        <v>699</v>
      </c>
    </row>
    <row r="281" spans="1:65" s="2" customFormat="1" ht="11.25">
      <c r="A281" s="35"/>
      <c r="B281" s="36"/>
      <c r="C281" s="35"/>
      <c r="D281" s="154" t="s">
        <v>144</v>
      </c>
      <c r="E281" s="35"/>
      <c r="F281" s="155" t="s">
        <v>1122</v>
      </c>
      <c r="G281" s="35"/>
      <c r="H281" s="35"/>
      <c r="I281" s="156"/>
      <c r="J281" s="35"/>
      <c r="K281" s="35"/>
      <c r="L281" s="36"/>
      <c r="M281" s="157"/>
      <c r="N281" s="158"/>
      <c r="O281" s="56"/>
      <c r="P281" s="56"/>
      <c r="Q281" s="56"/>
      <c r="R281" s="56"/>
      <c r="S281" s="56"/>
      <c r="T281" s="57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T281" s="20" t="s">
        <v>144</v>
      </c>
      <c r="AU281" s="20" t="s">
        <v>79</v>
      </c>
    </row>
    <row r="282" spans="1:65" s="13" customFormat="1" ht="11.25">
      <c r="B282" s="159"/>
      <c r="D282" s="160" t="s">
        <v>146</v>
      </c>
      <c r="E282" s="161" t="s">
        <v>3</v>
      </c>
      <c r="F282" s="162" t="s">
        <v>1012</v>
      </c>
      <c r="H282" s="161" t="s">
        <v>3</v>
      </c>
      <c r="I282" s="163"/>
      <c r="L282" s="159"/>
      <c r="M282" s="164"/>
      <c r="N282" s="165"/>
      <c r="O282" s="165"/>
      <c r="P282" s="165"/>
      <c r="Q282" s="165"/>
      <c r="R282" s="165"/>
      <c r="S282" s="165"/>
      <c r="T282" s="166"/>
      <c r="AT282" s="161" t="s">
        <v>146</v>
      </c>
      <c r="AU282" s="161" t="s">
        <v>79</v>
      </c>
      <c r="AV282" s="13" t="s">
        <v>77</v>
      </c>
      <c r="AW282" s="13" t="s">
        <v>31</v>
      </c>
      <c r="AX282" s="13" t="s">
        <v>69</v>
      </c>
      <c r="AY282" s="161" t="s">
        <v>135</v>
      </c>
    </row>
    <row r="283" spans="1:65" s="13" customFormat="1" ht="11.25">
      <c r="B283" s="159"/>
      <c r="D283" s="160" t="s">
        <v>146</v>
      </c>
      <c r="E283" s="161" t="s">
        <v>3</v>
      </c>
      <c r="F283" s="162" t="s">
        <v>1108</v>
      </c>
      <c r="H283" s="161" t="s">
        <v>3</v>
      </c>
      <c r="I283" s="163"/>
      <c r="L283" s="159"/>
      <c r="M283" s="164"/>
      <c r="N283" s="165"/>
      <c r="O283" s="165"/>
      <c r="P283" s="165"/>
      <c r="Q283" s="165"/>
      <c r="R283" s="165"/>
      <c r="S283" s="165"/>
      <c r="T283" s="166"/>
      <c r="AT283" s="161" t="s">
        <v>146</v>
      </c>
      <c r="AU283" s="161" t="s">
        <v>79</v>
      </c>
      <c r="AV283" s="13" t="s">
        <v>77</v>
      </c>
      <c r="AW283" s="13" t="s">
        <v>31</v>
      </c>
      <c r="AX283" s="13" t="s">
        <v>69</v>
      </c>
      <c r="AY283" s="161" t="s">
        <v>135</v>
      </c>
    </row>
    <row r="284" spans="1:65" s="14" customFormat="1" ht="11.25">
      <c r="B284" s="167"/>
      <c r="D284" s="160" t="s">
        <v>146</v>
      </c>
      <c r="E284" s="168" t="s">
        <v>3</v>
      </c>
      <c r="F284" s="169" t="s">
        <v>1109</v>
      </c>
      <c r="H284" s="170">
        <v>165.19900000000001</v>
      </c>
      <c r="I284" s="171"/>
      <c r="L284" s="167"/>
      <c r="M284" s="172"/>
      <c r="N284" s="173"/>
      <c r="O284" s="173"/>
      <c r="P284" s="173"/>
      <c r="Q284" s="173"/>
      <c r="R284" s="173"/>
      <c r="S284" s="173"/>
      <c r="T284" s="174"/>
      <c r="AT284" s="168" t="s">
        <v>146</v>
      </c>
      <c r="AU284" s="168" t="s">
        <v>79</v>
      </c>
      <c r="AV284" s="14" t="s">
        <v>79</v>
      </c>
      <c r="AW284" s="14" t="s">
        <v>31</v>
      </c>
      <c r="AX284" s="14" t="s">
        <v>69</v>
      </c>
      <c r="AY284" s="168" t="s">
        <v>135</v>
      </c>
    </row>
    <row r="285" spans="1:65" s="14" customFormat="1" ht="11.25">
      <c r="B285" s="167"/>
      <c r="D285" s="160" t="s">
        <v>146</v>
      </c>
      <c r="E285" s="168" t="s">
        <v>3</v>
      </c>
      <c r="F285" s="169" t="s">
        <v>1110</v>
      </c>
      <c r="H285" s="170">
        <v>16.2</v>
      </c>
      <c r="I285" s="171"/>
      <c r="L285" s="167"/>
      <c r="M285" s="172"/>
      <c r="N285" s="173"/>
      <c r="O285" s="173"/>
      <c r="P285" s="173"/>
      <c r="Q285" s="173"/>
      <c r="R285" s="173"/>
      <c r="S285" s="173"/>
      <c r="T285" s="174"/>
      <c r="AT285" s="168" t="s">
        <v>146</v>
      </c>
      <c r="AU285" s="168" t="s">
        <v>79</v>
      </c>
      <c r="AV285" s="14" t="s">
        <v>79</v>
      </c>
      <c r="AW285" s="14" t="s">
        <v>31</v>
      </c>
      <c r="AX285" s="14" t="s">
        <v>69</v>
      </c>
      <c r="AY285" s="168" t="s">
        <v>135</v>
      </c>
    </row>
    <row r="286" spans="1:65" s="16" customFormat="1" ht="11.25">
      <c r="B286" s="198"/>
      <c r="D286" s="160" t="s">
        <v>146</v>
      </c>
      <c r="E286" s="199" t="s">
        <v>3</v>
      </c>
      <c r="F286" s="200" t="s">
        <v>1107</v>
      </c>
      <c r="H286" s="201">
        <v>181.399</v>
      </c>
      <c r="I286" s="202"/>
      <c r="L286" s="198"/>
      <c r="M286" s="203"/>
      <c r="N286" s="204"/>
      <c r="O286" s="204"/>
      <c r="P286" s="204"/>
      <c r="Q286" s="204"/>
      <c r="R286" s="204"/>
      <c r="S286" s="204"/>
      <c r="T286" s="205"/>
      <c r="AT286" s="199" t="s">
        <v>146</v>
      </c>
      <c r="AU286" s="199" t="s">
        <v>79</v>
      </c>
      <c r="AV286" s="16" t="s">
        <v>154</v>
      </c>
      <c r="AW286" s="16" t="s">
        <v>31</v>
      </c>
      <c r="AX286" s="16" t="s">
        <v>69</v>
      </c>
      <c r="AY286" s="199" t="s">
        <v>135</v>
      </c>
    </row>
    <row r="287" spans="1:65" s="15" customFormat="1" ht="11.25">
      <c r="B287" s="175"/>
      <c r="D287" s="160" t="s">
        <v>146</v>
      </c>
      <c r="E287" s="176" t="s">
        <v>3</v>
      </c>
      <c r="F287" s="177" t="s">
        <v>149</v>
      </c>
      <c r="H287" s="178">
        <v>181.399</v>
      </c>
      <c r="I287" s="179"/>
      <c r="L287" s="175"/>
      <c r="M287" s="180"/>
      <c r="N287" s="181"/>
      <c r="O287" s="181"/>
      <c r="P287" s="181"/>
      <c r="Q287" s="181"/>
      <c r="R287" s="181"/>
      <c r="S287" s="181"/>
      <c r="T287" s="182"/>
      <c r="AT287" s="176" t="s">
        <v>146</v>
      </c>
      <c r="AU287" s="176" t="s">
        <v>79</v>
      </c>
      <c r="AV287" s="15" t="s">
        <v>142</v>
      </c>
      <c r="AW287" s="15" t="s">
        <v>31</v>
      </c>
      <c r="AX287" s="15" t="s">
        <v>77</v>
      </c>
      <c r="AY287" s="176" t="s">
        <v>135</v>
      </c>
    </row>
    <row r="288" spans="1:65" s="2" customFormat="1" ht="33" customHeight="1">
      <c r="A288" s="35"/>
      <c r="B288" s="140"/>
      <c r="C288" s="141" t="s">
        <v>454</v>
      </c>
      <c r="D288" s="141" t="s">
        <v>137</v>
      </c>
      <c r="E288" s="142" t="s">
        <v>1123</v>
      </c>
      <c r="F288" s="143" t="s">
        <v>1124</v>
      </c>
      <c r="G288" s="144" t="s">
        <v>157</v>
      </c>
      <c r="H288" s="145">
        <v>524.44000000000005</v>
      </c>
      <c r="I288" s="146"/>
      <c r="J288" s="147">
        <f>ROUND(I288*H288,2)</f>
        <v>0</v>
      </c>
      <c r="K288" s="143" t="s">
        <v>141</v>
      </c>
      <c r="L288" s="36"/>
      <c r="M288" s="148" t="s">
        <v>3</v>
      </c>
      <c r="N288" s="149" t="s">
        <v>40</v>
      </c>
      <c r="O288" s="56"/>
      <c r="P288" s="150">
        <f>O288*H288</f>
        <v>0</v>
      </c>
      <c r="Q288" s="150">
        <v>0</v>
      </c>
      <c r="R288" s="150">
        <f>Q288*H288</f>
        <v>0</v>
      </c>
      <c r="S288" s="150">
        <v>0</v>
      </c>
      <c r="T288" s="151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52" t="s">
        <v>615</v>
      </c>
      <c r="AT288" s="152" t="s">
        <v>137</v>
      </c>
      <c r="AU288" s="152" t="s">
        <v>79</v>
      </c>
      <c r="AY288" s="20" t="s">
        <v>135</v>
      </c>
      <c r="BE288" s="153">
        <f>IF(N288="základní",J288,0)</f>
        <v>0</v>
      </c>
      <c r="BF288" s="153">
        <f>IF(N288="snížená",J288,0)</f>
        <v>0</v>
      </c>
      <c r="BG288" s="153">
        <f>IF(N288="zákl. přenesená",J288,0)</f>
        <v>0</v>
      </c>
      <c r="BH288" s="153">
        <f>IF(N288="sníž. přenesená",J288,0)</f>
        <v>0</v>
      </c>
      <c r="BI288" s="153">
        <f>IF(N288="nulová",J288,0)</f>
        <v>0</v>
      </c>
      <c r="BJ288" s="20" t="s">
        <v>77</v>
      </c>
      <c r="BK288" s="153">
        <f>ROUND(I288*H288,2)</f>
        <v>0</v>
      </c>
      <c r="BL288" s="20" t="s">
        <v>615</v>
      </c>
      <c r="BM288" s="152" t="s">
        <v>711</v>
      </c>
    </row>
    <row r="289" spans="1:65" s="2" customFormat="1" ht="11.25">
      <c r="A289" s="35"/>
      <c r="B289" s="36"/>
      <c r="C289" s="35"/>
      <c r="D289" s="154" t="s">
        <v>144</v>
      </c>
      <c r="E289" s="35"/>
      <c r="F289" s="155" t="s">
        <v>1125</v>
      </c>
      <c r="G289" s="35"/>
      <c r="H289" s="35"/>
      <c r="I289" s="156"/>
      <c r="J289" s="35"/>
      <c r="K289" s="35"/>
      <c r="L289" s="36"/>
      <c r="M289" s="157"/>
      <c r="N289" s="158"/>
      <c r="O289" s="56"/>
      <c r="P289" s="56"/>
      <c r="Q289" s="56"/>
      <c r="R289" s="56"/>
      <c r="S289" s="56"/>
      <c r="T289" s="57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T289" s="20" t="s">
        <v>144</v>
      </c>
      <c r="AU289" s="20" t="s">
        <v>79</v>
      </c>
    </row>
    <row r="290" spans="1:65" s="13" customFormat="1" ht="11.25">
      <c r="B290" s="159"/>
      <c r="D290" s="160" t="s">
        <v>146</v>
      </c>
      <c r="E290" s="161" t="s">
        <v>3</v>
      </c>
      <c r="F290" s="162" t="s">
        <v>1022</v>
      </c>
      <c r="H290" s="161" t="s">
        <v>3</v>
      </c>
      <c r="I290" s="163"/>
      <c r="L290" s="159"/>
      <c r="M290" s="164"/>
      <c r="N290" s="165"/>
      <c r="O290" s="165"/>
      <c r="P290" s="165"/>
      <c r="Q290" s="165"/>
      <c r="R290" s="165"/>
      <c r="S290" s="165"/>
      <c r="T290" s="166"/>
      <c r="AT290" s="161" t="s">
        <v>146</v>
      </c>
      <c r="AU290" s="161" t="s">
        <v>79</v>
      </c>
      <c r="AV290" s="13" t="s">
        <v>77</v>
      </c>
      <c r="AW290" s="13" t="s">
        <v>31</v>
      </c>
      <c r="AX290" s="13" t="s">
        <v>69</v>
      </c>
      <c r="AY290" s="161" t="s">
        <v>135</v>
      </c>
    </row>
    <row r="291" spans="1:65" s="13" customFormat="1" ht="11.25">
      <c r="B291" s="159"/>
      <c r="D291" s="160" t="s">
        <v>146</v>
      </c>
      <c r="E291" s="161" t="s">
        <v>3</v>
      </c>
      <c r="F291" s="162" t="s">
        <v>1126</v>
      </c>
      <c r="H291" s="161" t="s">
        <v>3</v>
      </c>
      <c r="I291" s="163"/>
      <c r="L291" s="159"/>
      <c r="M291" s="164"/>
      <c r="N291" s="165"/>
      <c r="O291" s="165"/>
      <c r="P291" s="165"/>
      <c r="Q291" s="165"/>
      <c r="R291" s="165"/>
      <c r="S291" s="165"/>
      <c r="T291" s="166"/>
      <c r="AT291" s="161" t="s">
        <v>146</v>
      </c>
      <c r="AU291" s="161" t="s">
        <v>79</v>
      </c>
      <c r="AV291" s="13" t="s">
        <v>77</v>
      </c>
      <c r="AW291" s="13" t="s">
        <v>31</v>
      </c>
      <c r="AX291" s="13" t="s">
        <v>69</v>
      </c>
      <c r="AY291" s="161" t="s">
        <v>135</v>
      </c>
    </row>
    <row r="292" spans="1:65" s="14" customFormat="1" ht="11.25">
      <c r="B292" s="167"/>
      <c r="D292" s="160" t="s">
        <v>146</v>
      </c>
      <c r="E292" s="168" t="s">
        <v>3</v>
      </c>
      <c r="F292" s="169" t="s">
        <v>1039</v>
      </c>
      <c r="H292" s="170">
        <v>524.44000000000005</v>
      </c>
      <c r="I292" s="171"/>
      <c r="L292" s="167"/>
      <c r="M292" s="172"/>
      <c r="N292" s="173"/>
      <c r="O292" s="173"/>
      <c r="P292" s="173"/>
      <c r="Q292" s="173"/>
      <c r="R292" s="173"/>
      <c r="S292" s="173"/>
      <c r="T292" s="174"/>
      <c r="AT292" s="168" t="s">
        <v>146</v>
      </c>
      <c r="AU292" s="168" t="s">
        <v>79</v>
      </c>
      <c r="AV292" s="14" t="s">
        <v>79</v>
      </c>
      <c r="AW292" s="14" t="s">
        <v>31</v>
      </c>
      <c r="AX292" s="14" t="s">
        <v>69</v>
      </c>
      <c r="AY292" s="168" t="s">
        <v>135</v>
      </c>
    </row>
    <row r="293" spans="1:65" s="15" customFormat="1" ht="11.25">
      <c r="B293" s="175"/>
      <c r="D293" s="160" t="s">
        <v>146</v>
      </c>
      <c r="E293" s="176" t="s">
        <v>3</v>
      </c>
      <c r="F293" s="177" t="s">
        <v>149</v>
      </c>
      <c r="H293" s="178">
        <v>524.44000000000005</v>
      </c>
      <c r="I293" s="179"/>
      <c r="L293" s="175"/>
      <c r="M293" s="180"/>
      <c r="N293" s="181"/>
      <c r="O293" s="181"/>
      <c r="P293" s="181"/>
      <c r="Q293" s="181"/>
      <c r="R293" s="181"/>
      <c r="S293" s="181"/>
      <c r="T293" s="182"/>
      <c r="AT293" s="176" t="s">
        <v>146</v>
      </c>
      <c r="AU293" s="176" t="s">
        <v>79</v>
      </c>
      <c r="AV293" s="15" t="s">
        <v>142</v>
      </c>
      <c r="AW293" s="15" t="s">
        <v>31</v>
      </c>
      <c r="AX293" s="15" t="s">
        <v>77</v>
      </c>
      <c r="AY293" s="176" t="s">
        <v>135</v>
      </c>
    </row>
    <row r="294" spans="1:65" s="2" customFormat="1" ht="33" customHeight="1">
      <c r="A294" s="35"/>
      <c r="B294" s="140"/>
      <c r="C294" s="141" t="s">
        <v>459</v>
      </c>
      <c r="D294" s="141" t="s">
        <v>137</v>
      </c>
      <c r="E294" s="142" t="s">
        <v>1127</v>
      </c>
      <c r="F294" s="143" t="s">
        <v>1128</v>
      </c>
      <c r="G294" s="144" t="s">
        <v>157</v>
      </c>
      <c r="H294" s="145">
        <v>20</v>
      </c>
      <c r="I294" s="146"/>
      <c r="J294" s="147">
        <f>ROUND(I294*H294,2)</f>
        <v>0</v>
      </c>
      <c r="K294" s="143" t="s">
        <v>141</v>
      </c>
      <c r="L294" s="36"/>
      <c r="M294" s="148" t="s">
        <v>3</v>
      </c>
      <c r="N294" s="149" t="s">
        <v>40</v>
      </c>
      <c r="O294" s="56"/>
      <c r="P294" s="150">
        <f>O294*H294</f>
        <v>0</v>
      </c>
      <c r="Q294" s="150">
        <v>0</v>
      </c>
      <c r="R294" s="150">
        <f>Q294*H294</f>
        <v>0</v>
      </c>
      <c r="S294" s="150">
        <v>0</v>
      </c>
      <c r="T294" s="151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52" t="s">
        <v>615</v>
      </c>
      <c r="AT294" s="152" t="s">
        <v>137</v>
      </c>
      <c r="AU294" s="152" t="s">
        <v>79</v>
      </c>
      <c r="AY294" s="20" t="s">
        <v>135</v>
      </c>
      <c r="BE294" s="153">
        <f>IF(N294="základní",J294,0)</f>
        <v>0</v>
      </c>
      <c r="BF294" s="153">
        <f>IF(N294="snížená",J294,0)</f>
        <v>0</v>
      </c>
      <c r="BG294" s="153">
        <f>IF(N294="zákl. přenesená",J294,0)</f>
        <v>0</v>
      </c>
      <c r="BH294" s="153">
        <f>IF(N294="sníž. přenesená",J294,0)</f>
        <v>0</v>
      </c>
      <c r="BI294" s="153">
        <f>IF(N294="nulová",J294,0)</f>
        <v>0</v>
      </c>
      <c r="BJ294" s="20" t="s">
        <v>77</v>
      </c>
      <c r="BK294" s="153">
        <f>ROUND(I294*H294,2)</f>
        <v>0</v>
      </c>
      <c r="BL294" s="20" t="s">
        <v>615</v>
      </c>
      <c r="BM294" s="152" t="s">
        <v>723</v>
      </c>
    </row>
    <row r="295" spans="1:65" s="2" customFormat="1" ht="11.25">
      <c r="A295" s="35"/>
      <c r="B295" s="36"/>
      <c r="C295" s="35"/>
      <c r="D295" s="154" t="s">
        <v>144</v>
      </c>
      <c r="E295" s="35"/>
      <c r="F295" s="155" t="s">
        <v>1129</v>
      </c>
      <c r="G295" s="35"/>
      <c r="H295" s="35"/>
      <c r="I295" s="156"/>
      <c r="J295" s="35"/>
      <c r="K295" s="35"/>
      <c r="L295" s="36"/>
      <c r="M295" s="157"/>
      <c r="N295" s="158"/>
      <c r="O295" s="56"/>
      <c r="P295" s="56"/>
      <c r="Q295" s="56"/>
      <c r="R295" s="56"/>
      <c r="S295" s="56"/>
      <c r="T295" s="57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T295" s="20" t="s">
        <v>144</v>
      </c>
      <c r="AU295" s="20" t="s">
        <v>79</v>
      </c>
    </row>
    <row r="296" spans="1:65" s="13" customFormat="1" ht="11.25">
      <c r="B296" s="159"/>
      <c r="D296" s="160" t="s">
        <v>146</v>
      </c>
      <c r="E296" s="161" t="s">
        <v>3</v>
      </c>
      <c r="F296" s="162" t="s">
        <v>1012</v>
      </c>
      <c r="H296" s="161" t="s">
        <v>3</v>
      </c>
      <c r="I296" s="163"/>
      <c r="L296" s="159"/>
      <c r="M296" s="164"/>
      <c r="N296" s="165"/>
      <c r="O296" s="165"/>
      <c r="P296" s="165"/>
      <c r="Q296" s="165"/>
      <c r="R296" s="165"/>
      <c r="S296" s="165"/>
      <c r="T296" s="166"/>
      <c r="AT296" s="161" t="s">
        <v>146</v>
      </c>
      <c r="AU296" s="161" t="s">
        <v>79</v>
      </c>
      <c r="AV296" s="13" t="s">
        <v>77</v>
      </c>
      <c r="AW296" s="13" t="s">
        <v>31</v>
      </c>
      <c r="AX296" s="13" t="s">
        <v>69</v>
      </c>
      <c r="AY296" s="161" t="s">
        <v>135</v>
      </c>
    </row>
    <row r="297" spans="1:65" s="13" customFormat="1" ht="11.25">
      <c r="B297" s="159"/>
      <c r="D297" s="160" t="s">
        <v>146</v>
      </c>
      <c r="E297" s="161" t="s">
        <v>3</v>
      </c>
      <c r="F297" s="162" t="s">
        <v>1130</v>
      </c>
      <c r="H297" s="161" t="s">
        <v>3</v>
      </c>
      <c r="I297" s="163"/>
      <c r="L297" s="159"/>
      <c r="M297" s="164"/>
      <c r="N297" s="165"/>
      <c r="O297" s="165"/>
      <c r="P297" s="165"/>
      <c r="Q297" s="165"/>
      <c r="R297" s="165"/>
      <c r="S297" s="165"/>
      <c r="T297" s="166"/>
      <c r="AT297" s="161" t="s">
        <v>146</v>
      </c>
      <c r="AU297" s="161" t="s">
        <v>79</v>
      </c>
      <c r="AV297" s="13" t="s">
        <v>77</v>
      </c>
      <c r="AW297" s="13" t="s">
        <v>31</v>
      </c>
      <c r="AX297" s="13" t="s">
        <v>69</v>
      </c>
      <c r="AY297" s="161" t="s">
        <v>135</v>
      </c>
    </row>
    <row r="298" spans="1:65" s="14" customFormat="1" ht="11.25">
      <c r="B298" s="167"/>
      <c r="D298" s="160" t="s">
        <v>146</v>
      </c>
      <c r="E298" s="168" t="s">
        <v>3</v>
      </c>
      <c r="F298" s="169" t="s">
        <v>321</v>
      </c>
      <c r="H298" s="170">
        <v>20</v>
      </c>
      <c r="I298" s="171"/>
      <c r="L298" s="167"/>
      <c r="M298" s="172"/>
      <c r="N298" s="173"/>
      <c r="O298" s="173"/>
      <c r="P298" s="173"/>
      <c r="Q298" s="173"/>
      <c r="R298" s="173"/>
      <c r="S298" s="173"/>
      <c r="T298" s="174"/>
      <c r="AT298" s="168" t="s">
        <v>146</v>
      </c>
      <c r="AU298" s="168" t="s">
        <v>79</v>
      </c>
      <c r="AV298" s="14" t="s">
        <v>79</v>
      </c>
      <c r="AW298" s="14" t="s">
        <v>31</v>
      </c>
      <c r="AX298" s="14" t="s">
        <v>69</v>
      </c>
      <c r="AY298" s="168" t="s">
        <v>135</v>
      </c>
    </row>
    <row r="299" spans="1:65" s="15" customFormat="1" ht="11.25">
      <c r="B299" s="175"/>
      <c r="D299" s="160" t="s">
        <v>146</v>
      </c>
      <c r="E299" s="176" t="s">
        <v>3</v>
      </c>
      <c r="F299" s="177" t="s">
        <v>149</v>
      </c>
      <c r="H299" s="178">
        <v>20</v>
      </c>
      <c r="I299" s="179"/>
      <c r="L299" s="175"/>
      <c r="M299" s="180"/>
      <c r="N299" s="181"/>
      <c r="O299" s="181"/>
      <c r="P299" s="181"/>
      <c r="Q299" s="181"/>
      <c r="R299" s="181"/>
      <c r="S299" s="181"/>
      <c r="T299" s="182"/>
      <c r="AT299" s="176" t="s">
        <v>146</v>
      </c>
      <c r="AU299" s="176" t="s">
        <v>79</v>
      </c>
      <c r="AV299" s="15" t="s">
        <v>142</v>
      </c>
      <c r="AW299" s="15" t="s">
        <v>31</v>
      </c>
      <c r="AX299" s="15" t="s">
        <v>77</v>
      </c>
      <c r="AY299" s="176" t="s">
        <v>135</v>
      </c>
    </row>
    <row r="300" spans="1:65" s="2" customFormat="1" ht="24.2" customHeight="1">
      <c r="A300" s="35"/>
      <c r="B300" s="140"/>
      <c r="C300" s="141" t="s">
        <v>468</v>
      </c>
      <c r="D300" s="141" t="s">
        <v>137</v>
      </c>
      <c r="E300" s="142" t="s">
        <v>1131</v>
      </c>
      <c r="F300" s="143" t="s">
        <v>1132</v>
      </c>
      <c r="G300" s="144" t="s">
        <v>185</v>
      </c>
      <c r="H300" s="145">
        <v>6.48</v>
      </c>
      <c r="I300" s="146"/>
      <c r="J300" s="147">
        <f>ROUND(I300*H300,2)</f>
        <v>0</v>
      </c>
      <c r="K300" s="143" t="s">
        <v>141</v>
      </c>
      <c r="L300" s="36"/>
      <c r="M300" s="148" t="s">
        <v>3</v>
      </c>
      <c r="N300" s="149" t="s">
        <v>40</v>
      </c>
      <c r="O300" s="56"/>
      <c r="P300" s="150">
        <f>O300*H300</f>
        <v>0</v>
      </c>
      <c r="Q300" s="150">
        <v>2.5018699999999998</v>
      </c>
      <c r="R300" s="150">
        <f>Q300*H300</f>
        <v>16.212117599999999</v>
      </c>
      <c r="S300" s="150">
        <v>0</v>
      </c>
      <c r="T300" s="151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52" t="s">
        <v>615</v>
      </c>
      <c r="AT300" s="152" t="s">
        <v>137</v>
      </c>
      <c r="AU300" s="152" t="s">
        <v>79</v>
      </c>
      <c r="AY300" s="20" t="s">
        <v>135</v>
      </c>
      <c r="BE300" s="153">
        <f>IF(N300="základní",J300,0)</f>
        <v>0</v>
      </c>
      <c r="BF300" s="153">
        <f>IF(N300="snížená",J300,0)</f>
        <v>0</v>
      </c>
      <c r="BG300" s="153">
        <f>IF(N300="zákl. přenesená",J300,0)</f>
        <v>0</v>
      </c>
      <c r="BH300" s="153">
        <f>IF(N300="sníž. přenesená",J300,0)</f>
        <v>0</v>
      </c>
      <c r="BI300" s="153">
        <f>IF(N300="nulová",J300,0)</f>
        <v>0</v>
      </c>
      <c r="BJ300" s="20" t="s">
        <v>77</v>
      </c>
      <c r="BK300" s="153">
        <f>ROUND(I300*H300,2)</f>
        <v>0</v>
      </c>
      <c r="BL300" s="20" t="s">
        <v>615</v>
      </c>
      <c r="BM300" s="152" t="s">
        <v>730</v>
      </c>
    </row>
    <row r="301" spans="1:65" s="2" customFormat="1" ht="11.25">
      <c r="A301" s="35"/>
      <c r="B301" s="36"/>
      <c r="C301" s="35"/>
      <c r="D301" s="154" t="s">
        <v>144</v>
      </c>
      <c r="E301" s="35"/>
      <c r="F301" s="155" t="s">
        <v>1133</v>
      </c>
      <c r="G301" s="35"/>
      <c r="H301" s="35"/>
      <c r="I301" s="156"/>
      <c r="J301" s="35"/>
      <c r="K301" s="35"/>
      <c r="L301" s="36"/>
      <c r="M301" s="157"/>
      <c r="N301" s="158"/>
      <c r="O301" s="56"/>
      <c r="P301" s="56"/>
      <c r="Q301" s="56"/>
      <c r="R301" s="56"/>
      <c r="S301" s="56"/>
      <c r="T301" s="57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T301" s="20" t="s">
        <v>144</v>
      </c>
      <c r="AU301" s="20" t="s">
        <v>79</v>
      </c>
    </row>
    <row r="302" spans="1:65" s="13" customFormat="1" ht="11.25">
      <c r="B302" s="159"/>
      <c r="D302" s="160" t="s">
        <v>146</v>
      </c>
      <c r="E302" s="161" t="s">
        <v>3</v>
      </c>
      <c r="F302" s="162" t="s">
        <v>1022</v>
      </c>
      <c r="H302" s="161" t="s">
        <v>3</v>
      </c>
      <c r="I302" s="163"/>
      <c r="L302" s="159"/>
      <c r="M302" s="164"/>
      <c r="N302" s="165"/>
      <c r="O302" s="165"/>
      <c r="P302" s="165"/>
      <c r="Q302" s="165"/>
      <c r="R302" s="165"/>
      <c r="S302" s="165"/>
      <c r="T302" s="166"/>
      <c r="AT302" s="161" t="s">
        <v>146</v>
      </c>
      <c r="AU302" s="161" t="s">
        <v>79</v>
      </c>
      <c r="AV302" s="13" t="s">
        <v>77</v>
      </c>
      <c r="AW302" s="13" t="s">
        <v>31</v>
      </c>
      <c r="AX302" s="13" t="s">
        <v>69</v>
      </c>
      <c r="AY302" s="161" t="s">
        <v>135</v>
      </c>
    </row>
    <row r="303" spans="1:65" s="14" customFormat="1" ht="11.25">
      <c r="B303" s="167"/>
      <c r="D303" s="160" t="s">
        <v>146</v>
      </c>
      <c r="E303" s="168" t="s">
        <v>3</v>
      </c>
      <c r="F303" s="169" t="s">
        <v>1134</v>
      </c>
      <c r="H303" s="170">
        <v>6.48</v>
      </c>
      <c r="I303" s="171"/>
      <c r="L303" s="167"/>
      <c r="M303" s="172"/>
      <c r="N303" s="173"/>
      <c r="O303" s="173"/>
      <c r="P303" s="173"/>
      <c r="Q303" s="173"/>
      <c r="R303" s="173"/>
      <c r="S303" s="173"/>
      <c r="T303" s="174"/>
      <c r="AT303" s="168" t="s">
        <v>146</v>
      </c>
      <c r="AU303" s="168" t="s">
        <v>79</v>
      </c>
      <c r="AV303" s="14" t="s">
        <v>79</v>
      </c>
      <c r="AW303" s="14" t="s">
        <v>31</v>
      </c>
      <c r="AX303" s="14" t="s">
        <v>69</v>
      </c>
      <c r="AY303" s="168" t="s">
        <v>135</v>
      </c>
    </row>
    <row r="304" spans="1:65" s="15" customFormat="1" ht="11.25">
      <c r="B304" s="175"/>
      <c r="D304" s="160" t="s">
        <v>146</v>
      </c>
      <c r="E304" s="176" t="s">
        <v>3</v>
      </c>
      <c r="F304" s="177" t="s">
        <v>149</v>
      </c>
      <c r="H304" s="178">
        <v>6.48</v>
      </c>
      <c r="I304" s="179"/>
      <c r="L304" s="175"/>
      <c r="M304" s="180"/>
      <c r="N304" s="181"/>
      <c r="O304" s="181"/>
      <c r="P304" s="181"/>
      <c r="Q304" s="181"/>
      <c r="R304" s="181"/>
      <c r="S304" s="181"/>
      <c r="T304" s="182"/>
      <c r="AT304" s="176" t="s">
        <v>146</v>
      </c>
      <c r="AU304" s="176" t="s">
        <v>79</v>
      </c>
      <c r="AV304" s="15" t="s">
        <v>142</v>
      </c>
      <c r="AW304" s="15" t="s">
        <v>31</v>
      </c>
      <c r="AX304" s="15" t="s">
        <v>77</v>
      </c>
      <c r="AY304" s="176" t="s">
        <v>135</v>
      </c>
    </row>
    <row r="305" spans="1:65" s="2" customFormat="1" ht="16.5" customHeight="1">
      <c r="A305" s="35"/>
      <c r="B305" s="140"/>
      <c r="C305" s="141" t="s">
        <v>476</v>
      </c>
      <c r="D305" s="141" t="s">
        <v>137</v>
      </c>
      <c r="E305" s="142" t="s">
        <v>1135</v>
      </c>
      <c r="F305" s="143" t="s">
        <v>1136</v>
      </c>
      <c r="G305" s="144" t="s">
        <v>1054</v>
      </c>
      <c r="H305" s="145">
        <v>20</v>
      </c>
      <c r="I305" s="146"/>
      <c r="J305" s="147">
        <f>ROUND(I305*H305,2)</f>
        <v>0</v>
      </c>
      <c r="K305" s="143" t="s">
        <v>3</v>
      </c>
      <c r="L305" s="36"/>
      <c r="M305" s="148" t="s">
        <v>3</v>
      </c>
      <c r="N305" s="149" t="s">
        <v>40</v>
      </c>
      <c r="O305" s="56"/>
      <c r="P305" s="150">
        <f>O305*H305</f>
        <v>0</v>
      </c>
      <c r="Q305" s="150">
        <v>0</v>
      </c>
      <c r="R305" s="150">
        <f>Q305*H305</f>
        <v>0</v>
      </c>
      <c r="S305" s="150">
        <v>0</v>
      </c>
      <c r="T305" s="151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152" t="s">
        <v>615</v>
      </c>
      <c r="AT305" s="152" t="s">
        <v>137</v>
      </c>
      <c r="AU305" s="152" t="s">
        <v>79</v>
      </c>
      <c r="AY305" s="20" t="s">
        <v>135</v>
      </c>
      <c r="BE305" s="153">
        <f>IF(N305="základní",J305,0)</f>
        <v>0</v>
      </c>
      <c r="BF305" s="153">
        <f>IF(N305="snížená",J305,0)</f>
        <v>0</v>
      </c>
      <c r="BG305" s="153">
        <f>IF(N305="zákl. přenesená",J305,0)</f>
        <v>0</v>
      </c>
      <c r="BH305" s="153">
        <f>IF(N305="sníž. přenesená",J305,0)</f>
        <v>0</v>
      </c>
      <c r="BI305" s="153">
        <f>IF(N305="nulová",J305,0)</f>
        <v>0</v>
      </c>
      <c r="BJ305" s="20" t="s">
        <v>77</v>
      </c>
      <c r="BK305" s="153">
        <f>ROUND(I305*H305,2)</f>
        <v>0</v>
      </c>
      <c r="BL305" s="20" t="s">
        <v>615</v>
      </c>
      <c r="BM305" s="152" t="s">
        <v>741</v>
      </c>
    </row>
    <row r="306" spans="1:65" s="13" customFormat="1" ht="11.25">
      <c r="B306" s="159"/>
      <c r="D306" s="160" t="s">
        <v>146</v>
      </c>
      <c r="E306" s="161" t="s">
        <v>3</v>
      </c>
      <c r="F306" s="162" t="s">
        <v>1012</v>
      </c>
      <c r="H306" s="161" t="s">
        <v>3</v>
      </c>
      <c r="I306" s="163"/>
      <c r="L306" s="159"/>
      <c r="M306" s="164"/>
      <c r="N306" s="165"/>
      <c r="O306" s="165"/>
      <c r="P306" s="165"/>
      <c r="Q306" s="165"/>
      <c r="R306" s="165"/>
      <c r="S306" s="165"/>
      <c r="T306" s="166"/>
      <c r="AT306" s="161" t="s">
        <v>146</v>
      </c>
      <c r="AU306" s="161" t="s">
        <v>79</v>
      </c>
      <c r="AV306" s="13" t="s">
        <v>77</v>
      </c>
      <c r="AW306" s="13" t="s">
        <v>31</v>
      </c>
      <c r="AX306" s="13" t="s">
        <v>69</v>
      </c>
      <c r="AY306" s="161" t="s">
        <v>135</v>
      </c>
    </row>
    <row r="307" spans="1:65" s="14" customFormat="1" ht="11.25">
      <c r="B307" s="167"/>
      <c r="D307" s="160" t="s">
        <v>146</v>
      </c>
      <c r="E307" s="168" t="s">
        <v>3</v>
      </c>
      <c r="F307" s="169" t="s">
        <v>321</v>
      </c>
      <c r="H307" s="170">
        <v>20</v>
      </c>
      <c r="I307" s="171"/>
      <c r="L307" s="167"/>
      <c r="M307" s="172"/>
      <c r="N307" s="173"/>
      <c r="O307" s="173"/>
      <c r="P307" s="173"/>
      <c r="Q307" s="173"/>
      <c r="R307" s="173"/>
      <c r="S307" s="173"/>
      <c r="T307" s="174"/>
      <c r="AT307" s="168" t="s">
        <v>146</v>
      </c>
      <c r="AU307" s="168" t="s">
        <v>79</v>
      </c>
      <c r="AV307" s="14" t="s">
        <v>79</v>
      </c>
      <c r="AW307" s="14" t="s">
        <v>31</v>
      </c>
      <c r="AX307" s="14" t="s">
        <v>69</v>
      </c>
      <c r="AY307" s="168" t="s">
        <v>135</v>
      </c>
    </row>
    <row r="308" spans="1:65" s="15" customFormat="1" ht="11.25">
      <c r="B308" s="175"/>
      <c r="D308" s="160" t="s">
        <v>146</v>
      </c>
      <c r="E308" s="176" t="s">
        <v>3</v>
      </c>
      <c r="F308" s="177" t="s">
        <v>149</v>
      </c>
      <c r="H308" s="178">
        <v>20</v>
      </c>
      <c r="I308" s="179"/>
      <c r="L308" s="175"/>
      <c r="M308" s="180"/>
      <c r="N308" s="181"/>
      <c r="O308" s="181"/>
      <c r="P308" s="181"/>
      <c r="Q308" s="181"/>
      <c r="R308" s="181"/>
      <c r="S308" s="181"/>
      <c r="T308" s="182"/>
      <c r="AT308" s="176" t="s">
        <v>146</v>
      </c>
      <c r="AU308" s="176" t="s">
        <v>79</v>
      </c>
      <c r="AV308" s="15" t="s">
        <v>142</v>
      </c>
      <c r="AW308" s="15" t="s">
        <v>31</v>
      </c>
      <c r="AX308" s="15" t="s">
        <v>77</v>
      </c>
      <c r="AY308" s="176" t="s">
        <v>135</v>
      </c>
    </row>
    <row r="309" spans="1:65" s="2" customFormat="1" ht="21.75" customHeight="1">
      <c r="A309" s="35"/>
      <c r="B309" s="140"/>
      <c r="C309" s="141" t="s">
        <v>486</v>
      </c>
      <c r="D309" s="141" t="s">
        <v>137</v>
      </c>
      <c r="E309" s="142" t="s">
        <v>1137</v>
      </c>
      <c r="F309" s="143" t="s">
        <v>1138</v>
      </c>
      <c r="G309" s="144" t="s">
        <v>157</v>
      </c>
      <c r="H309" s="145">
        <v>524.44000000000005</v>
      </c>
      <c r="I309" s="146"/>
      <c r="J309" s="147">
        <f>ROUND(I309*H309,2)</f>
        <v>0</v>
      </c>
      <c r="K309" s="143" t="s">
        <v>141</v>
      </c>
      <c r="L309" s="36"/>
      <c r="M309" s="148" t="s">
        <v>3</v>
      </c>
      <c r="N309" s="149" t="s">
        <v>40</v>
      </c>
      <c r="O309" s="56"/>
      <c r="P309" s="150">
        <f>O309*H309</f>
        <v>0</v>
      </c>
      <c r="Q309" s="150">
        <v>0.14000000000000001</v>
      </c>
      <c r="R309" s="150">
        <f>Q309*H309</f>
        <v>73.421600000000012</v>
      </c>
      <c r="S309" s="150">
        <v>0</v>
      </c>
      <c r="T309" s="151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52" t="s">
        <v>615</v>
      </c>
      <c r="AT309" s="152" t="s">
        <v>137</v>
      </c>
      <c r="AU309" s="152" t="s">
        <v>79</v>
      </c>
      <c r="AY309" s="20" t="s">
        <v>135</v>
      </c>
      <c r="BE309" s="153">
        <f>IF(N309="základní",J309,0)</f>
        <v>0</v>
      </c>
      <c r="BF309" s="153">
        <f>IF(N309="snížená",J309,0)</f>
        <v>0</v>
      </c>
      <c r="BG309" s="153">
        <f>IF(N309="zákl. přenesená",J309,0)</f>
        <v>0</v>
      </c>
      <c r="BH309" s="153">
        <f>IF(N309="sníž. přenesená",J309,0)</f>
        <v>0</v>
      </c>
      <c r="BI309" s="153">
        <f>IF(N309="nulová",J309,0)</f>
        <v>0</v>
      </c>
      <c r="BJ309" s="20" t="s">
        <v>77</v>
      </c>
      <c r="BK309" s="153">
        <f>ROUND(I309*H309,2)</f>
        <v>0</v>
      </c>
      <c r="BL309" s="20" t="s">
        <v>615</v>
      </c>
      <c r="BM309" s="152" t="s">
        <v>365</v>
      </c>
    </row>
    <row r="310" spans="1:65" s="2" customFormat="1" ht="11.25">
      <c r="A310" s="35"/>
      <c r="B310" s="36"/>
      <c r="C310" s="35"/>
      <c r="D310" s="154" t="s">
        <v>144</v>
      </c>
      <c r="E310" s="35"/>
      <c r="F310" s="155" t="s">
        <v>1139</v>
      </c>
      <c r="G310" s="35"/>
      <c r="H310" s="35"/>
      <c r="I310" s="156"/>
      <c r="J310" s="35"/>
      <c r="K310" s="35"/>
      <c r="L310" s="36"/>
      <c r="M310" s="157"/>
      <c r="N310" s="158"/>
      <c r="O310" s="56"/>
      <c r="P310" s="56"/>
      <c r="Q310" s="56"/>
      <c r="R310" s="56"/>
      <c r="S310" s="56"/>
      <c r="T310" s="57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T310" s="20" t="s">
        <v>144</v>
      </c>
      <c r="AU310" s="20" t="s">
        <v>79</v>
      </c>
    </row>
    <row r="311" spans="1:65" s="13" customFormat="1" ht="11.25">
      <c r="B311" s="159"/>
      <c r="D311" s="160" t="s">
        <v>146</v>
      </c>
      <c r="E311" s="161" t="s">
        <v>3</v>
      </c>
      <c r="F311" s="162" t="s">
        <v>1022</v>
      </c>
      <c r="H311" s="161" t="s">
        <v>3</v>
      </c>
      <c r="I311" s="163"/>
      <c r="L311" s="159"/>
      <c r="M311" s="164"/>
      <c r="N311" s="165"/>
      <c r="O311" s="165"/>
      <c r="P311" s="165"/>
      <c r="Q311" s="165"/>
      <c r="R311" s="165"/>
      <c r="S311" s="165"/>
      <c r="T311" s="166"/>
      <c r="AT311" s="161" t="s">
        <v>146</v>
      </c>
      <c r="AU311" s="161" t="s">
        <v>79</v>
      </c>
      <c r="AV311" s="13" t="s">
        <v>77</v>
      </c>
      <c r="AW311" s="13" t="s">
        <v>31</v>
      </c>
      <c r="AX311" s="13" t="s">
        <v>69</v>
      </c>
      <c r="AY311" s="161" t="s">
        <v>135</v>
      </c>
    </row>
    <row r="312" spans="1:65" s="14" customFormat="1" ht="11.25">
      <c r="B312" s="167"/>
      <c r="D312" s="160" t="s">
        <v>146</v>
      </c>
      <c r="E312" s="168" t="s">
        <v>3</v>
      </c>
      <c r="F312" s="169" t="s">
        <v>1039</v>
      </c>
      <c r="H312" s="170">
        <v>524.44000000000005</v>
      </c>
      <c r="I312" s="171"/>
      <c r="L312" s="167"/>
      <c r="M312" s="172"/>
      <c r="N312" s="173"/>
      <c r="O312" s="173"/>
      <c r="P312" s="173"/>
      <c r="Q312" s="173"/>
      <c r="R312" s="173"/>
      <c r="S312" s="173"/>
      <c r="T312" s="174"/>
      <c r="AT312" s="168" t="s">
        <v>146</v>
      </c>
      <c r="AU312" s="168" t="s">
        <v>79</v>
      </c>
      <c r="AV312" s="14" t="s">
        <v>79</v>
      </c>
      <c r="AW312" s="14" t="s">
        <v>31</v>
      </c>
      <c r="AX312" s="14" t="s">
        <v>69</v>
      </c>
      <c r="AY312" s="168" t="s">
        <v>135</v>
      </c>
    </row>
    <row r="313" spans="1:65" s="15" customFormat="1" ht="11.25">
      <c r="B313" s="175"/>
      <c r="D313" s="160" t="s">
        <v>146</v>
      </c>
      <c r="E313" s="176" t="s">
        <v>3</v>
      </c>
      <c r="F313" s="177" t="s">
        <v>149</v>
      </c>
      <c r="H313" s="178">
        <v>524.44000000000005</v>
      </c>
      <c r="I313" s="179"/>
      <c r="L313" s="175"/>
      <c r="M313" s="180"/>
      <c r="N313" s="181"/>
      <c r="O313" s="181"/>
      <c r="P313" s="181"/>
      <c r="Q313" s="181"/>
      <c r="R313" s="181"/>
      <c r="S313" s="181"/>
      <c r="T313" s="182"/>
      <c r="AT313" s="176" t="s">
        <v>146</v>
      </c>
      <c r="AU313" s="176" t="s">
        <v>79</v>
      </c>
      <c r="AV313" s="15" t="s">
        <v>142</v>
      </c>
      <c r="AW313" s="15" t="s">
        <v>31</v>
      </c>
      <c r="AX313" s="15" t="s">
        <v>77</v>
      </c>
      <c r="AY313" s="176" t="s">
        <v>135</v>
      </c>
    </row>
    <row r="314" spans="1:65" s="2" customFormat="1" ht="24.2" customHeight="1">
      <c r="A314" s="35"/>
      <c r="B314" s="140"/>
      <c r="C314" s="141" t="s">
        <v>492</v>
      </c>
      <c r="D314" s="141" t="s">
        <v>137</v>
      </c>
      <c r="E314" s="142" t="s">
        <v>1140</v>
      </c>
      <c r="F314" s="143" t="s">
        <v>1141</v>
      </c>
      <c r="G314" s="144" t="s">
        <v>157</v>
      </c>
      <c r="H314" s="145">
        <v>20</v>
      </c>
      <c r="I314" s="146"/>
      <c r="J314" s="147">
        <f>ROUND(I314*H314,2)</f>
        <v>0</v>
      </c>
      <c r="K314" s="143" t="s">
        <v>141</v>
      </c>
      <c r="L314" s="36"/>
      <c r="M314" s="148" t="s">
        <v>3</v>
      </c>
      <c r="N314" s="149" t="s">
        <v>40</v>
      </c>
      <c r="O314" s="56"/>
      <c r="P314" s="150">
        <f>O314*H314</f>
        <v>0</v>
      </c>
      <c r="Q314" s="150">
        <v>0.26</v>
      </c>
      <c r="R314" s="150">
        <f>Q314*H314</f>
        <v>5.2</v>
      </c>
      <c r="S314" s="150">
        <v>0</v>
      </c>
      <c r="T314" s="151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152" t="s">
        <v>615</v>
      </c>
      <c r="AT314" s="152" t="s">
        <v>137</v>
      </c>
      <c r="AU314" s="152" t="s">
        <v>79</v>
      </c>
      <c r="AY314" s="20" t="s">
        <v>135</v>
      </c>
      <c r="BE314" s="153">
        <f>IF(N314="základní",J314,0)</f>
        <v>0</v>
      </c>
      <c r="BF314" s="153">
        <f>IF(N314="snížená",J314,0)</f>
        <v>0</v>
      </c>
      <c r="BG314" s="153">
        <f>IF(N314="zákl. přenesená",J314,0)</f>
        <v>0</v>
      </c>
      <c r="BH314" s="153">
        <f>IF(N314="sníž. přenesená",J314,0)</f>
        <v>0</v>
      </c>
      <c r="BI314" s="153">
        <f>IF(N314="nulová",J314,0)</f>
        <v>0</v>
      </c>
      <c r="BJ314" s="20" t="s">
        <v>77</v>
      </c>
      <c r="BK314" s="153">
        <f>ROUND(I314*H314,2)</f>
        <v>0</v>
      </c>
      <c r="BL314" s="20" t="s">
        <v>615</v>
      </c>
      <c r="BM314" s="152" t="s">
        <v>755</v>
      </c>
    </row>
    <row r="315" spans="1:65" s="2" customFormat="1" ht="11.25">
      <c r="A315" s="35"/>
      <c r="B315" s="36"/>
      <c r="C315" s="35"/>
      <c r="D315" s="154" t="s">
        <v>144</v>
      </c>
      <c r="E315" s="35"/>
      <c r="F315" s="155" t="s">
        <v>1142</v>
      </c>
      <c r="G315" s="35"/>
      <c r="H315" s="35"/>
      <c r="I315" s="156"/>
      <c r="J315" s="35"/>
      <c r="K315" s="35"/>
      <c r="L315" s="36"/>
      <c r="M315" s="157"/>
      <c r="N315" s="158"/>
      <c r="O315" s="56"/>
      <c r="P315" s="56"/>
      <c r="Q315" s="56"/>
      <c r="R315" s="56"/>
      <c r="S315" s="56"/>
      <c r="T315" s="57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T315" s="20" t="s">
        <v>144</v>
      </c>
      <c r="AU315" s="20" t="s">
        <v>79</v>
      </c>
    </row>
    <row r="316" spans="1:65" s="13" customFormat="1" ht="11.25">
      <c r="B316" s="159"/>
      <c r="D316" s="160" t="s">
        <v>146</v>
      </c>
      <c r="E316" s="161" t="s">
        <v>3</v>
      </c>
      <c r="F316" s="162" t="s">
        <v>1012</v>
      </c>
      <c r="H316" s="161" t="s">
        <v>3</v>
      </c>
      <c r="I316" s="163"/>
      <c r="L316" s="159"/>
      <c r="M316" s="164"/>
      <c r="N316" s="165"/>
      <c r="O316" s="165"/>
      <c r="P316" s="165"/>
      <c r="Q316" s="165"/>
      <c r="R316" s="165"/>
      <c r="S316" s="165"/>
      <c r="T316" s="166"/>
      <c r="AT316" s="161" t="s">
        <v>146</v>
      </c>
      <c r="AU316" s="161" t="s">
        <v>79</v>
      </c>
      <c r="AV316" s="13" t="s">
        <v>77</v>
      </c>
      <c r="AW316" s="13" t="s">
        <v>31</v>
      </c>
      <c r="AX316" s="13" t="s">
        <v>69</v>
      </c>
      <c r="AY316" s="161" t="s">
        <v>135</v>
      </c>
    </row>
    <row r="317" spans="1:65" s="14" customFormat="1" ht="11.25">
      <c r="B317" s="167"/>
      <c r="D317" s="160" t="s">
        <v>146</v>
      </c>
      <c r="E317" s="168" t="s">
        <v>3</v>
      </c>
      <c r="F317" s="169" t="s">
        <v>321</v>
      </c>
      <c r="H317" s="170">
        <v>20</v>
      </c>
      <c r="I317" s="171"/>
      <c r="L317" s="167"/>
      <c r="M317" s="172"/>
      <c r="N317" s="173"/>
      <c r="O317" s="173"/>
      <c r="P317" s="173"/>
      <c r="Q317" s="173"/>
      <c r="R317" s="173"/>
      <c r="S317" s="173"/>
      <c r="T317" s="174"/>
      <c r="AT317" s="168" t="s">
        <v>146</v>
      </c>
      <c r="AU317" s="168" t="s">
        <v>79</v>
      </c>
      <c r="AV317" s="14" t="s">
        <v>79</v>
      </c>
      <c r="AW317" s="14" t="s">
        <v>31</v>
      </c>
      <c r="AX317" s="14" t="s">
        <v>69</v>
      </c>
      <c r="AY317" s="168" t="s">
        <v>135</v>
      </c>
    </row>
    <row r="318" spans="1:65" s="15" customFormat="1" ht="11.25">
      <c r="B318" s="175"/>
      <c r="D318" s="160" t="s">
        <v>146</v>
      </c>
      <c r="E318" s="176" t="s">
        <v>3</v>
      </c>
      <c r="F318" s="177" t="s">
        <v>149</v>
      </c>
      <c r="H318" s="178">
        <v>20</v>
      </c>
      <c r="I318" s="179"/>
      <c r="L318" s="175"/>
      <c r="M318" s="180"/>
      <c r="N318" s="181"/>
      <c r="O318" s="181"/>
      <c r="P318" s="181"/>
      <c r="Q318" s="181"/>
      <c r="R318" s="181"/>
      <c r="S318" s="181"/>
      <c r="T318" s="182"/>
      <c r="AT318" s="176" t="s">
        <v>146</v>
      </c>
      <c r="AU318" s="176" t="s">
        <v>79</v>
      </c>
      <c r="AV318" s="15" t="s">
        <v>142</v>
      </c>
      <c r="AW318" s="15" t="s">
        <v>31</v>
      </c>
      <c r="AX318" s="15" t="s">
        <v>77</v>
      </c>
      <c r="AY318" s="176" t="s">
        <v>135</v>
      </c>
    </row>
    <row r="319" spans="1:65" s="2" customFormat="1" ht="21.75" customHeight="1">
      <c r="A319" s="35"/>
      <c r="B319" s="140"/>
      <c r="C319" s="141" t="s">
        <v>497</v>
      </c>
      <c r="D319" s="141" t="s">
        <v>137</v>
      </c>
      <c r="E319" s="142" t="s">
        <v>1143</v>
      </c>
      <c r="F319" s="143" t="s">
        <v>1144</v>
      </c>
      <c r="G319" s="144" t="s">
        <v>157</v>
      </c>
      <c r="H319" s="145">
        <v>544.44000000000005</v>
      </c>
      <c r="I319" s="146"/>
      <c r="J319" s="147">
        <f>ROUND(I319*H319,2)</f>
        <v>0</v>
      </c>
      <c r="K319" s="143" t="s">
        <v>141</v>
      </c>
      <c r="L319" s="36"/>
      <c r="M319" s="148" t="s">
        <v>3</v>
      </c>
      <c r="N319" s="149" t="s">
        <v>40</v>
      </c>
      <c r="O319" s="56"/>
      <c r="P319" s="150">
        <f>O319*H319</f>
        <v>0</v>
      </c>
      <c r="Q319" s="150">
        <v>9.0000000000000006E-5</v>
      </c>
      <c r="R319" s="150">
        <f>Q319*H319</f>
        <v>4.8999600000000011E-2</v>
      </c>
      <c r="S319" s="150">
        <v>0</v>
      </c>
      <c r="T319" s="151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52" t="s">
        <v>615</v>
      </c>
      <c r="AT319" s="152" t="s">
        <v>137</v>
      </c>
      <c r="AU319" s="152" t="s">
        <v>79</v>
      </c>
      <c r="AY319" s="20" t="s">
        <v>135</v>
      </c>
      <c r="BE319" s="153">
        <f>IF(N319="základní",J319,0)</f>
        <v>0</v>
      </c>
      <c r="BF319" s="153">
        <f>IF(N319="snížená",J319,0)</f>
        <v>0</v>
      </c>
      <c r="BG319" s="153">
        <f>IF(N319="zákl. přenesená",J319,0)</f>
        <v>0</v>
      </c>
      <c r="BH319" s="153">
        <f>IF(N319="sníž. přenesená",J319,0)</f>
        <v>0</v>
      </c>
      <c r="BI319" s="153">
        <f>IF(N319="nulová",J319,0)</f>
        <v>0</v>
      </c>
      <c r="BJ319" s="20" t="s">
        <v>77</v>
      </c>
      <c r="BK319" s="153">
        <f>ROUND(I319*H319,2)</f>
        <v>0</v>
      </c>
      <c r="BL319" s="20" t="s">
        <v>615</v>
      </c>
      <c r="BM319" s="152" t="s">
        <v>763</v>
      </c>
    </row>
    <row r="320" spans="1:65" s="2" customFormat="1" ht="11.25">
      <c r="A320" s="35"/>
      <c r="B320" s="36"/>
      <c r="C320" s="35"/>
      <c r="D320" s="154" t="s">
        <v>144</v>
      </c>
      <c r="E320" s="35"/>
      <c r="F320" s="155" t="s">
        <v>1145</v>
      </c>
      <c r="G320" s="35"/>
      <c r="H320" s="35"/>
      <c r="I320" s="156"/>
      <c r="J320" s="35"/>
      <c r="K320" s="35"/>
      <c r="L320" s="36"/>
      <c r="M320" s="157"/>
      <c r="N320" s="158"/>
      <c r="O320" s="56"/>
      <c r="P320" s="56"/>
      <c r="Q320" s="56"/>
      <c r="R320" s="56"/>
      <c r="S320" s="56"/>
      <c r="T320" s="57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T320" s="20" t="s">
        <v>144</v>
      </c>
      <c r="AU320" s="20" t="s">
        <v>79</v>
      </c>
    </row>
    <row r="321" spans="1:65" s="14" customFormat="1" ht="11.25">
      <c r="B321" s="167"/>
      <c r="D321" s="160" t="s">
        <v>146</v>
      </c>
      <c r="E321" s="168" t="s">
        <v>3</v>
      </c>
      <c r="F321" s="169" t="s">
        <v>1146</v>
      </c>
      <c r="H321" s="170">
        <v>544.44000000000005</v>
      </c>
      <c r="I321" s="171"/>
      <c r="L321" s="167"/>
      <c r="M321" s="172"/>
      <c r="N321" s="173"/>
      <c r="O321" s="173"/>
      <c r="P321" s="173"/>
      <c r="Q321" s="173"/>
      <c r="R321" s="173"/>
      <c r="S321" s="173"/>
      <c r="T321" s="174"/>
      <c r="AT321" s="168" t="s">
        <v>146</v>
      </c>
      <c r="AU321" s="168" t="s">
        <v>79</v>
      </c>
      <c r="AV321" s="14" t="s">
        <v>79</v>
      </c>
      <c r="AW321" s="14" t="s">
        <v>31</v>
      </c>
      <c r="AX321" s="14" t="s">
        <v>69</v>
      </c>
      <c r="AY321" s="168" t="s">
        <v>135</v>
      </c>
    </row>
    <row r="322" spans="1:65" s="15" customFormat="1" ht="11.25">
      <c r="B322" s="175"/>
      <c r="D322" s="160" t="s">
        <v>146</v>
      </c>
      <c r="E322" s="176" t="s">
        <v>3</v>
      </c>
      <c r="F322" s="177" t="s">
        <v>149</v>
      </c>
      <c r="H322" s="178">
        <v>544.44000000000005</v>
      </c>
      <c r="I322" s="179"/>
      <c r="L322" s="175"/>
      <c r="M322" s="180"/>
      <c r="N322" s="181"/>
      <c r="O322" s="181"/>
      <c r="P322" s="181"/>
      <c r="Q322" s="181"/>
      <c r="R322" s="181"/>
      <c r="S322" s="181"/>
      <c r="T322" s="182"/>
      <c r="AT322" s="176" t="s">
        <v>146</v>
      </c>
      <c r="AU322" s="176" t="s">
        <v>79</v>
      </c>
      <c r="AV322" s="15" t="s">
        <v>142</v>
      </c>
      <c r="AW322" s="15" t="s">
        <v>31</v>
      </c>
      <c r="AX322" s="15" t="s">
        <v>77</v>
      </c>
      <c r="AY322" s="176" t="s">
        <v>135</v>
      </c>
    </row>
    <row r="323" spans="1:65" s="2" customFormat="1" ht="16.5" customHeight="1">
      <c r="A323" s="35"/>
      <c r="B323" s="140"/>
      <c r="C323" s="141" t="s">
        <v>503</v>
      </c>
      <c r="D323" s="141" t="s">
        <v>137</v>
      </c>
      <c r="E323" s="142" t="s">
        <v>1147</v>
      </c>
      <c r="F323" s="143" t="s">
        <v>1148</v>
      </c>
      <c r="G323" s="144" t="s">
        <v>372</v>
      </c>
      <c r="H323" s="145">
        <v>96.959000000000003</v>
      </c>
      <c r="I323" s="146"/>
      <c r="J323" s="147">
        <f>ROUND(I323*H323,2)</f>
        <v>0</v>
      </c>
      <c r="K323" s="143" t="s">
        <v>141</v>
      </c>
      <c r="L323" s="36"/>
      <c r="M323" s="148" t="s">
        <v>3</v>
      </c>
      <c r="N323" s="149" t="s">
        <v>40</v>
      </c>
      <c r="O323" s="56"/>
      <c r="P323" s="150">
        <f>O323*H323</f>
        <v>0</v>
      </c>
      <c r="Q323" s="150">
        <v>0</v>
      </c>
      <c r="R323" s="150">
        <f>Q323*H323</f>
        <v>0</v>
      </c>
      <c r="S323" s="150">
        <v>0</v>
      </c>
      <c r="T323" s="151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52" t="s">
        <v>615</v>
      </c>
      <c r="AT323" s="152" t="s">
        <v>137</v>
      </c>
      <c r="AU323" s="152" t="s">
        <v>79</v>
      </c>
      <c r="AY323" s="20" t="s">
        <v>135</v>
      </c>
      <c r="BE323" s="153">
        <f>IF(N323="základní",J323,0)</f>
        <v>0</v>
      </c>
      <c r="BF323" s="153">
        <f>IF(N323="snížená",J323,0)</f>
        <v>0</v>
      </c>
      <c r="BG323" s="153">
        <f>IF(N323="zákl. přenesená",J323,0)</f>
        <v>0</v>
      </c>
      <c r="BH323" s="153">
        <f>IF(N323="sníž. přenesená",J323,0)</f>
        <v>0</v>
      </c>
      <c r="BI323" s="153">
        <f>IF(N323="nulová",J323,0)</f>
        <v>0</v>
      </c>
      <c r="BJ323" s="20" t="s">
        <v>77</v>
      </c>
      <c r="BK323" s="153">
        <f>ROUND(I323*H323,2)</f>
        <v>0</v>
      </c>
      <c r="BL323" s="20" t="s">
        <v>615</v>
      </c>
      <c r="BM323" s="152" t="s">
        <v>777</v>
      </c>
    </row>
    <row r="324" spans="1:65" s="2" customFormat="1" ht="11.25">
      <c r="A324" s="35"/>
      <c r="B324" s="36"/>
      <c r="C324" s="35"/>
      <c r="D324" s="154" t="s">
        <v>144</v>
      </c>
      <c r="E324" s="35"/>
      <c r="F324" s="155" t="s">
        <v>1149</v>
      </c>
      <c r="G324" s="35"/>
      <c r="H324" s="35"/>
      <c r="I324" s="156"/>
      <c r="J324" s="35"/>
      <c r="K324" s="35"/>
      <c r="L324" s="36"/>
      <c r="M324" s="193"/>
      <c r="N324" s="194"/>
      <c r="O324" s="195"/>
      <c r="P324" s="195"/>
      <c r="Q324" s="195"/>
      <c r="R324" s="195"/>
      <c r="S324" s="195"/>
      <c r="T324" s="196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T324" s="20" t="s">
        <v>144</v>
      </c>
      <c r="AU324" s="20" t="s">
        <v>79</v>
      </c>
    </row>
    <row r="325" spans="1:65" s="2" customFormat="1" ht="6.95" customHeight="1">
      <c r="A325" s="35"/>
      <c r="B325" s="45"/>
      <c r="C325" s="46"/>
      <c r="D325" s="46"/>
      <c r="E325" s="46"/>
      <c r="F325" s="46"/>
      <c r="G325" s="46"/>
      <c r="H325" s="46"/>
      <c r="I325" s="46"/>
      <c r="J325" s="46"/>
      <c r="K325" s="46"/>
      <c r="L325" s="36"/>
      <c r="M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</row>
  </sheetData>
  <autoFilter ref="C85:K324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0" r:id="rId1"/>
    <hyperlink ref="F116" r:id="rId2"/>
    <hyperlink ref="F130" r:id="rId3"/>
    <hyperlink ref="F143" r:id="rId4"/>
    <hyperlink ref="F152" r:id="rId5"/>
    <hyperlink ref="F163" r:id="rId6"/>
    <hyperlink ref="F182" r:id="rId7"/>
    <hyperlink ref="F184" r:id="rId8"/>
    <hyperlink ref="F188" r:id="rId9"/>
    <hyperlink ref="F192" r:id="rId10"/>
    <hyperlink ref="F203" r:id="rId11"/>
    <hyperlink ref="F207" r:id="rId12"/>
    <hyperlink ref="F212" r:id="rId13"/>
    <hyperlink ref="F216" r:id="rId14"/>
    <hyperlink ref="F221" r:id="rId15"/>
    <hyperlink ref="F225" r:id="rId16"/>
    <hyperlink ref="F230" r:id="rId17"/>
    <hyperlink ref="F234" r:id="rId18"/>
    <hyperlink ref="F239" r:id="rId19"/>
    <hyperlink ref="F251" r:id="rId20"/>
    <hyperlink ref="F256" r:id="rId21"/>
    <hyperlink ref="F268" r:id="rId22"/>
    <hyperlink ref="F281" r:id="rId23"/>
    <hyperlink ref="F289" r:id="rId24"/>
    <hyperlink ref="F295" r:id="rId25"/>
    <hyperlink ref="F301" r:id="rId26"/>
    <hyperlink ref="F310" r:id="rId27"/>
    <hyperlink ref="F315" r:id="rId28"/>
    <hyperlink ref="F320" r:id="rId29"/>
    <hyperlink ref="F324" r:id="rId30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1" t="s">
        <v>6</v>
      </c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20" t="s">
        <v>85</v>
      </c>
    </row>
    <row r="3" spans="1:46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pans="1:46" s="1" customFormat="1" ht="24.95" customHeight="1">
      <c r="B4" s="23"/>
      <c r="D4" s="24" t="s">
        <v>101</v>
      </c>
      <c r="L4" s="23"/>
      <c r="M4" s="91" t="s">
        <v>11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30" t="s">
        <v>17</v>
      </c>
      <c r="L6" s="23"/>
    </row>
    <row r="7" spans="1:46" s="1" customFormat="1" ht="16.5" customHeight="1">
      <c r="B7" s="23"/>
      <c r="E7" s="332" t="str">
        <f>'Rekapitulace stavby'!K6</f>
        <v>Park Bílý kůň, Praha 14</v>
      </c>
      <c r="F7" s="333"/>
      <c r="G7" s="333"/>
      <c r="H7" s="333"/>
      <c r="L7" s="23"/>
    </row>
    <row r="8" spans="1:46" s="2" customFormat="1" ht="12" customHeight="1">
      <c r="A8" s="35"/>
      <c r="B8" s="36"/>
      <c r="C8" s="35"/>
      <c r="D8" s="30" t="s">
        <v>102</v>
      </c>
      <c r="E8" s="35"/>
      <c r="F8" s="35"/>
      <c r="G8" s="35"/>
      <c r="H8" s="35"/>
      <c r="I8" s="35"/>
      <c r="J8" s="35"/>
      <c r="K8" s="35"/>
      <c r="L8" s="9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294" t="s">
        <v>1150</v>
      </c>
      <c r="F9" s="334"/>
      <c r="G9" s="334"/>
      <c r="H9" s="334"/>
      <c r="I9" s="35"/>
      <c r="J9" s="35"/>
      <c r="K9" s="35"/>
      <c r="L9" s="9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9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30" t="s">
        <v>19</v>
      </c>
      <c r="E11" s="35"/>
      <c r="F11" s="28" t="s">
        <v>3</v>
      </c>
      <c r="G11" s="35"/>
      <c r="H11" s="35"/>
      <c r="I11" s="30" t="s">
        <v>20</v>
      </c>
      <c r="J11" s="28" t="s">
        <v>3</v>
      </c>
      <c r="K11" s="35"/>
      <c r="L11" s="9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30" t="s">
        <v>21</v>
      </c>
      <c r="E12" s="35"/>
      <c r="F12" s="28" t="s">
        <v>22</v>
      </c>
      <c r="G12" s="35"/>
      <c r="H12" s="35"/>
      <c r="I12" s="30" t="s">
        <v>23</v>
      </c>
      <c r="J12" s="53">
        <f>'Rekapitulace stavby'!AN8</f>
        <v>45507</v>
      </c>
      <c r="K12" s="35"/>
      <c r="L12" s="9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9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30" t="s">
        <v>24</v>
      </c>
      <c r="E14" s="35"/>
      <c r="F14" s="35"/>
      <c r="G14" s="35"/>
      <c r="H14" s="35"/>
      <c r="I14" s="30" t="s">
        <v>25</v>
      </c>
      <c r="J14" s="28" t="str">
        <f>IF('Rekapitulace stavby'!AN10="","",'Rekapitulace stavby'!AN10)</f>
        <v/>
      </c>
      <c r="K14" s="35"/>
      <c r="L14" s="9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8" t="str">
        <f>IF('Rekapitulace stavby'!E11="","",'Rekapitulace stavby'!E11)</f>
        <v xml:space="preserve"> </v>
      </c>
      <c r="F15" s="35"/>
      <c r="G15" s="35"/>
      <c r="H15" s="35"/>
      <c r="I15" s="30" t="s">
        <v>27</v>
      </c>
      <c r="J15" s="28" t="str">
        <f>IF('Rekapitulace stavby'!AN11="","",'Rekapitulace stavby'!AN11)</f>
        <v/>
      </c>
      <c r="K15" s="35"/>
      <c r="L15" s="9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9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30" t="s">
        <v>28</v>
      </c>
      <c r="E17" s="35"/>
      <c r="F17" s="35"/>
      <c r="G17" s="35"/>
      <c r="H17" s="35"/>
      <c r="I17" s="30" t="s">
        <v>25</v>
      </c>
      <c r="J17" s="31" t="str">
        <f>'Rekapitulace stavby'!AN13</f>
        <v>Vyplň údaj</v>
      </c>
      <c r="K17" s="35"/>
      <c r="L17" s="9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335" t="str">
        <f>'Rekapitulace stavby'!E14</f>
        <v>Vyplň údaj</v>
      </c>
      <c r="F18" s="315"/>
      <c r="G18" s="315"/>
      <c r="H18" s="315"/>
      <c r="I18" s="30" t="s">
        <v>27</v>
      </c>
      <c r="J18" s="31" t="str">
        <f>'Rekapitulace stavby'!AN14</f>
        <v>Vyplň údaj</v>
      </c>
      <c r="K18" s="35"/>
      <c r="L18" s="9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9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30" t="s">
        <v>30</v>
      </c>
      <c r="E20" s="35"/>
      <c r="F20" s="35"/>
      <c r="G20" s="35"/>
      <c r="H20" s="35"/>
      <c r="I20" s="30" t="s">
        <v>25</v>
      </c>
      <c r="J20" s="28" t="str">
        <f>IF('Rekapitulace stavby'!AN16="","",'Rekapitulace stavby'!AN16)</f>
        <v/>
      </c>
      <c r="K20" s="35"/>
      <c r="L20" s="9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8" t="str">
        <f>IF('Rekapitulace stavby'!E17="","",'Rekapitulace stavby'!E17)</f>
        <v xml:space="preserve"> </v>
      </c>
      <c r="F21" s="35"/>
      <c r="G21" s="35"/>
      <c r="H21" s="35"/>
      <c r="I21" s="30" t="s">
        <v>27</v>
      </c>
      <c r="J21" s="28" t="str">
        <f>IF('Rekapitulace stavby'!AN17="","",'Rekapitulace stavby'!AN17)</f>
        <v/>
      </c>
      <c r="K21" s="35"/>
      <c r="L21" s="9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9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30" t="s">
        <v>32</v>
      </c>
      <c r="E23" s="35"/>
      <c r="F23" s="35"/>
      <c r="G23" s="35"/>
      <c r="H23" s="35"/>
      <c r="I23" s="30" t="s">
        <v>25</v>
      </c>
      <c r="J23" s="28" t="str">
        <f>IF('Rekapitulace stavby'!AN19="","",'Rekapitulace stavby'!AN19)</f>
        <v/>
      </c>
      <c r="K23" s="35"/>
      <c r="L23" s="9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8" t="str">
        <f>IF('Rekapitulace stavby'!E20="","",'Rekapitulace stavby'!E20)</f>
        <v xml:space="preserve"> </v>
      </c>
      <c r="F24" s="35"/>
      <c r="G24" s="35"/>
      <c r="H24" s="35"/>
      <c r="I24" s="30" t="s">
        <v>27</v>
      </c>
      <c r="J24" s="28" t="str">
        <f>IF('Rekapitulace stavby'!AN20="","",'Rekapitulace stavby'!AN20)</f>
        <v/>
      </c>
      <c r="K24" s="35"/>
      <c r="L24" s="9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9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30" t="s">
        <v>33</v>
      </c>
      <c r="E26" s="35"/>
      <c r="F26" s="35"/>
      <c r="G26" s="35"/>
      <c r="H26" s="35"/>
      <c r="I26" s="35"/>
      <c r="J26" s="35"/>
      <c r="K26" s="35"/>
      <c r="L26" s="9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93"/>
      <c r="B27" s="94"/>
      <c r="C27" s="93"/>
      <c r="D27" s="93"/>
      <c r="E27" s="320" t="s">
        <v>3</v>
      </c>
      <c r="F27" s="320"/>
      <c r="G27" s="320"/>
      <c r="H27" s="320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9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4"/>
      <c r="E29" s="64"/>
      <c r="F29" s="64"/>
      <c r="G29" s="64"/>
      <c r="H29" s="64"/>
      <c r="I29" s="64"/>
      <c r="J29" s="64"/>
      <c r="K29" s="64"/>
      <c r="L29" s="9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36"/>
      <c r="C30" s="35"/>
      <c r="D30" s="96" t="s">
        <v>35</v>
      </c>
      <c r="E30" s="35"/>
      <c r="F30" s="35"/>
      <c r="G30" s="35"/>
      <c r="H30" s="35"/>
      <c r="I30" s="35"/>
      <c r="J30" s="69">
        <f>ROUND(J85, 2)</f>
        <v>0</v>
      </c>
      <c r="K30" s="35"/>
      <c r="L30" s="9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36"/>
      <c r="C31" s="35"/>
      <c r="D31" s="64"/>
      <c r="E31" s="64"/>
      <c r="F31" s="64"/>
      <c r="G31" s="64"/>
      <c r="H31" s="64"/>
      <c r="I31" s="64"/>
      <c r="J31" s="64"/>
      <c r="K31" s="64"/>
      <c r="L31" s="9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36"/>
      <c r="C32" s="35"/>
      <c r="D32" s="35"/>
      <c r="E32" s="35"/>
      <c r="F32" s="39" t="s">
        <v>37</v>
      </c>
      <c r="G32" s="35"/>
      <c r="H32" s="35"/>
      <c r="I32" s="39" t="s">
        <v>36</v>
      </c>
      <c r="J32" s="39" t="s">
        <v>38</v>
      </c>
      <c r="K32" s="35"/>
      <c r="L32" s="9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36"/>
      <c r="C33" s="35"/>
      <c r="D33" s="97" t="s">
        <v>39</v>
      </c>
      <c r="E33" s="30" t="s">
        <v>40</v>
      </c>
      <c r="F33" s="98">
        <f>ROUND((SUM(BE85:BE208)),  2)</f>
        <v>0</v>
      </c>
      <c r="G33" s="35"/>
      <c r="H33" s="35"/>
      <c r="I33" s="99">
        <v>0.21</v>
      </c>
      <c r="J33" s="98">
        <f>ROUND(((SUM(BE85:BE208))*I33),  2)</f>
        <v>0</v>
      </c>
      <c r="K33" s="35"/>
      <c r="L33" s="9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36"/>
      <c r="C34" s="35"/>
      <c r="D34" s="35"/>
      <c r="E34" s="30" t="s">
        <v>41</v>
      </c>
      <c r="F34" s="98">
        <f>ROUND((SUM(BF85:BF208)),  2)</f>
        <v>0</v>
      </c>
      <c r="G34" s="35"/>
      <c r="H34" s="35"/>
      <c r="I34" s="99">
        <v>0.12</v>
      </c>
      <c r="J34" s="98">
        <f>ROUND(((SUM(BF85:BF208))*I34),  2)</f>
        <v>0</v>
      </c>
      <c r="K34" s="35"/>
      <c r="L34" s="9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36"/>
      <c r="C35" s="35"/>
      <c r="D35" s="35"/>
      <c r="E35" s="30" t="s">
        <v>42</v>
      </c>
      <c r="F35" s="98">
        <f>ROUND((SUM(BG85:BG208)),  2)</f>
        <v>0</v>
      </c>
      <c r="G35" s="35"/>
      <c r="H35" s="35"/>
      <c r="I35" s="99">
        <v>0.21</v>
      </c>
      <c r="J35" s="98">
        <f>0</f>
        <v>0</v>
      </c>
      <c r="K35" s="35"/>
      <c r="L35" s="9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36"/>
      <c r="C36" s="35"/>
      <c r="D36" s="35"/>
      <c r="E36" s="30" t="s">
        <v>43</v>
      </c>
      <c r="F36" s="98">
        <f>ROUND((SUM(BH85:BH208)),  2)</f>
        <v>0</v>
      </c>
      <c r="G36" s="35"/>
      <c r="H36" s="35"/>
      <c r="I36" s="99">
        <v>0.12</v>
      </c>
      <c r="J36" s="98">
        <f>0</f>
        <v>0</v>
      </c>
      <c r="K36" s="35"/>
      <c r="L36" s="9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36"/>
      <c r="C37" s="35"/>
      <c r="D37" s="35"/>
      <c r="E37" s="30" t="s">
        <v>44</v>
      </c>
      <c r="F37" s="98">
        <f>ROUND((SUM(BI85:BI208)),  2)</f>
        <v>0</v>
      </c>
      <c r="G37" s="35"/>
      <c r="H37" s="35"/>
      <c r="I37" s="99">
        <v>0</v>
      </c>
      <c r="J37" s="98">
        <f>0</f>
        <v>0</v>
      </c>
      <c r="K37" s="35"/>
      <c r="L37" s="9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9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36"/>
      <c r="C39" s="100"/>
      <c r="D39" s="101" t="s">
        <v>45</v>
      </c>
      <c r="E39" s="58"/>
      <c r="F39" s="58"/>
      <c r="G39" s="102" t="s">
        <v>46</v>
      </c>
      <c r="H39" s="103" t="s">
        <v>47</v>
      </c>
      <c r="I39" s="58"/>
      <c r="J39" s="104">
        <f>SUM(J30:J37)</f>
        <v>0</v>
      </c>
      <c r="K39" s="105"/>
      <c r="L39" s="9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9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47"/>
      <c r="C44" s="48"/>
      <c r="D44" s="48"/>
      <c r="E44" s="48"/>
      <c r="F44" s="48"/>
      <c r="G44" s="48"/>
      <c r="H44" s="48"/>
      <c r="I44" s="48"/>
      <c r="J44" s="48"/>
      <c r="K44" s="48"/>
      <c r="L44" s="9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104</v>
      </c>
      <c r="D45" s="35"/>
      <c r="E45" s="35"/>
      <c r="F45" s="35"/>
      <c r="G45" s="35"/>
      <c r="H45" s="35"/>
      <c r="I45" s="35"/>
      <c r="J45" s="35"/>
      <c r="K45" s="35"/>
      <c r="L45" s="9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9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17</v>
      </c>
      <c r="D47" s="35"/>
      <c r="E47" s="35"/>
      <c r="F47" s="35"/>
      <c r="G47" s="35"/>
      <c r="H47" s="35"/>
      <c r="I47" s="35"/>
      <c r="J47" s="35"/>
      <c r="K47" s="35"/>
      <c r="L47" s="9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5"/>
      <c r="D48" s="35"/>
      <c r="E48" s="332" t="str">
        <f>E7</f>
        <v>Park Bílý kůň, Praha 14</v>
      </c>
      <c r="F48" s="333"/>
      <c r="G48" s="333"/>
      <c r="H48" s="333"/>
      <c r="I48" s="35"/>
      <c r="J48" s="35"/>
      <c r="K48" s="35"/>
      <c r="L48" s="9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102</v>
      </c>
      <c r="D49" s="35"/>
      <c r="E49" s="35"/>
      <c r="F49" s="35"/>
      <c r="G49" s="35"/>
      <c r="H49" s="35"/>
      <c r="I49" s="35"/>
      <c r="J49" s="35"/>
      <c r="K49" s="35"/>
      <c r="L49" s="9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5"/>
      <c r="D50" s="35"/>
      <c r="E50" s="294" t="str">
        <f>E9</f>
        <v>SO 701 - Mobiliář a herní prvky</v>
      </c>
      <c r="F50" s="334"/>
      <c r="G50" s="334"/>
      <c r="H50" s="334"/>
      <c r="I50" s="35"/>
      <c r="J50" s="35"/>
      <c r="K50" s="35"/>
      <c r="L50" s="9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5"/>
      <c r="D51" s="35"/>
      <c r="E51" s="35"/>
      <c r="F51" s="35"/>
      <c r="G51" s="35"/>
      <c r="H51" s="35"/>
      <c r="I51" s="35"/>
      <c r="J51" s="35"/>
      <c r="K51" s="35"/>
      <c r="L51" s="9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5"/>
      <c r="E52" s="35"/>
      <c r="F52" s="28" t="str">
        <f>F12</f>
        <v>p.č. 1384/1 a 1385, k.ú. Hloubětín [731234]</v>
      </c>
      <c r="G52" s="35"/>
      <c r="H52" s="35"/>
      <c r="I52" s="30" t="s">
        <v>23</v>
      </c>
      <c r="J52" s="53">
        <f>IF(J12="","",J12)</f>
        <v>45507</v>
      </c>
      <c r="K52" s="35"/>
      <c r="L52" s="9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5"/>
      <c r="D53" s="35"/>
      <c r="E53" s="35"/>
      <c r="F53" s="35"/>
      <c r="G53" s="35"/>
      <c r="H53" s="35"/>
      <c r="I53" s="35"/>
      <c r="J53" s="35"/>
      <c r="K53" s="35"/>
      <c r="L53" s="9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24</v>
      </c>
      <c r="D54" s="35"/>
      <c r="E54" s="35"/>
      <c r="F54" s="28" t="str">
        <f>E15</f>
        <v xml:space="preserve"> </v>
      </c>
      <c r="G54" s="35"/>
      <c r="H54" s="35"/>
      <c r="I54" s="30" t="s">
        <v>30</v>
      </c>
      <c r="J54" s="33" t="str">
        <f>E21</f>
        <v xml:space="preserve"> </v>
      </c>
      <c r="K54" s="35"/>
      <c r="L54" s="9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28</v>
      </c>
      <c r="D55" s="35"/>
      <c r="E55" s="35"/>
      <c r="F55" s="28" t="str">
        <f>IF(E18="","",E18)</f>
        <v>Vyplň údaj</v>
      </c>
      <c r="G55" s="35"/>
      <c r="H55" s="35"/>
      <c r="I55" s="30" t="s">
        <v>32</v>
      </c>
      <c r="J55" s="33" t="str">
        <f>E24</f>
        <v xml:space="preserve"> </v>
      </c>
      <c r="K55" s="35"/>
      <c r="L55" s="9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5"/>
      <c r="D56" s="35"/>
      <c r="E56" s="35"/>
      <c r="F56" s="35"/>
      <c r="G56" s="35"/>
      <c r="H56" s="35"/>
      <c r="I56" s="35"/>
      <c r="J56" s="35"/>
      <c r="K56" s="35"/>
      <c r="L56" s="9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06" t="s">
        <v>105</v>
      </c>
      <c r="D57" s="100"/>
      <c r="E57" s="100"/>
      <c r="F57" s="100"/>
      <c r="G57" s="100"/>
      <c r="H57" s="100"/>
      <c r="I57" s="100"/>
      <c r="J57" s="107" t="s">
        <v>106</v>
      </c>
      <c r="K57" s="100"/>
      <c r="L57" s="9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5"/>
      <c r="D58" s="35"/>
      <c r="E58" s="35"/>
      <c r="F58" s="35"/>
      <c r="G58" s="35"/>
      <c r="H58" s="35"/>
      <c r="I58" s="35"/>
      <c r="J58" s="35"/>
      <c r="K58" s="35"/>
      <c r="L58" s="9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08" t="s">
        <v>67</v>
      </c>
      <c r="D59" s="35"/>
      <c r="E59" s="35"/>
      <c r="F59" s="35"/>
      <c r="G59" s="35"/>
      <c r="H59" s="35"/>
      <c r="I59" s="35"/>
      <c r="J59" s="69">
        <f>J85</f>
        <v>0</v>
      </c>
      <c r="K59" s="35"/>
      <c r="L59" s="9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20" t="s">
        <v>107</v>
      </c>
    </row>
    <row r="60" spans="1:47" s="9" customFormat="1" ht="24.95" customHeight="1">
      <c r="B60" s="109"/>
      <c r="D60" s="110" t="s">
        <v>108</v>
      </c>
      <c r="E60" s="111"/>
      <c r="F60" s="111"/>
      <c r="G60" s="111"/>
      <c r="H60" s="111"/>
      <c r="I60" s="111"/>
      <c r="J60" s="112">
        <f>J86</f>
        <v>0</v>
      </c>
      <c r="L60" s="109"/>
    </row>
    <row r="61" spans="1:47" s="10" customFormat="1" ht="19.899999999999999" customHeight="1">
      <c r="B61" s="113"/>
      <c r="D61" s="114" t="s">
        <v>110</v>
      </c>
      <c r="E61" s="115"/>
      <c r="F61" s="115"/>
      <c r="G61" s="115"/>
      <c r="H61" s="115"/>
      <c r="I61" s="115"/>
      <c r="J61" s="116">
        <f>J87</f>
        <v>0</v>
      </c>
      <c r="L61" s="113"/>
    </row>
    <row r="62" spans="1:47" s="10" customFormat="1" ht="19.899999999999999" customHeight="1">
      <c r="B62" s="113"/>
      <c r="D62" s="114" t="s">
        <v>1151</v>
      </c>
      <c r="E62" s="115"/>
      <c r="F62" s="115"/>
      <c r="G62" s="115"/>
      <c r="H62" s="115"/>
      <c r="I62" s="115"/>
      <c r="J62" s="116">
        <f>J111</f>
        <v>0</v>
      </c>
      <c r="L62" s="113"/>
    </row>
    <row r="63" spans="1:47" s="10" customFormat="1" ht="19.899999999999999" customHeight="1">
      <c r="B63" s="113"/>
      <c r="D63" s="114" t="s">
        <v>1152</v>
      </c>
      <c r="E63" s="115"/>
      <c r="F63" s="115"/>
      <c r="G63" s="115"/>
      <c r="H63" s="115"/>
      <c r="I63" s="115"/>
      <c r="J63" s="116">
        <f>J176</f>
        <v>0</v>
      </c>
      <c r="L63" s="113"/>
    </row>
    <row r="64" spans="1:47" s="10" customFormat="1" ht="19.899999999999999" customHeight="1">
      <c r="B64" s="113"/>
      <c r="D64" s="114" t="s">
        <v>1153</v>
      </c>
      <c r="E64" s="115"/>
      <c r="F64" s="115"/>
      <c r="G64" s="115"/>
      <c r="H64" s="115"/>
      <c r="I64" s="115"/>
      <c r="J64" s="116">
        <f>J191</f>
        <v>0</v>
      </c>
      <c r="L64" s="113"/>
    </row>
    <row r="65" spans="1:31" s="10" customFormat="1" ht="19.899999999999999" customHeight="1">
      <c r="B65" s="113"/>
      <c r="D65" s="114" t="s">
        <v>116</v>
      </c>
      <c r="E65" s="115"/>
      <c r="F65" s="115"/>
      <c r="G65" s="115"/>
      <c r="H65" s="115"/>
      <c r="I65" s="115"/>
      <c r="J65" s="116">
        <f>J206</f>
        <v>0</v>
      </c>
      <c r="L65" s="113"/>
    </row>
    <row r="66" spans="1:31" s="2" customFormat="1" ht="21.75" customHeight="1">
      <c r="A66" s="35"/>
      <c r="B66" s="36"/>
      <c r="C66" s="35"/>
      <c r="D66" s="35"/>
      <c r="E66" s="35"/>
      <c r="F66" s="35"/>
      <c r="G66" s="35"/>
      <c r="H66" s="35"/>
      <c r="I66" s="35"/>
      <c r="J66" s="35"/>
      <c r="K66" s="35"/>
      <c r="L66" s="92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 s="2" customFormat="1" ht="6.95" customHeight="1">
      <c r="A67" s="35"/>
      <c r="B67" s="45"/>
      <c r="C67" s="46"/>
      <c r="D67" s="46"/>
      <c r="E67" s="46"/>
      <c r="F67" s="46"/>
      <c r="G67" s="46"/>
      <c r="H67" s="46"/>
      <c r="I67" s="46"/>
      <c r="J67" s="46"/>
      <c r="K67" s="46"/>
      <c r="L67" s="9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71" spans="1:31" s="2" customFormat="1" ht="6.95" customHeight="1">
      <c r="A71" s="35"/>
      <c r="B71" s="47"/>
      <c r="C71" s="48"/>
      <c r="D71" s="48"/>
      <c r="E71" s="48"/>
      <c r="F71" s="48"/>
      <c r="G71" s="48"/>
      <c r="H71" s="48"/>
      <c r="I71" s="48"/>
      <c r="J71" s="48"/>
      <c r="K71" s="48"/>
      <c r="L71" s="9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24.95" customHeight="1">
      <c r="A72" s="35"/>
      <c r="B72" s="36"/>
      <c r="C72" s="24" t="s">
        <v>120</v>
      </c>
      <c r="D72" s="35"/>
      <c r="E72" s="35"/>
      <c r="F72" s="35"/>
      <c r="G72" s="35"/>
      <c r="H72" s="35"/>
      <c r="I72" s="35"/>
      <c r="J72" s="35"/>
      <c r="K72" s="35"/>
      <c r="L72" s="9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6.95" customHeight="1">
      <c r="A73" s="35"/>
      <c r="B73" s="36"/>
      <c r="C73" s="35"/>
      <c r="D73" s="35"/>
      <c r="E73" s="35"/>
      <c r="F73" s="35"/>
      <c r="G73" s="35"/>
      <c r="H73" s="35"/>
      <c r="I73" s="35"/>
      <c r="J73" s="35"/>
      <c r="K73" s="35"/>
      <c r="L73" s="9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17</v>
      </c>
      <c r="D74" s="35"/>
      <c r="E74" s="35"/>
      <c r="F74" s="35"/>
      <c r="G74" s="35"/>
      <c r="H74" s="35"/>
      <c r="I74" s="35"/>
      <c r="J74" s="35"/>
      <c r="K74" s="35"/>
      <c r="L74" s="9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6.5" customHeight="1">
      <c r="A75" s="35"/>
      <c r="B75" s="36"/>
      <c r="C75" s="35"/>
      <c r="D75" s="35"/>
      <c r="E75" s="332" t="str">
        <f>E7</f>
        <v>Park Bílý kůň, Praha 14</v>
      </c>
      <c r="F75" s="333"/>
      <c r="G75" s="333"/>
      <c r="H75" s="333"/>
      <c r="I75" s="35"/>
      <c r="J75" s="35"/>
      <c r="K75" s="35"/>
      <c r="L75" s="9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2" customHeight="1">
      <c r="A76" s="35"/>
      <c r="B76" s="36"/>
      <c r="C76" s="30" t="s">
        <v>102</v>
      </c>
      <c r="D76" s="35"/>
      <c r="E76" s="35"/>
      <c r="F76" s="35"/>
      <c r="G76" s="35"/>
      <c r="H76" s="35"/>
      <c r="I76" s="35"/>
      <c r="J76" s="35"/>
      <c r="K76" s="35"/>
      <c r="L76" s="9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6.5" customHeight="1">
      <c r="A77" s="35"/>
      <c r="B77" s="36"/>
      <c r="C77" s="35"/>
      <c r="D77" s="35"/>
      <c r="E77" s="294" t="str">
        <f>E9</f>
        <v>SO 701 - Mobiliář a herní prvky</v>
      </c>
      <c r="F77" s="334"/>
      <c r="G77" s="334"/>
      <c r="H77" s="334"/>
      <c r="I77" s="35"/>
      <c r="J77" s="35"/>
      <c r="K77" s="35"/>
      <c r="L77" s="9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5"/>
      <c r="D78" s="35"/>
      <c r="E78" s="35"/>
      <c r="F78" s="35"/>
      <c r="G78" s="35"/>
      <c r="H78" s="35"/>
      <c r="I78" s="35"/>
      <c r="J78" s="35"/>
      <c r="K78" s="35"/>
      <c r="L78" s="92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2" customHeight="1">
      <c r="A79" s="35"/>
      <c r="B79" s="36"/>
      <c r="C79" s="30" t="s">
        <v>21</v>
      </c>
      <c r="D79" s="35"/>
      <c r="E79" s="35"/>
      <c r="F79" s="28" t="str">
        <f>F12</f>
        <v>p.č. 1384/1 a 1385, k.ú. Hloubětín [731234]</v>
      </c>
      <c r="G79" s="35"/>
      <c r="H79" s="35"/>
      <c r="I79" s="30" t="s">
        <v>23</v>
      </c>
      <c r="J79" s="53">
        <f>IF(J12="","",J12)</f>
        <v>45507</v>
      </c>
      <c r="K79" s="35"/>
      <c r="L79" s="92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6.95" customHeight="1">
      <c r="A80" s="35"/>
      <c r="B80" s="36"/>
      <c r="C80" s="35"/>
      <c r="D80" s="35"/>
      <c r="E80" s="35"/>
      <c r="F80" s="35"/>
      <c r="G80" s="35"/>
      <c r="H80" s="35"/>
      <c r="I80" s="35"/>
      <c r="J80" s="35"/>
      <c r="K80" s="35"/>
      <c r="L80" s="92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5.2" customHeight="1">
      <c r="A81" s="35"/>
      <c r="B81" s="36"/>
      <c r="C81" s="30" t="s">
        <v>24</v>
      </c>
      <c r="D81" s="35"/>
      <c r="E81" s="35"/>
      <c r="F81" s="28" t="str">
        <f>E15</f>
        <v xml:space="preserve"> </v>
      </c>
      <c r="G81" s="35"/>
      <c r="H81" s="35"/>
      <c r="I81" s="30" t="s">
        <v>30</v>
      </c>
      <c r="J81" s="33" t="str">
        <f>E21</f>
        <v xml:space="preserve"> </v>
      </c>
      <c r="K81" s="35"/>
      <c r="L81" s="9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5.2" customHeight="1">
      <c r="A82" s="35"/>
      <c r="B82" s="36"/>
      <c r="C82" s="30" t="s">
        <v>28</v>
      </c>
      <c r="D82" s="35"/>
      <c r="E82" s="35"/>
      <c r="F82" s="28" t="str">
        <f>IF(E18="","",E18)</f>
        <v>Vyplň údaj</v>
      </c>
      <c r="G82" s="35"/>
      <c r="H82" s="35"/>
      <c r="I82" s="30" t="s">
        <v>32</v>
      </c>
      <c r="J82" s="33" t="str">
        <f>E24</f>
        <v xml:space="preserve"> </v>
      </c>
      <c r="K82" s="35"/>
      <c r="L82" s="9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0.35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9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11" customFormat="1" ht="29.25" customHeight="1">
      <c r="A84" s="117"/>
      <c r="B84" s="118"/>
      <c r="C84" s="119" t="s">
        <v>121</v>
      </c>
      <c r="D84" s="120" t="s">
        <v>54</v>
      </c>
      <c r="E84" s="120" t="s">
        <v>50</v>
      </c>
      <c r="F84" s="120" t="s">
        <v>51</v>
      </c>
      <c r="G84" s="120" t="s">
        <v>122</v>
      </c>
      <c r="H84" s="120" t="s">
        <v>123</v>
      </c>
      <c r="I84" s="120" t="s">
        <v>124</v>
      </c>
      <c r="J84" s="120" t="s">
        <v>106</v>
      </c>
      <c r="K84" s="121" t="s">
        <v>125</v>
      </c>
      <c r="L84" s="122"/>
      <c r="M84" s="60" t="s">
        <v>3</v>
      </c>
      <c r="N84" s="61" t="s">
        <v>39</v>
      </c>
      <c r="O84" s="61" t="s">
        <v>126</v>
      </c>
      <c r="P84" s="61" t="s">
        <v>127</v>
      </c>
      <c r="Q84" s="61" t="s">
        <v>128</v>
      </c>
      <c r="R84" s="61" t="s">
        <v>129</v>
      </c>
      <c r="S84" s="61" t="s">
        <v>130</v>
      </c>
      <c r="T84" s="62" t="s">
        <v>131</v>
      </c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</row>
    <row r="85" spans="1:65" s="2" customFormat="1" ht="22.9" customHeight="1">
      <c r="A85" s="35"/>
      <c r="B85" s="36"/>
      <c r="C85" s="67" t="s">
        <v>132</v>
      </c>
      <c r="D85" s="35"/>
      <c r="E85" s="35"/>
      <c r="F85" s="35"/>
      <c r="G85" s="35"/>
      <c r="H85" s="35"/>
      <c r="I85" s="35"/>
      <c r="J85" s="123">
        <f>BK85</f>
        <v>0</v>
      </c>
      <c r="K85" s="35"/>
      <c r="L85" s="36"/>
      <c r="M85" s="63"/>
      <c r="N85" s="54"/>
      <c r="O85" s="64"/>
      <c r="P85" s="124">
        <f>P86</f>
        <v>0</v>
      </c>
      <c r="Q85" s="64"/>
      <c r="R85" s="124">
        <f>R86</f>
        <v>31.868470589999998</v>
      </c>
      <c r="S85" s="64"/>
      <c r="T85" s="125">
        <f>T86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20" t="s">
        <v>68</v>
      </c>
      <c r="AU85" s="20" t="s">
        <v>107</v>
      </c>
      <c r="BK85" s="126">
        <f>BK86</f>
        <v>0</v>
      </c>
    </row>
    <row r="86" spans="1:65" s="12" customFormat="1" ht="25.9" customHeight="1">
      <c r="B86" s="127"/>
      <c r="D86" s="128" t="s">
        <v>68</v>
      </c>
      <c r="E86" s="129" t="s">
        <v>133</v>
      </c>
      <c r="F86" s="129" t="s">
        <v>134</v>
      </c>
      <c r="I86" s="130"/>
      <c r="J86" s="131">
        <f>BK86</f>
        <v>0</v>
      </c>
      <c r="L86" s="127"/>
      <c r="M86" s="132"/>
      <c r="N86" s="133"/>
      <c r="O86" s="133"/>
      <c r="P86" s="134">
        <f>P87+P111+P176+P191+P206</f>
        <v>0</v>
      </c>
      <c r="Q86" s="133"/>
      <c r="R86" s="134">
        <f>R87+R111+R176+R191+R206</f>
        <v>31.868470589999998</v>
      </c>
      <c r="S86" s="133"/>
      <c r="T86" s="135">
        <f>T87+T111+T176+T191+T206</f>
        <v>0</v>
      </c>
      <c r="AR86" s="128" t="s">
        <v>77</v>
      </c>
      <c r="AT86" s="136" t="s">
        <v>68</v>
      </c>
      <c r="AU86" s="136" t="s">
        <v>69</v>
      </c>
      <c r="AY86" s="128" t="s">
        <v>135</v>
      </c>
      <c r="BK86" s="137">
        <f>BK87+BK111+BK176+BK191+BK206</f>
        <v>0</v>
      </c>
    </row>
    <row r="87" spans="1:65" s="12" customFormat="1" ht="22.9" customHeight="1">
      <c r="B87" s="127"/>
      <c r="D87" s="128" t="s">
        <v>68</v>
      </c>
      <c r="E87" s="138" t="s">
        <v>79</v>
      </c>
      <c r="F87" s="138" t="s">
        <v>441</v>
      </c>
      <c r="I87" s="130"/>
      <c r="J87" s="139">
        <f>BK87</f>
        <v>0</v>
      </c>
      <c r="L87" s="127"/>
      <c r="M87" s="132"/>
      <c r="N87" s="133"/>
      <c r="O87" s="133"/>
      <c r="P87" s="134">
        <f>SUM(P88:P110)</f>
        <v>0</v>
      </c>
      <c r="Q87" s="133"/>
      <c r="R87" s="134">
        <f>SUM(R88:R110)</f>
        <v>18.156070589999999</v>
      </c>
      <c r="S87" s="133"/>
      <c r="T87" s="135">
        <f>SUM(T88:T110)</f>
        <v>0</v>
      </c>
      <c r="AR87" s="128" t="s">
        <v>77</v>
      </c>
      <c r="AT87" s="136" t="s">
        <v>68</v>
      </c>
      <c r="AU87" s="136" t="s">
        <v>77</v>
      </c>
      <c r="AY87" s="128" t="s">
        <v>135</v>
      </c>
      <c r="BK87" s="137">
        <f>SUM(BK88:BK110)</f>
        <v>0</v>
      </c>
    </row>
    <row r="88" spans="1:65" s="2" customFormat="1" ht="16.5" customHeight="1">
      <c r="A88" s="35"/>
      <c r="B88" s="140"/>
      <c r="C88" s="141" t="s">
        <v>77</v>
      </c>
      <c r="D88" s="141" t="s">
        <v>137</v>
      </c>
      <c r="E88" s="142" t="s">
        <v>1154</v>
      </c>
      <c r="F88" s="143" t="s">
        <v>1155</v>
      </c>
      <c r="G88" s="144" t="s">
        <v>185</v>
      </c>
      <c r="H88" s="145">
        <v>7.2569999999999997</v>
      </c>
      <c r="I88" s="146"/>
      <c r="J88" s="147">
        <f>ROUND(I88*H88,2)</f>
        <v>0</v>
      </c>
      <c r="K88" s="143" t="s">
        <v>141</v>
      </c>
      <c r="L88" s="36"/>
      <c r="M88" s="148" t="s">
        <v>3</v>
      </c>
      <c r="N88" s="149" t="s">
        <v>40</v>
      </c>
      <c r="O88" s="56"/>
      <c r="P88" s="150">
        <f>O88*H88</f>
        <v>0</v>
      </c>
      <c r="Q88" s="150">
        <v>2.5018699999999998</v>
      </c>
      <c r="R88" s="150">
        <f>Q88*H88</f>
        <v>18.156070589999999</v>
      </c>
      <c r="S88" s="150">
        <v>0</v>
      </c>
      <c r="T88" s="151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52" t="s">
        <v>142</v>
      </c>
      <c r="AT88" s="152" t="s">
        <v>137</v>
      </c>
      <c r="AU88" s="152" t="s">
        <v>79</v>
      </c>
      <c r="AY88" s="20" t="s">
        <v>135</v>
      </c>
      <c r="BE88" s="153">
        <f>IF(N88="základní",J88,0)</f>
        <v>0</v>
      </c>
      <c r="BF88" s="153">
        <f>IF(N88="snížená",J88,0)</f>
        <v>0</v>
      </c>
      <c r="BG88" s="153">
        <f>IF(N88="zákl. přenesená",J88,0)</f>
        <v>0</v>
      </c>
      <c r="BH88" s="153">
        <f>IF(N88="sníž. přenesená",J88,0)</f>
        <v>0</v>
      </c>
      <c r="BI88" s="153">
        <f>IF(N88="nulová",J88,0)</f>
        <v>0</v>
      </c>
      <c r="BJ88" s="20" t="s">
        <v>77</v>
      </c>
      <c r="BK88" s="153">
        <f>ROUND(I88*H88,2)</f>
        <v>0</v>
      </c>
      <c r="BL88" s="20" t="s">
        <v>142</v>
      </c>
      <c r="BM88" s="152" t="s">
        <v>1156</v>
      </c>
    </row>
    <row r="89" spans="1:65" s="2" customFormat="1" ht="11.25">
      <c r="A89" s="35"/>
      <c r="B89" s="36"/>
      <c r="C89" s="35"/>
      <c r="D89" s="154" t="s">
        <v>144</v>
      </c>
      <c r="E89" s="35"/>
      <c r="F89" s="155" t="s">
        <v>1157</v>
      </c>
      <c r="G89" s="35"/>
      <c r="H89" s="35"/>
      <c r="I89" s="156"/>
      <c r="J89" s="35"/>
      <c r="K89" s="35"/>
      <c r="L89" s="36"/>
      <c r="M89" s="157"/>
      <c r="N89" s="158"/>
      <c r="O89" s="56"/>
      <c r="P89" s="56"/>
      <c r="Q89" s="56"/>
      <c r="R89" s="56"/>
      <c r="S89" s="56"/>
      <c r="T89" s="57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20" t="s">
        <v>144</v>
      </c>
      <c r="AU89" s="20" t="s">
        <v>79</v>
      </c>
    </row>
    <row r="90" spans="1:65" s="13" customFormat="1" ht="11.25">
      <c r="B90" s="159"/>
      <c r="D90" s="160" t="s">
        <v>146</v>
      </c>
      <c r="E90" s="161" t="s">
        <v>3</v>
      </c>
      <c r="F90" s="162" t="s">
        <v>232</v>
      </c>
      <c r="H90" s="161" t="s">
        <v>3</v>
      </c>
      <c r="I90" s="163"/>
      <c r="L90" s="159"/>
      <c r="M90" s="164"/>
      <c r="N90" s="165"/>
      <c r="O90" s="165"/>
      <c r="P90" s="165"/>
      <c r="Q90" s="165"/>
      <c r="R90" s="165"/>
      <c r="S90" s="165"/>
      <c r="T90" s="166"/>
      <c r="AT90" s="161" t="s">
        <v>146</v>
      </c>
      <c r="AU90" s="161" t="s">
        <v>79</v>
      </c>
      <c r="AV90" s="13" t="s">
        <v>77</v>
      </c>
      <c r="AW90" s="13" t="s">
        <v>31</v>
      </c>
      <c r="AX90" s="13" t="s">
        <v>69</v>
      </c>
      <c r="AY90" s="161" t="s">
        <v>135</v>
      </c>
    </row>
    <row r="91" spans="1:65" s="13" customFormat="1" ht="11.25">
      <c r="B91" s="159"/>
      <c r="D91" s="160" t="s">
        <v>146</v>
      </c>
      <c r="E91" s="161" t="s">
        <v>3</v>
      </c>
      <c r="F91" s="162" t="s">
        <v>1158</v>
      </c>
      <c r="H91" s="161" t="s">
        <v>3</v>
      </c>
      <c r="I91" s="163"/>
      <c r="L91" s="159"/>
      <c r="M91" s="164"/>
      <c r="N91" s="165"/>
      <c r="O91" s="165"/>
      <c r="P91" s="165"/>
      <c r="Q91" s="165"/>
      <c r="R91" s="165"/>
      <c r="S91" s="165"/>
      <c r="T91" s="166"/>
      <c r="AT91" s="161" t="s">
        <v>146</v>
      </c>
      <c r="AU91" s="161" t="s">
        <v>79</v>
      </c>
      <c r="AV91" s="13" t="s">
        <v>77</v>
      </c>
      <c r="AW91" s="13" t="s">
        <v>31</v>
      </c>
      <c r="AX91" s="13" t="s">
        <v>69</v>
      </c>
      <c r="AY91" s="161" t="s">
        <v>135</v>
      </c>
    </row>
    <row r="92" spans="1:65" s="13" customFormat="1" ht="11.25">
      <c r="B92" s="159"/>
      <c r="D92" s="160" t="s">
        <v>146</v>
      </c>
      <c r="E92" s="161" t="s">
        <v>3</v>
      </c>
      <c r="F92" s="162" t="s">
        <v>234</v>
      </c>
      <c r="H92" s="161" t="s">
        <v>3</v>
      </c>
      <c r="I92" s="163"/>
      <c r="L92" s="159"/>
      <c r="M92" s="164"/>
      <c r="N92" s="165"/>
      <c r="O92" s="165"/>
      <c r="P92" s="165"/>
      <c r="Q92" s="165"/>
      <c r="R92" s="165"/>
      <c r="S92" s="165"/>
      <c r="T92" s="166"/>
      <c r="AT92" s="161" t="s">
        <v>146</v>
      </c>
      <c r="AU92" s="161" t="s">
        <v>79</v>
      </c>
      <c r="AV92" s="13" t="s">
        <v>77</v>
      </c>
      <c r="AW92" s="13" t="s">
        <v>31</v>
      </c>
      <c r="AX92" s="13" t="s">
        <v>69</v>
      </c>
      <c r="AY92" s="161" t="s">
        <v>135</v>
      </c>
    </row>
    <row r="93" spans="1:65" s="14" customFormat="1" ht="11.25">
      <c r="B93" s="167"/>
      <c r="D93" s="160" t="s">
        <v>146</v>
      </c>
      <c r="E93" s="168" t="s">
        <v>3</v>
      </c>
      <c r="F93" s="169" t="s">
        <v>235</v>
      </c>
      <c r="H93" s="170">
        <v>0.51500000000000001</v>
      </c>
      <c r="I93" s="171"/>
      <c r="L93" s="167"/>
      <c r="M93" s="172"/>
      <c r="N93" s="173"/>
      <c r="O93" s="173"/>
      <c r="P93" s="173"/>
      <c r="Q93" s="173"/>
      <c r="R93" s="173"/>
      <c r="S93" s="173"/>
      <c r="T93" s="174"/>
      <c r="AT93" s="168" t="s">
        <v>146</v>
      </c>
      <c r="AU93" s="168" t="s">
        <v>79</v>
      </c>
      <c r="AV93" s="14" t="s">
        <v>79</v>
      </c>
      <c r="AW93" s="14" t="s">
        <v>31</v>
      </c>
      <c r="AX93" s="14" t="s">
        <v>69</v>
      </c>
      <c r="AY93" s="168" t="s">
        <v>135</v>
      </c>
    </row>
    <row r="94" spans="1:65" s="13" customFormat="1" ht="11.25">
      <c r="B94" s="159"/>
      <c r="D94" s="160" t="s">
        <v>146</v>
      </c>
      <c r="E94" s="161" t="s">
        <v>3</v>
      </c>
      <c r="F94" s="162" t="s">
        <v>236</v>
      </c>
      <c r="H94" s="161" t="s">
        <v>3</v>
      </c>
      <c r="I94" s="163"/>
      <c r="L94" s="159"/>
      <c r="M94" s="164"/>
      <c r="N94" s="165"/>
      <c r="O94" s="165"/>
      <c r="P94" s="165"/>
      <c r="Q94" s="165"/>
      <c r="R94" s="165"/>
      <c r="S94" s="165"/>
      <c r="T94" s="166"/>
      <c r="AT94" s="161" t="s">
        <v>146</v>
      </c>
      <c r="AU94" s="161" t="s">
        <v>79</v>
      </c>
      <c r="AV94" s="13" t="s">
        <v>77</v>
      </c>
      <c r="AW94" s="13" t="s">
        <v>31</v>
      </c>
      <c r="AX94" s="13" t="s">
        <v>69</v>
      </c>
      <c r="AY94" s="161" t="s">
        <v>135</v>
      </c>
    </row>
    <row r="95" spans="1:65" s="14" customFormat="1" ht="11.25">
      <c r="B95" s="167"/>
      <c r="D95" s="160" t="s">
        <v>146</v>
      </c>
      <c r="E95" s="168" t="s">
        <v>3</v>
      </c>
      <c r="F95" s="169" t="s">
        <v>237</v>
      </c>
      <c r="H95" s="170">
        <v>0.17199999999999999</v>
      </c>
      <c r="I95" s="171"/>
      <c r="L95" s="167"/>
      <c r="M95" s="172"/>
      <c r="N95" s="173"/>
      <c r="O95" s="173"/>
      <c r="P95" s="173"/>
      <c r="Q95" s="173"/>
      <c r="R95" s="173"/>
      <c r="S95" s="173"/>
      <c r="T95" s="174"/>
      <c r="AT95" s="168" t="s">
        <v>146</v>
      </c>
      <c r="AU95" s="168" t="s">
        <v>79</v>
      </c>
      <c r="AV95" s="14" t="s">
        <v>79</v>
      </c>
      <c r="AW95" s="14" t="s">
        <v>31</v>
      </c>
      <c r="AX95" s="14" t="s">
        <v>69</v>
      </c>
      <c r="AY95" s="168" t="s">
        <v>135</v>
      </c>
    </row>
    <row r="96" spans="1:65" s="13" customFormat="1" ht="11.25">
      <c r="B96" s="159"/>
      <c r="D96" s="160" t="s">
        <v>146</v>
      </c>
      <c r="E96" s="161" t="s">
        <v>3</v>
      </c>
      <c r="F96" s="162" t="s">
        <v>238</v>
      </c>
      <c r="H96" s="161" t="s">
        <v>3</v>
      </c>
      <c r="I96" s="163"/>
      <c r="L96" s="159"/>
      <c r="M96" s="164"/>
      <c r="N96" s="165"/>
      <c r="O96" s="165"/>
      <c r="P96" s="165"/>
      <c r="Q96" s="165"/>
      <c r="R96" s="165"/>
      <c r="S96" s="165"/>
      <c r="T96" s="166"/>
      <c r="AT96" s="161" t="s">
        <v>146</v>
      </c>
      <c r="AU96" s="161" t="s">
        <v>79</v>
      </c>
      <c r="AV96" s="13" t="s">
        <v>77</v>
      </c>
      <c r="AW96" s="13" t="s">
        <v>31</v>
      </c>
      <c r="AX96" s="13" t="s">
        <v>69</v>
      </c>
      <c r="AY96" s="161" t="s">
        <v>135</v>
      </c>
    </row>
    <row r="97" spans="1:65" s="14" customFormat="1" ht="11.25">
      <c r="B97" s="167"/>
      <c r="D97" s="160" t="s">
        <v>146</v>
      </c>
      <c r="E97" s="168" t="s">
        <v>3</v>
      </c>
      <c r="F97" s="169" t="s">
        <v>239</v>
      </c>
      <c r="H97" s="170">
        <v>0.31900000000000001</v>
      </c>
      <c r="I97" s="171"/>
      <c r="L97" s="167"/>
      <c r="M97" s="172"/>
      <c r="N97" s="173"/>
      <c r="O97" s="173"/>
      <c r="P97" s="173"/>
      <c r="Q97" s="173"/>
      <c r="R97" s="173"/>
      <c r="S97" s="173"/>
      <c r="T97" s="174"/>
      <c r="AT97" s="168" t="s">
        <v>146</v>
      </c>
      <c r="AU97" s="168" t="s">
        <v>79</v>
      </c>
      <c r="AV97" s="14" t="s">
        <v>79</v>
      </c>
      <c r="AW97" s="14" t="s">
        <v>31</v>
      </c>
      <c r="AX97" s="14" t="s">
        <v>69</v>
      </c>
      <c r="AY97" s="168" t="s">
        <v>135</v>
      </c>
    </row>
    <row r="98" spans="1:65" s="13" customFormat="1" ht="11.25">
      <c r="B98" s="159"/>
      <c r="D98" s="160" t="s">
        <v>146</v>
      </c>
      <c r="E98" s="161" t="s">
        <v>3</v>
      </c>
      <c r="F98" s="162" t="s">
        <v>240</v>
      </c>
      <c r="H98" s="161" t="s">
        <v>3</v>
      </c>
      <c r="I98" s="163"/>
      <c r="L98" s="159"/>
      <c r="M98" s="164"/>
      <c r="N98" s="165"/>
      <c r="O98" s="165"/>
      <c r="P98" s="165"/>
      <c r="Q98" s="165"/>
      <c r="R98" s="165"/>
      <c r="S98" s="165"/>
      <c r="T98" s="166"/>
      <c r="AT98" s="161" t="s">
        <v>146</v>
      </c>
      <c r="AU98" s="161" t="s">
        <v>79</v>
      </c>
      <c r="AV98" s="13" t="s">
        <v>77</v>
      </c>
      <c r="AW98" s="13" t="s">
        <v>31</v>
      </c>
      <c r="AX98" s="13" t="s">
        <v>69</v>
      </c>
      <c r="AY98" s="161" t="s">
        <v>135</v>
      </c>
    </row>
    <row r="99" spans="1:65" s="14" customFormat="1" ht="11.25">
      <c r="B99" s="167"/>
      <c r="D99" s="160" t="s">
        <v>146</v>
      </c>
      <c r="E99" s="168" t="s">
        <v>3</v>
      </c>
      <c r="F99" s="169" t="s">
        <v>241</v>
      </c>
      <c r="H99" s="170">
        <v>1.6539999999999999</v>
      </c>
      <c r="I99" s="171"/>
      <c r="L99" s="167"/>
      <c r="M99" s="172"/>
      <c r="N99" s="173"/>
      <c r="O99" s="173"/>
      <c r="P99" s="173"/>
      <c r="Q99" s="173"/>
      <c r="R99" s="173"/>
      <c r="S99" s="173"/>
      <c r="T99" s="174"/>
      <c r="AT99" s="168" t="s">
        <v>146</v>
      </c>
      <c r="AU99" s="168" t="s">
        <v>79</v>
      </c>
      <c r="AV99" s="14" t="s">
        <v>79</v>
      </c>
      <c r="AW99" s="14" t="s">
        <v>31</v>
      </c>
      <c r="AX99" s="14" t="s">
        <v>69</v>
      </c>
      <c r="AY99" s="168" t="s">
        <v>135</v>
      </c>
    </row>
    <row r="100" spans="1:65" s="13" customFormat="1" ht="11.25">
      <c r="B100" s="159"/>
      <c r="D100" s="160" t="s">
        <v>146</v>
      </c>
      <c r="E100" s="161" t="s">
        <v>3</v>
      </c>
      <c r="F100" s="162" t="s">
        <v>242</v>
      </c>
      <c r="H100" s="161" t="s">
        <v>3</v>
      </c>
      <c r="I100" s="163"/>
      <c r="L100" s="159"/>
      <c r="M100" s="164"/>
      <c r="N100" s="165"/>
      <c r="O100" s="165"/>
      <c r="P100" s="165"/>
      <c r="Q100" s="165"/>
      <c r="R100" s="165"/>
      <c r="S100" s="165"/>
      <c r="T100" s="166"/>
      <c r="AT100" s="161" t="s">
        <v>146</v>
      </c>
      <c r="AU100" s="161" t="s">
        <v>79</v>
      </c>
      <c r="AV100" s="13" t="s">
        <v>77</v>
      </c>
      <c r="AW100" s="13" t="s">
        <v>31</v>
      </c>
      <c r="AX100" s="13" t="s">
        <v>69</v>
      </c>
      <c r="AY100" s="161" t="s">
        <v>135</v>
      </c>
    </row>
    <row r="101" spans="1:65" s="14" customFormat="1" ht="11.25">
      <c r="B101" s="167"/>
      <c r="D101" s="160" t="s">
        <v>146</v>
      </c>
      <c r="E101" s="168" t="s">
        <v>3</v>
      </c>
      <c r="F101" s="169" t="s">
        <v>243</v>
      </c>
      <c r="H101" s="170">
        <v>0.42899999999999999</v>
      </c>
      <c r="I101" s="171"/>
      <c r="L101" s="167"/>
      <c r="M101" s="172"/>
      <c r="N101" s="173"/>
      <c r="O101" s="173"/>
      <c r="P101" s="173"/>
      <c r="Q101" s="173"/>
      <c r="R101" s="173"/>
      <c r="S101" s="173"/>
      <c r="T101" s="174"/>
      <c r="AT101" s="168" t="s">
        <v>146</v>
      </c>
      <c r="AU101" s="168" t="s">
        <v>79</v>
      </c>
      <c r="AV101" s="14" t="s">
        <v>79</v>
      </c>
      <c r="AW101" s="14" t="s">
        <v>31</v>
      </c>
      <c r="AX101" s="14" t="s">
        <v>69</v>
      </c>
      <c r="AY101" s="168" t="s">
        <v>135</v>
      </c>
    </row>
    <row r="102" spans="1:65" s="13" customFormat="1" ht="11.25">
      <c r="B102" s="159"/>
      <c r="D102" s="160" t="s">
        <v>146</v>
      </c>
      <c r="E102" s="161" t="s">
        <v>3</v>
      </c>
      <c r="F102" s="162" t="s">
        <v>244</v>
      </c>
      <c r="H102" s="161" t="s">
        <v>3</v>
      </c>
      <c r="I102" s="163"/>
      <c r="L102" s="159"/>
      <c r="M102" s="164"/>
      <c r="N102" s="165"/>
      <c r="O102" s="165"/>
      <c r="P102" s="165"/>
      <c r="Q102" s="165"/>
      <c r="R102" s="165"/>
      <c r="S102" s="165"/>
      <c r="T102" s="166"/>
      <c r="AT102" s="161" t="s">
        <v>146</v>
      </c>
      <c r="AU102" s="161" t="s">
        <v>79</v>
      </c>
      <c r="AV102" s="13" t="s">
        <v>77</v>
      </c>
      <c r="AW102" s="13" t="s">
        <v>31</v>
      </c>
      <c r="AX102" s="13" t="s">
        <v>69</v>
      </c>
      <c r="AY102" s="161" t="s">
        <v>135</v>
      </c>
    </row>
    <row r="103" spans="1:65" s="14" customFormat="1" ht="11.25">
      <c r="B103" s="167"/>
      <c r="D103" s="160" t="s">
        <v>146</v>
      </c>
      <c r="E103" s="168" t="s">
        <v>3</v>
      </c>
      <c r="F103" s="169" t="s">
        <v>245</v>
      </c>
      <c r="H103" s="170">
        <v>1.44</v>
      </c>
      <c r="I103" s="171"/>
      <c r="L103" s="167"/>
      <c r="M103" s="172"/>
      <c r="N103" s="173"/>
      <c r="O103" s="173"/>
      <c r="P103" s="173"/>
      <c r="Q103" s="173"/>
      <c r="R103" s="173"/>
      <c r="S103" s="173"/>
      <c r="T103" s="174"/>
      <c r="AT103" s="168" t="s">
        <v>146</v>
      </c>
      <c r="AU103" s="168" t="s">
        <v>79</v>
      </c>
      <c r="AV103" s="14" t="s">
        <v>79</v>
      </c>
      <c r="AW103" s="14" t="s">
        <v>31</v>
      </c>
      <c r="AX103" s="14" t="s">
        <v>69</v>
      </c>
      <c r="AY103" s="168" t="s">
        <v>135</v>
      </c>
    </row>
    <row r="104" spans="1:65" s="13" customFormat="1" ht="11.25">
      <c r="B104" s="159"/>
      <c r="D104" s="160" t="s">
        <v>146</v>
      </c>
      <c r="E104" s="161" t="s">
        <v>3</v>
      </c>
      <c r="F104" s="162" t="s">
        <v>246</v>
      </c>
      <c r="H104" s="161" t="s">
        <v>3</v>
      </c>
      <c r="I104" s="163"/>
      <c r="L104" s="159"/>
      <c r="M104" s="164"/>
      <c r="N104" s="165"/>
      <c r="O104" s="165"/>
      <c r="P104" s="165"/>
      <c r="Q104" s="165"/>
      <c r="R104" s="165"/>
      <c r="S104" s="165"/>
      <c r="T104" s="166"/>
      <c r="AT104" s="161" t="s">
        <v>146</v>
      </c>
      <c r="AU104" s="161" t="s">
        <v>79</v>
      </c>
      <c r="AV104" s="13" t="s">
        <v>77</v>
      </c>
      <c r="AW104" s="13" t="s">
        <v>31</v>
      </c>
      <c r="AX104" s="13" t="s">
        <v>69</v>
      </c>
      <c r="AY104" s="161" t="s">
        <v>135</v>
      </c>
    </row>
    <row r="105" spans="1:65" s="14" customFormat="1" ht="11.25">
      <c r="B105" s="167"/>
      <c r="D105" s="160" t="s">
        <v>146</v>
      </c>
      <c r="E105" s="168" t="s">
        <v>3</v>
      </c>
      <c r="F105" s="169" t="s">
        <v>247</v>
      </c>
      <c r="H105" s="170">
        <v>0.44800000000000001</v>
      </c>
      <c r="I105" s="171"/>
      <c r="L105" s="167"/>
      <c r="M105" s="172"/>
      <c r="N105" s="173"/>
      <c r="O105" s="173"/>
      <c r="P105" s="173"/>
      <c r="Q105" s="173"/>
      <c r="R105" s="173"/>
      <c r="S105" s="173"/>
      <c r="T105" s="174"/>
      <c r="AT105" s="168" t="s">
        <v>146</v>
      </c>
      <c r="AU105" s="168" t="s">
        <v>79</v>
      </c>
      <c r="AV105" s="14" t="s">
        <v>79</v>
      </c>
      <c r="AW105" s="14" t="s">
        <v>31</v>
      </c>
      <c r="AX105" s="14" t="s">
        <v>69</v>
      </c>
      <c r="AY105" s="168" t="s">
        <v>135</v>
      </c>
    </row>
    <row r="106" spans="1:65" s="13" customFormat="1" ht="11.25">
      <c r="B106" s="159"/>
      <c r="D106" s="160" t="s">
        <v>146</v>
      </c>
      <c r="E106" s="161" t="s">
        <v>3</v>
      </c>
      <c r="F106" s="162" t="s">
        <v>248</v>
      </c>
      <c r="H106" s="161" t="s">
        <v>3</v>
      </c>
      <c r="I106" s="163"/>
      <c r="L106" s="159"/>
      <c r="M106" s="164"/>
      <c r="N106" s="165"/>
      <c r="O106" s="165"/>
      <c r="P106" s="165"/>
      <c r="Q106" s="165"/>
      <c r="R106" s="165"/>
      <c r="S106" s="165"/>
      <c r="T106" s="166"/>
      <c r="AT106" s="161" t="s">
        <v>146</v>
      </c>
      <c r="AU106" s="161" t="s">
        <v>79</v>
      </c>
      <c r="AV106" s="13" t="s">
        <v>77</v>
      </c>
      <c r="AW106" s="13" t="s">
        <v>31</v>
      </c>
      <c r="AX106" s="13" t="s">
        <v>69</v>
      </c>
      <c r="AY106" s="161" t="s">
        <v>135</v>
      </c>
    </row>
    <row r="107" spans="1:65" s="14" customFormat="1" ht="11.25">
      <c r="B107" s="167"/>
      <c r="D107" s="160" t="s">
        <v>146</v>
      </c>
      <c r="E107" s="168" t="s">
        <v>3</v>
      </c>
      <c r="F107" s="169" t="s">
        <v>249</v>
      </c>
      <c r="H107" s="170">
        <v>0.12</v>
      </c>
      <c r="I107" s="171"/>
      <c r="L107" s="167"/>
      <c r="M107" s="172"/>
      <c r="N107" s="173"/>
      <c r="O107" s="173"/>
      <c r="P107" s="173"/>
      <c r="Q107" s="173"/>
      <c r="R107" s="173"/>
      <c r="S107" s="173"/>
      <c r="T107" s="174"/>
      <c r="AT107" s="168" t="s">
        <v>146</v>
      </c>
      <c r="AU107" s="168" t="s">
        <v>79</v>
      </c>
      <c r="AV107" s="14" t="s">
        <v>79</v>
      </c>
      <c r="AW107" s="14" t="s">
        <v>31</v>
      </c>
      <c r="AX107" s="14" t="s">
        <v>69</v>
      </c>
      <c r="AY107" s="168" t="s">
        <v>135</v>
      </c>
    </row>
    <row r="108" spans="1:65" s="13" customFormat="1" ht="11.25">
      <c r="B108" s="159"/>
      <c r="D108" s="160" t="s">
        <v>146</v>
      </c>
      <c r="E108" s="161" t="s">
        <v>3</v>
      </c>
      <c r="F108" s="162" t="s">
        <v>250</v>
      </c>
      <c r="H108" s="161" t="s">
        <v>3</v>
      </c>
      <c r="I108" s="163"/>
      <c r="L108" s="159"/>
      <c r="M108" s="164"/>
      <c r="N108" s="165"/>
      <c r="O108" s="165"/>
      <c r="P108" s="165"/>
      <c r="Q108" s="165"/>
      <c r="R108" s="165"/>
      <c r="S108" s="165"/>
      <c r="T108" s="166"/>
      <c r="AT108" s="161" t="s">
        <v>146</v>
      </c>
      <c r="AU108" s="161" t="s">
        <v>79</v>
      </c>
      <c r="AV108" s="13" t="s">
        <v>77</v>
      </c>
      <c r="AW108" s="13" t="s">
        <v>31</v>
      </c>
      <c r="AX108" s="13" t="s">
        <v>69</v>
      </c>
      <c r="AY108" s="161" t="s">
        <v>135</v>
      </c>
    </row>
    <row r="109" spans="1:65" s="14" customFormat="1" ht="11.25">
      <c r="B109" s="167"/>
      <c r="D109" s="160" t="s">
        <v>146</v>
      </c>
      <c r="E109" s="168" t="s">
        <v>3</v>
      </c>
      <c r="F109" s="169" t="s">
        <v>251</v>
      </c>
      <c r="H109" s="170">
        <v>2.16</v>
      </c>
      <c r="I109" s="171"/>
      <c r="L109" s="167"/>
      <c r="M109" s="172"/>
      <c r="N109" s="173"/>
      <c r="O109" s="173"/>
      <c r="P109" s="173"/>
      <c r="Q109" s="173"/>
      <c r="R109" s="173"/>
      <c r="S109" s="173"/>
      <c r="T109" s="174"/>
      <c r="AT109" s="168" t="s">
        <v>146</v>
      </c>
      <c r="AU109" s="168" t="s">
        <v>79</v>
      </c>
      <c r="AV109" s="14" t="s">
        <v>79</v>
      </c>
      <c r="AW109" s="14" t="s">
        <v>31</v>
      </c>
      <c r="AX109" s="14" t="s">
        <v>69</v>
      </c>
      <c r="AY109" s="168" t="s">
        <v>135</v>
      </c>
    </row>
    <row r="110" spans="1:65" s="15" customFormat="1" ht="11.25">
      <c r="B110" s="175"/>
      <c r="D110" s="160" t="s">
        <v>146</v>
      </c>
      <c r="E110" s="176" t="s">
        <v>3</v>
      </c>
      <c r="F110" s="177" t="s">
        <v>149</v>
      </c>
      <c r="H110" s="178">
        <v>7.2570000000000006</v>
      </c>
      <c r="I110" s="179"/>
      <c r="L110" s="175"/>
      <c r="M110" s="180"/>
      <c r="N110" s="181"/>
      <c r="O110" s="181"/>
      <c r="P110" s="181"/>
      <c r="Q110" s="181"/>
      <c r="R110" s="181"/>
      <c r="S110" s="181"/>
      <c r="T110" s="182"/>
      <c r="AT110" s="176" t="s">
        <v>146</v>
      </c>
      <c r="AU110" s="176" t="s">
        <v>79</v>
      </c>
      <c r="AV110" s="15" t="s">
        <v>142</v>
      </c>
      <c r="AW110" s="15" t="s">
        <v>31</v>
      </c>
      <c r="AX110" s="15" t="s">
        <v>77</v>
      </c>
      <c r="AY110" s="176" t="s">
        <v>135</v>
      </c>
    </row>
    <row r="111" spans="1:65" s="12" customFormat="1" ht="22.9" customHeight="1">
      <c r="B111" s="127"/>
      <c r="D111" s="128" t="s">
        <v>68</v>
      </c>
      <c r="E111" s="138" t="s">
        <v>1159</v>
      </c>
      <c r="F111" s="138" t="s">
        <v>1160</v>
      </c>
      <c r="I111" s="130"/>
      <c r="J111" s="139">
        <f>BK111</f>
        <v>0</v>
      </c>
      <c r="L111" s="127"/>
      <c r="M111" s="132"/>
      <c r="N111" s="133"/>
      <c r="O111" s="133"/>
      <c r="P111" s="134">
        <f>SUM(P112:P175)</f>
        <v>0</v>
      </c>
      <c r="Q111" s="133"/>
      <c r="R111" s="134">
        <f>SUM(R112:R175)</f>
        <v>1.8274000000000001</v>
      </c>
      <c r="S111" s="133"/>
      <c r="T111" s="135">
        <f>SUM(T112:T175)</f>
        <v>0</v>
      </c>
      <c r="AR111" s="128" t="s">
        <v>77</v>
      </c>
      <c r="AT111" s="136" t="s">
        <v>68</v>
      </c>
      <c r="AU111" s="136" t="s">
        <v>77</v>
      </c>
      <c r="AY111" s="128" t="s">
        <v>135</v>
      </c>
      <c r="BK111" s="137">
        <f>SUM(BK112:BK175)</f>
        <v>0</v>
      </c>
    </row>
    <row r="112" spans="1:65" s="2" customFormat="1" ht="16.5" customHeight="1">
      <c r="A112" s="35"/>
      <c r="B112" s="140"/>
      <c r="C112" s="141" t="s">
        <v>79</v>
      </c>
      <c r="D112" s="141" t="s">
        <v>137</v>
      </c>
      <c r="E112" s="142" t="s">
        <v>1161</v>
      </c>
      <c r="F112" s="143" t="s">
        <v>1162</v>
      </c>
      <c r="G112" s="144" t="s">
        <v>500</v>
      </c>
      <c r="H112" s="145">
        <v>10</v>
      </c>
      <c r="I112" s="146"/>
      <c r="J112" s="147">
        <f>ROUND(I112*H112,2)</f>
        <v>0</v>
      </c>
      <c r="K112" s="143" t="s">
        <v>3</v>
      </c>
      <c r="L112" s="36"/>
      <c r="M112" s="148" t="s">
        <v>3</v>
      </c>
      <c r="N112" s="149" t="s">
        <v>40</v>
      </c>
      <c r="O112" s="56"/>
      <c r="P112" s="150">
        <f>O112*H112</f>
        <v>0</v>
      </c>
      <c r="Q112" s="150">
        <v>6.0000000000000001E-3</v>
      </c>
      <c r="R112" s="150">
        <f>Q112*H112</f>
        <v>0.06</v>
      </c>
      <c r="S112" s="150">
        <v>0</v>
      </c>
      <c r="T112" s="151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52" t="s">
        <v>142</v>
      </c>
      <c r="AT112" s="152" t="s">
        <v>137</v>
      </c>
      <c r="AU112" s="152" t="s">
        <v>79</v>
      </c>
      <c r="AY112" s="20" t="s">
        <v>135</v>
      </c>
      <c r="BE112" s="153">
        <f>IF(N112="základní",J112,0)</f>
        <v>0</v>
      </c>
      <c r="BF112" s="153">
        <f>IF(N112="snížená",J112,0)</f>
        <v>0</v>
      </c>
      <c r="BG112" s="153">
        <f>IF(N112="zákl. přenesená",J112,0)</f>
        <v>0</v>
      </c>
      <c r="BH112" s="153">
        <f>IF(N112="sníž. přenesená",J112,0)</f>
        <v>0</v>
      </c>
      <c r="BI112" s="153">
        <f>IF(N112="nulová",J112,0)</f>
        <v>0</v>
      </c>
      <c r="BJ112" s="20" t="s">
        <v>77</v>
      </c>
      <c r="BK112" s="153">
        <f>ROUND(I112*H112,2)</f>
        <v>0</v>
      </c>
      <c r="BL112" s="20" t="s">
        <v>142</v>
      </c>
      <c r="BM112" s="152" t="s">
        <v>1163</v>
      </c>
    </row>
    <row r="113" spans="1:65" s="2" customFormat="1" ht="19.5">
      <c r="A113" s="35"/>
      <c r="B113" s="36"/>
      <c r="C113" s="35"/>
      <c r="D113" s="160" t="s">
        <v>1000</v>
      </c>
      <c r="E113" s="35"/>
      <c r="F113" s="197" t="s">
        <v>1164</v>
      </c>
      <c r="G113" s="35"/>
      <c r="H113" s="35"/>
      <c r="I113" s="156"/>
      <c r="J113" s="35"/>
      <c r="K113" s="35"/>
      <c r="L113" s="36"/>
      <c r="M113" s="157"/>
      <c r="N113" s="158"/>
      <c r="O113" s="56"/>
      <c r="P113" s="56"/>
      <c r="Q113" s="56"/>
      <c r="R113" s="56"/>
      <c r="S113" s="56"/>
      <c r="T113" s="57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20" t="s">
        <v>1000</v>
      </c>
      <c r="AU113" s="20" t="s">
        <v>79</v>
      </c>
    </row>
    <row r="114" spans="1:65" s="13" customFormat="1" ht="11.25">
      <c r="B114" s="159"/>
      <c r="D114" s="160" t="s">
        <v>146</v>
      </c>
      <c r="E114" s="161" t="s">
        <v>3</v>
      </c>
      <c r="F114" s="162" t="s">
        <v>232</v>
      </c>
      <c r="H114" s="161" t="s">
        <v>3</v>
      </c>
      <c r="I114" s="163"/>
      <c r="L114" s="159"/>
      <c r="M114" s="164"/>
      <c r="N114" s="165"/>
      <c r="O114" s="165"/>
      <c r="P114" s="165"/>
      <c r="Q114" s="165"/>
      <c r="R114" s="165"/>
      <c r="S114" s="165"/>
      <c r="T114" s="166"/>
      <c r="AT114" s="161" t="s">
        <v>146</v>
      </c>
      <c r="AU114" s="161" t="s">
        <v>79</v>
      </c>
      <c r="AV114" s="13" t="s">
        <v>77</v>
      </c>
      <c r="AW114" s="13" t="s">
        <v>31</v>
      </c>
      <c r="AX114" s="13" t="s">
        <v>69</v>
      </c>
      <c r="AY114" s="161" t="s">
        <v>135</v>
      </c>
    </row>
    <row r="115" spans="1:65" s="13" customFormat="1" ht="11.25">
      <c r="B115" s="159"/>
      <c r="D115" s="160" t="s">
        <v>146</v>
      </c>
      <c r="E115" s="161" t="s">
        <v>3</v>
      </c>
      <c r="F115" s="162" t="s">
        <v>242</v>
      </c>
      <c r="H115" s="161" t="s">
        <v>3</v>
      </c>
      <c r="I115" s="163"/>
      <c r="L115" s="159"/>
      <c r="M115" s="164"/>
      <c r="N115" s="165"/>
      <c r="O115" s="165"/>
      <c r="P115" s="165"/>
      <c r="Q115" s="165"/>
      <c r="R115" s="165"/>
      <c r="S115" s="165"/>
      <c r="T115" s="166"/>
      <c r="AT115" s="161" t="s">
        <v>146</v>
      </c>
      <c r="AU115" s="161" t="s">
        <v>79</v>
      </c>
      <c r="AV115" s="13" t="s">
        <v>77</v>
      </c>
      <c r="AW115" s="13" t="s">
        <v>31</v>
      </c>
      <c r="AX115" s="13" t="s">
        <v>69</v>
      </c>
      <c r="AY115" s="161" t="s">
        <v>135</v>
      </c>
    </row>
    <row r="116" spans="1:65" s="14" customFormat="1" ht="11.25">
      <c r="B116" s="167"/>
      <c r="D116" s="160" t="s">
        <v>146</v>
      </c>
      <c r="E116" s="168" t="s">
        <v>3</v>
      </c>
      <c r="F116" s="169" t="s">
        <v>206</v>
      </c>
      <c r="H116" s="170">
        <v>10</v>
      </c>
      <c r="I116" s="171"/>
      <c r="L116" s="167"/>
      <c r="M116" s="172"/>
      <c r="N116" s="173"/>
      <c r="O116" s="173"/>
      <c r="P116" s="173"/>
      <c r="Q116" s="173"/>
      <c r="R116" s="173"/>
      <c r="S116" s="173"/>
      <c r="T116" s="174"/>
      <c r="AT116" s="168" t="s">
        <v>146</v>
      </c>
      <c r="AU116" s="168" t="s">
        <v>79</v>
      </c>
      <c r="AV116" s="14" t="s">
        <v>79</v>
      </c>
      <c r="AW116" s="14" t="s">
        <v>31</v>
      </c>
      <c r="AX116" s="14" t="s">
        <v>69</v>
      </c>
      <c r="AY116" s="168" t="s">
        <v>135</v>
      </c>
    </row>
    <row r="117" spans="1:65" s="15" customFormat="1" ht="11.25">
      <c r="B117" s="175"/>
      <c r="D117" s="160" t="s">
        <v>146</v>
      </c>
      <c r="E117" s="176" t="s">
        <v>3</v>
      </c>
      <c r="F117" s="177" t="s">
        <v>149</v>
      </c>
      <c r="H117" s="178">
        <v>10</v>
      </c>
      <c r="I117" s="179"/>
      <c r="L117" s="175"/>
      <c r="M117" s="180"/>
      <c r="N117" s="181"/>
      <c r="O117" s="181"/>
      <c r="P117" s="181"/>
      <c r="Q117" s="181"/>
      <c r="R117" s="181"/>
      <c r="S117" s="181"/>
      <c r="T117" s="182"/>
      <c r="AT117" s="176" t="s">
        <v>146</v>
      </c>
      <c r="AU117" s="176" t="s">
        <v>79</v>
      </c>
      <c r="AV117" s="15" t="s">
        <v>142</v>
      </c>
      <c r="AW117" s="15" t="s">
        <v>31</v>
      </c>
      <c r="AX117" s="15" t="s">
        <v>77</v>
      </c>
      <c r="AY117" s="176" t="s">
        <v>135</v>
      </c>
    </row>
    <row r="118" spans="1:65" s="2" customFormat="1" ht="16.5" customHeight="1">
      <c r="A118" s="35"/>
      <c r="B118" s="140"/>
      <c r="C118" s="183" t="s">
        <v>154</v>
      </c>
      <c r="D118" s="183" t="s">
        <v>405</v>
      </c>
      <c r="E118" s="184" t="s">
        <v>1165</v>
      </c>
      <c r="F118" s="185" t="s">
        <v>1166</v>
      </c>
      <c r="G118" s="186" t="s">
        <v>500</v>
      </c>
      <c r="H118" s="187">
        <v>10</v>
      </c>
      <c r="I118" s="188"/>
      <c r="J118" s="189">
        <f>ROUND(I118*H118,2)</f>
        <v>0</v>
      </c>
      <c r="K118" s="185" t="s">
        <v>3</v>
      </c>
      <c r="L118" s="190"/>
      <c r="M118" s="191" t="s">
        <v>3</v>
      </c>
      <c r="N118" s="192" t="s">
        <v>40</v>
      </c>
      <c r="O118" s="56"/>
      <c r="P118" s="150">
        <f>O118*H118</f>
        <v>0</v>
      </c>
      <c r="Q118" s="150">
        <v>5.0000000000000001E-3</v>
      </c>
      <c r="R118" s="150">
        <f>Q118*H118</f>
        <v>0.05</v>
      </c>
      <c r="S118" s="150">
        <v>0</v>
      </c>
      <c r="T118" s="151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52" t="s">
        <v>192</v>
      </c>
      <c r="AT118" s="152" t="s">
        <v>405</v>
      </c>
      <c r="AU118" s="152" t="s">
        <v>79</v>
      </c>
      <c r="AY118" s="20" t="s">
        <v>135</v>
      </c>
      <c r="BE118" s="153">
        <f>IF(N118="základní",J118,0)</f>
        <v>0</v>
      </c>
      <c r="BF118" s="153">
        <f>IF(N118="snížená",J118,0)</f>
        <v>0</v>
      </c>
      <c r="BG118" s="153">
        <f>IF(N118="zákl. přenesená",J118,0)</f>
        <v>0</v>
      </c>
      <c r="BH118" s="153">
        <f>IF(N118="sníž. přenesená",J118,0)</f>
        <v>0</v>
      </c>
      <c r="BI118" s="153">
        <f>IF(N118="nulová",J118,0)</f>
        <v>0</v>
      </c>
      <c r="BJ118" s="20" t="s">
        <v>77</v>
      </c>
      <c r="BK118" s="153">
        <f>ROUND(I118*H118,2)</f>
        <v>0</v>
      </c>
      <c r="BL118" s="20" t="s">
        <v>142</v>
      </c>
      <c r="BM118" s="152" t="s">
        <v>1167</v>
      </c>
    </row>
    <row r="119" spans="1:65" s="2" customFormat="1" ht="19.5">
      <c r="A119" s="35"/>
      <c r="B119" s="36"/>
      <c r="C119" s="35"/>
      <c r="D119" s="160" t="s">
        <v>1000</v>
      </c>
      <c r="E119" s="35"/>
      <c r="F119" s="197" t="s">
        <v>1164</v>
      </c>
      <c r="G119" s="35"/>
      <c r="H119" s="35"/>
      <c r="I119" s="156"/>
      <c r="J119" s="35"/>
      <c r="K119" s="35"/>
      <c r="L119" s="36"/>
      <c r="M119" s="157"/>
      <c r="N119" s="158"/>
      <c r="O119" s="56"/>
      <c r="P119" s="56"/>
      <c r="Q119" s="56"/>
      <c r="R119" s="56"/>
      <c r="S119" s="56"/>
      <c r="T119" s="57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20" t="s">
        <v>1000</v>
      </c>
      <c r="AU119" s="20" t="s">
        <v>79</v>
      </c>
    </row>
    <row r="120" spans="1:65" s="2" customFormat="1" ht="16.5" customHeight="1">
      <c r="A120" s="35"/>
      <c r="B120" s="140"/>
      <c r="C120" s="141" t="s">
        <v>142</v>
      </c>
      <c r="D120" s="141" t="s">
        <v>137</v>
      </c>
      <c r="E120" s="142" t="s">
        <v>1168</v>
      </c>
      <c r="F120" s="143" t="s">
        <v>1169</v>
      </c>
      <c r="G120" s="144" t="s">
        <v>500</v>
      </c>
      <c r="H120" s="145">
        <v>5</v>
      </c>
      <c r="I120" s="146"/>
      <c r="J120" s="147">
        <f>ROUND(I120*H120,2)</f>
        <v>0</v>
      </c>
      <c r="K120" s="143" t="s">
        <v>3</v>
      </c>
      <c r="L120" s="36"/>
      <c r="M120" s="148" t="s">
        <v>3</v>
      </c>
      <c r="N120" s="149" t="s">
        <v>40</v>
      </c>
      <c r="O120" s="56"/>
      <c r="P120" s="150">
        <f>O120*H120</f>
        <v>0</v>
      </c>
      <c r="Q120" s="150">
        <v>0</v>
      </c>
      <c r="R120" s="150">
        <f>Q120*H120</f>
        <v>0</v>
      </c>
      <c r="S120" s="150">
        <v>0</v>
      </c>
      <c r="T120" s="151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52" t="s">
        <v>142</v>
      </c>
      <c r="AT120" s="152" t="s">
        <v>137</v>
      </c>
      <c r="AU120" s="152" t="s">
        <v>79</v>
      </c>
      <c r="AY120" s="20" t="s">
        <v>135</v>
      </c>
      <c r="BE120" s="153">
        <f>IF(N120="základní",J120,0)</f>
        <v>0</v>
      </c>
      <c r="BF120" s="153">
        <f>IF(N120="snížená",J120,0)</f>
        <v>0</v>
      </c>
      <c r="BG120" s="153">
        <f>IF(N120="zákl. přenesená",J120,0)</f>
        <v>0</v>
      </c>
      <c r="BH120" s="153">
        <f>IF(N120="sníž. přenesená",J120,0)</f>
        <v>0</v>
      </c>
      <c r="BI120" s="153">
        <f>IF(N120="nulová",J120,0)</f>
        <v>0</v>
      </c>
      <c r="BJ120" s="20" t="s">
        <v>77</v>
      </c>
      <c r="BK120" s="153">
        <f>ROUND(I120*H120,2)</f>
        <v>0</v>
      </c>
      <c r="BL120" s="20" t="s">
        <v>142</v>
      </c>
      <c r="BM120" s="152" t="s">
        <v>1170</v>
      </c>
    </row>
    <row r="121" spans="1:65" s="2" customFormat="1" ht="19.5">
      <c r="A121" s="35"/>
      <c r="B121" s="36"/>
      <c r="C121" s="35"/>
      <c r="D121" s="160" t="s">
        <v>1000</v>
      </c>
      <c r="E121" s="35"/>
      <c r="F121" s="197" t="s">
        <v>1164</v>
      </c>
      <c r="G121" s="35"/>
      <c r="H121" s="35"/>
      <c r="I121" s="156"/>
      <c r="J121" s="35"/>
      <c r="K121" s="35"/>
      <c r="L121" s="36"/>
      <c r="M121" s="157"/>
      <c r="N121" s="158"/>
      <c r="O121" s="56"/>
      <c r="P121" s="56"/>
      <c r="Q121" s="56"/>
      <c r="R121" s="56"/>
      <c r="S121" s="56"/>
      <c r="T121" s="57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20" t="s">
        <v>1000</v>
      </c>
      <c r="AU121" s="20" t="s">
        <v>79</v>
      </c>
    </row>
    <row r="122" spans="1:65" s="13" customFormat="1" ht="11.25">
      <c r="B122" s="159"/>
      <c r="D122" s="160" t="s">
        <v>146</v>
      </c>
      <c r="E122" s="161" t="s">
        <v>3</v>
      </c>
      <c r="F122" s="162" t="s">
        <v>232</v>
      </c>
      <c r="H122" s="161" t="s">
        <v>3</v>
      </c>
      <c r="I122" s="163"/>
      <c r="L122" s="159"/>
      <c r="M122" s="164"/>
      <c r="N122" s="165"/>
      <c r="O122" s="165"/>
      <c r="P122" s="165"/>
      <c r="Q122" s="165"/>
      <c r="R122" s="165"/>
      <c r="S122" s="165"/>
      <c r="T122" s="166"/>
      <c r="AT122" s="161" t="s">
        <v>146</v>
      </c>
      <c r="AU122" s="161" t="s">
        <v>79</v>
      </c>
      <c r="AV122" s="13" t="s">
        <v>77</v>
      </c>
      <c r="AW122" s="13" t="s">
        <v>31</v>
      </c>
      <c r="AX122" s="13" t="s">
        <v>69</v>
      </c>
      <c r="AY122" s="161" t="s">
        <v>135</v>
      </c>
    </row>
    <row r="123" spans="1:65" s="13" customFormat="1" ht="11.25">
      <c r="B123" s="159"/>
      <c r="D123" s="160" t="s">
        <v>146</v>
      </c>
      <c r="E123" s="161" t="s">
        <v>3</v>
      </c>
      <c r="F123" s="162" t="s">
        <v>244</v>
      </c>
      <c r="H123" s="161" t="s">
        <v>3</v>
      </c>
      <c r="I123" s="163"/>
      <c r="L123" s="159"/>
      <c r="M123" s="164"/>
      <c r="N123" s="165"/>
      <c r="O123" s="165"/>
      <c r="P123" s="165"/>
      <c r="Q123" s="165"/>
      <c r="R123" s="165"/>
      <c r="S123" s="165"/>
      <c r="T123" s="166"/>
      <c r="AT123" s="161" t="s">
        <v>146</v>
      </c>
      <c r="AU123" s="161" t="s">
        <v>79</v>
      </c>
      <c r="AV123" s="13" t="s">
        <v>77</v>
      </c>
      <c r="AW123" s="13" t="s">
        <v>31</v>
      </c>
      <c r="AX123" s="13" t="s">
        <v>69</v>
      </c>
      <c r="AY123" s="161" t="s">
        <v>135</v>
      </c>
    </row>
    <row r="124" spans="1:65" s="14" customFormat="1" ht="11.25">
      <c r="B124" s="167"/>
      <c r="D124" s="160" t="s">
        <v>146</v>
      </c>
      <c r="E124" s="168" t="s">
        <v>3</v>
      </c>
      <c r="F124" s="169" t="s">
        <v>167</v>
      </c>
      <c r="H124" s="170">
        <v>5</v>
      </c>
      <c r="I124" s="171"/>
      <c r="L124" s="167"/>
      <c r="M124" s="172"/>
      <c r="N124" s="173"/>
      <c r="O124" s="173"/>
      <c r="P124" s="173"/>
      <c r="Q124" s="173"/>
      <c r="R124" s="173"/>
      <c r="S124" s="173"/>
      <c r="T124" s="174"/>
      <c r="AT124" s="168" t="s">
        <v>146</v>
      </c>
      <c r="AU124" s="168" t="s">
        <v>79</v>
      </c>
      <c r="AV124" s="14" t="s">
        <v>79</v>
      </c>
      <c r="AW124" s="14" t="s">
        <v>31</v>
      </c>
      <c r="AX124" s="14" t="s">
        <v>69</v>
      </c>
      <c r="AY124" s="168" t="s">
        <v>135</v>
      </c>
    </row>
    <row r="125" spans="1:65" s="15" customFormat="1" ht="11.25">
      <c r="B125" s="175"/>
      <c r="D125" s="160" t="s">
        <v>146</v>
      </c>
      <c r="E125" s="176" t="s">
        <v>3</v>
      </c>
      <c r="F125" s="177" t="s">
        <v>149</v>
      </c>
      <c r="H125" s="178">
        <v>5</v>
      </c>
      <c r="I125" s="179"/>
      <c r="L125" s="175"/>
      <c r="M125" s="180"/>
      <c r="N125" s="181"/>
      <c r="O125" s="181"/>
      <c r="P125" s="181"/>
      <c r="Q125" s="181"/>
      <c r="R125" s="181"/>
      <c r="S125" s="181"/>
      <c r="T125" s="182"/>
      <c r="AT125" s="176" t="s">
        <v>146</v>
      </c>
      <c r="AU125" s="176" t="s">
        <v>79</v>
      </c>
      <c r="AV125" s="15" t="s">
        <v>142</v>
      </c>
      <c r="AW125" s="15" t="s">
        <v>31</v>
      </c>
      <c r="AX125" s="15" t="s">
        <v>77</v>
      </c>
      <c r="AY125" s="176" t="s">
        <v>135</v>
      </c>
    </row>
    <row r="126" spans="1:65" s="2" customFormat="1" ht="16.5" customHeight="1">
      <c r="A126" s="35"/>
      <c r="B126" s="140"/>
      <c r="C126" s="183" t="s">
        <v>167</v>
      </c>
      <c r="D126" s="183" t="s">
        <v>405</v>
      </c>
      <c r="E126" s="184" t="s">
        <v>1171</v>
      </c>
      <c r="F126" s="185" t="s">
        <v>1172</v>
      </c>
      <c r="G126" s="186" t="s">
        <v>500</v>
      </c>
      <c r="H126" s="187">
        <v>5</v>
      </c>
      <c r="I126" s="188"/>
      <c r="J126" s="189">
        <f>ROUND(I126*H126,2)</f>
        <v>0</v>
      </c>
      <c r="K126" s="185" t="s">
        <v>3</v>
      </c>
      <c r="L126" s="190"/>
      <c r="M126" s="191" t="s">
        <v>3</v>
      </c>
      <c r="N126" s="192" t="s">
        <v>40</v>
      </c>
      <c r="O126" s="56"/>
      <c r="P126" s="150">
        <f>O126*H126</f>
        <v>0</v>
      </c>
      <c r="Q126" s="150">
        <v>0.02</v>
      </c>
      <c r="R126" s="150">
        <f>Q126*H126</f>
        <v>0.1</v>
      </c>
      <c r="S126" s="150">
        <v>0</v>
      </c>
      <c r="T126" s="151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52" t="s">
        <v>192</v>
      </c>
      <c r="AT126" s="152" t="s">
        <v>405</v>
      </c>
      <c r="AU126" s="152" t="s">
        <v>79</v>
      </c>
      <c r="AY126" s="20" t="s">
        <v>135</v>
      </c>
      <c r="BE126" s="153">
        <f>IF(N126="základní",J126,0)</f>
        <v>0</v>
      </c>
      <c r="BF126" s="153">
        <f>IF(N126="snížená",J126,0)</f>
        <v>0</v>
      </c>
      <c r="BG126" s="153">
        <f>IF(N126="zákl. přenesená",J126,0)</f>
        <v>0</v>
      </c>
      <c r="BH126" s="153">
        <f>IF(N126="sníž. přenesená",J126,0)</f>
        <v>0</v>
      </c>
      <c r="BI126" s="153">
        <f>IF(N126="nulová",J126,0)</f>
        <v>0</v>
      </c>
      <c r="BJ126" s="20" t="s">
        <v>77</v>
      </c>
      <c r="BK126" s="153">
        <f>ROUND(I126*H126,2)</f>
        <v>0</v>
      </c>
      <c r="BL126" s="20" t="s">
        <v>142</v>
      </c>
      <c r="BM126" s="152" t="s">
        <v>1173</v>
      </c>
    </row>
    <row r="127" spans="1:65" s="2" customFormat="1" ht="19.5">
      <c r="A127" s="35"/>
      <c r="B127" s="36"/>
      <c r="C127" s="35"/>
      <c r="D127" s="160" t="s">
        <v>1000</v>
      </c>
      <c r="E127" s="35"/>
      <c r="F127" s="197" t="s">
        <v>1164</v>
      </c>
      <c r="G127" s="35"/>
      <c r="H127" s="35"/>
      <c r="I127" s="156"/>
      <c r="J127" s="35"/>
      <c r="K127" s="35"/>
      <c r="L127" s="36"/>
      <c r="M127" s="157"/>
      <c r="N127" s="158"/>
      <c r="O127" s="56"/>
      <c r="P127" s="56"/>
      <c r="Q127" s="56"/>
      <c r="R127" s="56"/>
      <c r="S127" s="56"/>
      <c r="T127" s="57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20" t="s">
        <v>1000</v>
      </c>
      <c r="AU127" s="20" t="s">
        <v>79</v>
      </c>
    </row>
    <row r="128" spans="1:65" s="2" customFormat="1" ht="16.5" customHeight="1">
      <c r="A128" s="35"/>
      <c r="B128" s="140"/>
      <c r="C128" s="141" t="s">
        <v>175</v>
      </c>
      <c r="D128" s="141" t="s">
        <v>137</v>
      </c>
      <c r="E128" s="142" t="s">
        <v>1174</v>
      </c>
      <c r="F128" s="143" t="s">
        <v>1175</v>
      </c>
      <c r="G128" s="144" t="s">
        <v>500</v>
      </c>
      <c r="H128" s="145">
        <v>28</v>
      </c>
      <c r="I128" s="146"/>
      <c r="J128" s="147">
        <f>ROUND(I128*H128,2)</f>
        <v>0</v>
      </c>
      <c r="K128" s="143" t="s">
        <v>3</v>
      </c>
      <c r="L128" s="36"/>
      <c r="M128" s="148" t="s">
        <v>3</v>
      </c>
      <c r="N128" s="149" t="s">
        <v>40</v>
      </c>
      <c r="O128" s="56"/>
      <c r="P128" s="150">
        <f>O128*H128</f>
        <v>0</v>
      </c>
      <c r="Q128" s="150">
        <v>8.0000000000000004E-4</v>
      </c>
      <c r="R128" s="150">
        <f>Q128*H128</f>
        <v>2.24E-2</v>
      </c>
      <c r="S128" s="150">
        <v>0</v>
      </c>
      <c r="T128" s="151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52" t="s">
        <v>142</v>
      </c>
      <c r="AT128" s="152" t="s">
        <v>137</v>
      </c>
      <c r="AU128" s="152" t="s">
        <v>79</v>
      </c>
      <c r="AY128" s="20" t="s">
        <v>135</v>
      </c>
      <c r="BE128" s="153">
        <f>IF(N128="základní",J128,0)</f>
        <v>0</v>
      </c>
      <c r="BF128" s="153">
        <f>IF(N128="snížená",J128,0)</f>
        <v>0</v>
      </c>
      <c r="BG128" s="153">
        <f>IF(N128="zákl. přenesená",J128,0)</f>
        <v>0</v>
      </c>
      <c r="BH128" s="153">
        <f>IF(N128="sníž. přenesená",J128,0)</f>
        <v>0</v>
      </c>
      <c r="BI128" s="153">
        <f>IF(N128="nulová",J128,0)</f>
        <v>0</v>
      </c>
      <c r="BJ128" s="20" t="s">
        <v>77</v>
      </c>
      <c r="BK128" s="153">
        <f>ROUND(I128*H128,2)</f>
        <v>0</v>
      </c>
      <c r="BL128" s="20" t="s">
        <v>142</v>
      </c>
      <c r="BM128" s="152" t="s">
        <v>1176</v>
      </c>
    </row>
    <row r="129" spans="1:65" s="2" customFormat="1" ht="19.5">
      <c r="A129" s="35"/>
      <c r="B129" s="36"/>
      <c r="C129" s="35"/>
      <c r="D129" s="160" t="s">
        <v>1000</v>
      </c>
      <c r="E129" s="35"/>
      <c r="F129" s="197" t="s">
        <v>1164</v>
      </c>
      <c r="G129" s="35"/>
      <c r="H129" s="35"/>
      <c r="I129" s="156"/>
      <c r="J129" s="35"/>
      <c r="K129" s="35"/>
      <c r="L129" s="36"/>
      <c r="M129" s="157"/>
      <c r="N129" s="158"/>
      <c r="O129" s="56"/>
      <c r="P129" s="56"/>
      <c r="Q129" s="56"/>
      <c r="R129" s="56"/>
      <c r="S129" s="56"/>
      <c r="T129" s="57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20" t="s">
        <v>1000</v>
      </c>
      <c r="AU129" s="20" t="s">
        <v>79</v>
      </c>
    </row>
    <row r="130" spans="1:65" s="13" customFormat="1" ht="11.25">
      <c r="B130" s="159"/>
      <c r="D130" s="160" t="s">
        <v>146</v>
      </c>
      <c r="E130" s="161" t="s">
        <v>3</v>
      </c>
      <c r="F130" s="162" t="s">
        <v>232</v>
      </c>
      <c r="H130" s="161" t="s">
        <v>3</v>
      </c>
      <c r="I130" s="163"/>
      <c r="L130" s="159"/>
      <c r="M130" s="164"/>
      <c r="N130" s="165"/>
      <c r="O130" s="165"/>
      <c r="P130" s="165"/>
      <c r="Q130" s="165"/>
      <c r="R130" s="165"/>
      <c r="S130" s="165"/>
      <c r="T130" s="166"/>
      <c r="AT130" s="161" t="s">
        <v>146</v>
      </c>
      <c r="AU130" s="161" t="s">
        <v>79</v>
      </c>
      <c r="AV130" s="13" t="s">
        <v>77</v>
      </c>
      <c r="AW130" s="13" t="s">
        <v>31</v>
      </c>
      <c r="AX130" s="13" t="s">
        <v>69</v>
      </c>
      <c r="AY130" s="161" t="s">
        <v>135</v>
      </c>
    </row>
    <row r="131" spans="1:65" s="13" customFormat="1" ht="11.25">
      <c r="B131" s="159"/>
      <c r="D131" s="160" t="s">
        <v>146</v>
      </c>
      <c r="E131" s="161" t="s">
        <v>3</v>
      </c>
      <c r="F131" s="162" t="s">
        <v>234</v>
      </c>
      <c r="H131" s="161" t="s">
        <v>3</v>
      </c>
      <c r="I131" s="163"/>
      <c r="L131" s="159"/>
      <c r="M131" s="164"/>
      <c r="N131" s="165"/>
      <c r="O131" s="165"/>
      <c r="P131" s="165"/>
      <c r="Q131" s="165"/>
      <c r="R131" s="165"/>
      <c r="S131" s="165"/>
      <c r="T131" s="166"/>
      <c r="AT131" s="161" t="s">
        <v>146</v>
      </c>
      <c r="AU131" s="161" t="s">
        <v>79</v>
      </c>
      <c r="AV131" s="13" t="s">
        <v>77</v>
      </c>
      <c r="AW131" s="13" t="s">
        <v>31</v>
      </c>
      <c r="AX131" s="13" t="s">
        <v>69</v>
      </c>
      <c r="AY131" s="161" t="s">
        <v>135</v>
      </c>
    </row>
    <row r="132" spans="1:65" s="14" customFormat="1" ht="11.25">
      <c r="B132" s="167"/>
      <c r="D132" s="160" t="s">
        <v>146</v>
      </c>
      <c r="E132" s="168" t="s">
        <v>3</v>
      </c>
      <c r="F132" s="169" t="s">
        <v>9</v>
      </c>
      <c r="H132" s="170">
        <v>12</v>
      </c>
      <c r="I132" s="171"/>
      <c r="L132" s="167"/>
      <c r="M132" s="172"/>
      <c r="N132" s="173"/>
      <c r="O132" s="173"/>
      <c r="P132" s="173"/>
      <c r="Q132" s="173"/>
      <c r="R132" s="173"/>
      <c r="S132" s="173"/>
      <c r="T132" s="174"/>
      <c r="AT132" s="168" t="s">
        <v>146</v>
      </c>
      <c r="AU132" s="168" t="s">
        <v>79</v>
      </c>
      <c r="AV132" s="14" t="s">
        <v>79</v>
      </c>
      <c r="AW132" s="14" t="s">
        <v>31</v>
      </c>
      <c r="AX132" s="14" t="s">
        <v>69</v>
      </c>
      <c r="AY132" s="168" t="s">
        <v>135</v>
      </c>
    </row>
    <row r="133" spans="1:65" s="13" customFormat="1" ht="11.25">
      <c r="B133" s="159"/>
      <c r="D133" s="160" t="s">
        <v>146</v>
      </c>
      <c r="E133" s="161" t="s">
        <v>3</v>
      </c>
      <c r="F133" s="162" t="s">
        <v>236</v>
      </c>
      <c r="H133" s="161" t="s">
        <v>3</v>
      </c>
      <c r="I133" s="163"/>
      <c r="L133" s="159"/>
      <c r="M133" s="164"/>
      <c r="N133" s="165"/>
      <c r="O133" s="165"/>
      <c r="P133" s="165"/>
      <c r="Q133" s="165"/>
      <c r="R133" s="165"/>
      <c r="S133" s="165"/>
      <c r="T133" s="166"/>
      <c r="AT133" s="161" t="s">
        <v>146</v>
      </c>
      <c r="AU133" s="161" t="s">
        <v>79</v>
      </c>
      <c r="AV133" s="13" t="s">
        <v>77</v>
      </c>
      <c r="AW133" s="13" t="s">
        <v>31</v>
      </c>
      <c r="AX133" s="13" t="s">
        <v>69</v>
      </c>
      <c r="AY133" s="161" t="s">
        <v>135</v>
      </c>
    </row>
    <row r="134" spans="1:65" s="14" customFormat="1" ht="11.25">
      <c r="B134" s="167"/>
      <c r="D134" s="160" t="s">
        <v>146</v>
      </c>
      <c r="E134" s="168" t="s">
        <v>3</v>
      </c>
      <c r="F134" s="169" t="s">
        <v>142</v>
      </c>
      <c r="H134" s="170">
        <v>4</v>
      </c>
      <c r="I134" s="171"/>
      <c r="L134" s="167"/>
      <c r="M134" s="172"/>
      <c r="N134" s="173"/>
      <c r="O134" s="173"/>
      <c r="P134" s="173"/>
      <c r="Q134" s="173"/>
      <c r="R134" s="173"/>
      <c r="S134" s="173"/>
      <c r="T134" s="174"/>
      <c r="AT134" s="168" t="s">
        <v>146</v>
      </c>
      <c r="AU134" s="168" t="s">
        <v>79</v>
      </c>
      <c r="AV134" s="14" t="s">
        <v>79</v>
      </c>
      <c r="AW134" s="14" t="s">
        <v>31</v>
      </c>
      <c r="AX134" s="14" t="s">
        <v>69</v>
      </c>
      <c r="AY134" s="168" t="s">
        <v>135</v>
      </c>
    </row>
    <row r="135" spans="1:65" s="13" customFormat="1" ht="11.25">
      <c r="B135" s="159"/>
      <c r="D135" s="160" t="s">
        <v>146</v>
      </c>
      <c r="E135" s="161" t="s">
        <v>3</v>
      </c>
      <c r="F135" s="162" t="s">
        <v>238</v>
      </c>
      <c r="H135" s="161" t="s">
        <v>3</v>
      </c>
      <c r="I135" s="163"/>
      <c r="L135" s="159"/>
      <c r="M135" s="164"/>
      <c r="N135" s="165"/>
      <c r="O135" s="165"/>
      <c r="P135" s="165"/>
      <c r="Q135" s="165"/>
      <c r="R135" s="165"/>
      <c r="S135" s="165"/>
      <c r="T135" s="166"/>
      <c r="AT135" s="161" t="s">
        <v>146</v>
      </c>
      <c r="AU135" s="161" t="s">
        <v>79</v>
      </c>
      <c r="AV135" s="13" t="s">
        <v>77</v>
      </c>
      <c r="AW135" s="13" t="s">
        <v>31</v>
      </c>
      <c r="AX135" s="13" t="s">
        <v>69</v>
      </c>
      <c r="AY135" s="161" t="s">
        <v>135</v>
      </c>
    </row>
    <row r="136" spans="1:65" s="14" customFormat="1" ht="11.25">
      <c r="B136" s="167"/>
      <c r="D136" s="160" t="s">
        <v>146</v>
      </c>
      <c r="E136" s="168" t="s">
        <v>3</v>
      </c>
      <c r="F136" s="169" t="s">
        <v>1177</v>
      </c>
      <c r="H136" s="170">
        <v>12</v>
      </c>
      <c r="I136" s="171"/>
      <c r="L136" s="167"/>
      <c r="M136" s="172"/>
      <c r="N136" s="173"/>
      <c r="O136" s="173"/>
      <c r="P136" s="173"/>
      <c r="Q136" s="173"/>
      <c r="R136" s="173"/>
      <c r="S136" s="173"/>
      <c r="T136" s="174"/>
      <c r="AT136" s="168" t="s">
        <v>146</v>
      </c>
      <c r="AU136" s="168" t="s">
        <v>79</v>
      </c>
      <c r="AV136" s="14" t="s">
        <v>79</v>
      </c>
      <c r="AW136" s="14" t="s">
        <v>31</v>
      </c>
      <c r="AX136" s="14" t="s">
        <v>69</v>
      </c>
      <c r="AY136" s="168" t="s">
        <v>135</v>
      </c>
    </row>
    <row r="137" spans="1:65" s="15" customFormat="1" ht="11.25">
      <c r="B137" s="175"/>
      <c r="D137" s="160" t="s">
        <v>146</v>
      </c>
      <c r="E137" s="176" t="s">
        <v>3</v>
      </c>
      <c r="F137" s="177" t="s">
        <v>149</v>
      </c>
      <c r="H137" s="178">
        <v>28</v>
      </c>
      <c r="I137" s="179"/>
      <c r="L137" s="175"/>
      <c r="M137" s="180"/>
      <c r="N137" s="181"/>
      <c r="O137" s="181"/>
      <c r="P137" s="181"/>
      <c r="Q137" s="181"/>
      <c r="R137" s="181"/>
      <c r="S137" s="181"/>
      <c r="T137" s="182"/>
      <c r="AT137" s="176" t="s">
        <v>146</v>
      </c>
      <c r="AU137" s="176" t="s">
        <v>79</v>
      </c>
      <c r="AV137" s="15" t="s">
        <v>142</v>
      </c>
      <c r="AW137" s="15" t="s">
        <v>31</v>
      </c>
      <c r="AX137" s="15" t="s">
        <v>77</v>
      </c>
      <c r="AY137" s="176" t="s">
        <v>135</v>
      </c>
    </row>
    <row r="138" spans="1:65" s="2" customFormat="1" ht="16.5" customHeight="1">
      <c r="A138" s="35"/>
      <c r="B138" s="140"/>
      <c r="C138" s="183" t="s">
        <v>182</v>
      </c>
      <c r="D138" s="183" t="s">
        <v>405</v>
      </c>
      <c r="E138" s="184" t="s">
        <v>1178</v>
      </c>
      <c r="F138" s="185" t="s">
        <v>1179</v>
      </c>
      <c r="G138" s="186" t="s">
        <v>500</v>
      </c>
      <c r="H138" s="187">
        <v>12</v>
      </c>
      <c r="I138" s="188"/>
      <c r="J138" s="189">
        <f>ROUND(I138*H138,2)</f>
        <v>0</v>
      </c>
      <c r="K138" s="185" t="s">
        <v>3</v>
      </c>
      <c r="L138" s="190"/>
      <c r="M138" s="191" t="s">
        <v>3</v>
      </c>
      <c r="N138" s="192" t="s">
        <v>40</v>
      </c>
      <c r="O138" s="56"/>
      <c r="P138" s="150">
        <f>O138*H138</f>
        <v>0</v>
      </c>
      <c r="Q138" s="150">
        <v>0.01</v>
      </c>
      <c r="R138" s="150">
        <f>Q138*H138</f>
        <v>0.12</v>
      </c>
      <c r="S138" s="150">
        <v>0</v>
      </c>
      <c r="T138" s="151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52" t="s">
        <v>192</v>
      </c>
      <c r="AT138" s="152" t="s">
        <v>405</v>
      </c>
      <c r="AU138" s="152" t="s">
        <v>79</v>
      </c>
      <c r="AY138" s="20" t="s">
        <v>135</v>
      </c>
      <c r="BE138" s="153">
        <f>IF(N138="základní",J138,0)</f>
        <v>0</v>
      </c>
      <c r="BF138" s="153">
        <f>IF(N138="snížená",J138,0)</f>
        <v>0</v>
      </c>
      <c r="BG138" s="153">
        <f>IF(N138="zákl. přenesená",J138,0)</f>
        <v>0</v>
      </c>
      <c r="BH138" s="153">
        <f>IF(N138="sníž. přenesená",J138,0)</f>
        <v>0</v>
      </c>
      <c r="BI138" s="153">
        <f>IF(N138="nulová",J138,0)</f>
        <v>0</v>
      </c>
      <c r="BJ138" s="20" t="s">
        <v>77</v>
      </c>
      <c r="BK138" s="153">
        <f>ROUND(I138*H138,2)</f>
        <v>0</v>
      </c>
      <c r="BL138" s="20" t="s">
        <v>142</v>
      </c>
      <c r="BM138" s="152" t="s">
        <v>1180</v>
      </c>
    </row>
    <row r="139" spans="1:65" s="2" customFormat="1" ht="19.5">
      <c r="A139" s="35"/>
      <c r="B139" s="36"/>
      <c r="C139" s="35"/>
      <c r="D139" s="160" t="s">
        <v>1000</v>
      </c>
      <c r="E139" s="35"/>
      <c r="F139" s="197" t="s">
        <v>1164</v>
      </c>
      <c r="G139" s="35"/>
      <c r="H139" s="35"/>
      <c r="I139" s="156"/>
      <c r="J139" s="35"/>
      <c r="K139" s="35"/>
      <c r="L139" s="36"/>
      <c r="M139" s="157"/>
      <c r="N139" s="158"/>
      <c r="O139" s="56"/>
      <c r="P139" s="56"/>
      <c r="Q139" s="56"/>
      <c r="R139" s="56"/>
      <c r="S139" s="56"/>
      <c r="T139" s="57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20" t="s">
        <v>1000</v>
      </c>
      <c r="AU139" s="20" t="s">
        <v>79</v>
      </c>
    </row>
    <row r="140" spans="1:65" s="2" customFormat="1" ht="16.5" customHeight="1">
      <c r="A140" s="35"/>
      <c r="B140" s="140"/>
      <c r="C140" s="183" t="s">
        <v>192</v>
      </c>
      <c r="D140" s="183" t="s">
        <v>405</v>
      </c>
      <c r="E140" s="184" t="s">
        <v>1181</v>
      </c>
      <c r="F140" s="185" t="s">
        <v>1182</v>
      </c>
      <c r="G140" s="186" t="s">
        <v>500</v>
      </c>
      <c r="H140" s="187">
        <v>4</v>
      </c>
      <c r="I140" s="188"/>
      <c r="J140" s="189">
        <f>ROUND(I140*H140,2)</f>
        <v>0</v>
      </c>
      <c r="K140" s="185" t="s">
        <v>3</v>
      </c>
      <c r="L140" s="190"/>
      <c r="M140" s="191" t="s">
        <v>3</v>
      </c>
      <c r="N140" s="192" t="s">
        <v>40</v>
      </c>
      <c r="O140" s="56"/>
      <c r="P140" s="150">
        <f>O140*H140</f>
        <v>0</v>
      </c>
      <c r="Q140" s="150">
        <v>0.01</v>
      </c>
      <c r="R140" s="150">
        <f>Q140*H140</f>
        <v>0.04</v>
      </c>
      <c r="S140" s="150">
        <v>0</v>
      </c>
      <c r="T140" s="151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52" t="s">
        <v>192</v>
      </c>
      <c r="AT140" s="152" t="s">
        <v>405</v>
      </c>
      <c r="AU140" s="152" t="s">
        <v>79</v>
      </c>
      <c r="AY140" s="20" t="s">
        <v>135</v>
      </c>
      <c r="BE140" s="153">
        <f>IF(N140="základní",J140,0)</f>
        <v>0</v>
      </c>
      <c r="BF140" s="153">
        <f>IF(N140="snížená",J140,0)</f>
        <v>0</v>
      </c>
      <c r="BG140" s="153">
        <f>IF(N140="zákl. přenesená",J140,0)</f>
        <v>0</v>
      </c>
      <c r="BH140" s="153">
        <f>IF(N140="sníž. přenesená",J140,0)</f>
        <v>0</v>
      </c>
      <c r="BI140" s="153">
        <f>IF(N140="nulová",J140,0)</f>
        <v>0</v>
      </c>
      <c r="BJ140" s="20" t="s">
        <v>77</v>
      </c>
      <c r="BK140" s="153">
        <f>ROUND(I140*H140,2)</f>
        <v>0</v>
      </c>
      <c r="BL140" s="20" t="s">
        <v>142</v>
      </c>
      <c r="BM140" s="152" t="s">
        <v>1183</v>
      </c>
    </row>
    <row r="141" spans="1:65" s="2" customFormat="1" ht="19.5">
      <c r="A141" s="35"/>
      <c r="B141" s="36"/>
      <c r="C141" s="35"/>
      <c r="D141" s="160" t="s">
        <v>1000</v>
      </c>
      <c r="E141" s="35"/>
      <c r="F141" s="197" t="s">
        <v>1164</v>
      </c>
      <c r="G141" s="35"/>
      <c r="H141" s="35"/>
      <c r="I141" s="156"/>
      <c r="J141" s="35"/>
      <c r="K141" s="35"/>
      <c r="L141" s="36"/>
      <c r="M141" s="157"/>
      <c r="N141" s="158"/>
      <c r="O141" s="56"/>
      <c r="P141" s="56"/>
      <c r="Q141" s="56"/>
      <c r="R141" s="56"/>
      <c r="S141" s="56"/>
      <c r="T141" s="57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20" t="s">
        <v>1000</v>
      </c>
      <c r="AU141" s="20" t="s">
        <v>79</v>
      </c>
    </row>
    <row r="142" spans="1:65" s="2" customFormat="1" ht="16.5" customHeight="1">
      <c r="A142" s="35"/>
      <c r="B142" s="140"/>
      <c r="C142" s="183" t="s">
        <v>199</v>
      </c>
      <c r="D142" s="183" t="s">
        <v>405</v>
      </c>
      <c r="E142" s="184" t="s">
        <v>1184</v>
      </c>
      <c r="F142" s="185" t="s">
        <v>1185</v>
      </c>
      <c r="G142" s="186" t="s">
        <v>500</v>
      </c>
      <c r="H142" s="187">
        <v>4</v>
      </c>
      <c r="I142" s="188"/>
      <c r="J142" s="189">
        <f>ROUND(I142*H142,2)</f>
        <v>0</v>
      </c>
      <c r="K142" s="185" t="s">
        <v>3</v>
      </c>
      <c r="L142" s="190"/>
      <c r="M142" s="191" t="s">
        <v>3</v>
      </c>
      <c r="N142" s="192" t="s">
        <v>40</v>
      </c>
      <c r="O142" s="56"/>
      <c r="P142" s="150">
        <f>O142*H142</f>
        <v>0</v>
      </c>
      <c r="Q142" s="150">
        <v>0.03</v>
      </c>
      <c r="R142" s="150">
        <f>Q142*H142</f>
        <v>0.12</v>
      </c>
      <c r="S142" s="150">
        <v>0</v>
      </c>
      <c r="T142" s="151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52" t="s">
        <v>192</v>
      </c>
      <c r="AT142" s="152" t="s">
        <v>405</v>
      </c>
      <c r="AU142" s="152" t="s">
        <v>79</v>
      </c>
      <c r="AY142" s="20" t="s">
        <v>135</v>
      </c>
      <c r="BE142" s="153">
        <f>IF(N142="základní",J142,0)</f>
        <v>0</v>
      </c>
      <c r="BF142" s="153">
        <f>IF(N142="snížená",J142,0)</f>
        <v>0</v>
      </c>
      <c r="BG142" s="153">
        <f>IF(N142="zákl. přenesená",J142,0)</f>
        <v>0</v>
      </c>
      <c r="BH142" s="153">
        <f>IF(N142="sníž. přenesená",J142,0)</f>
        <v>0</v>
      </c>
      <c r="BI142" s="153">
        <f>IF(N142="nulová",J142,0)</f>
        <v>0</v>
      </c>
      <c r="BJ142" s="20" t="s">
        <v>77</v>
      </c>
      <c r="BK142" s="153">
        <f>ROUND(I142*H142,2)</f>
        <v>0</v>
      </c>
      <c r="BL142" s="20" t="s">
        <v>142</v>
      </c>
      <c r="BM142" s="152" t="s">
        <v>1186</v>
      </c>
    </row>
    <row r="143" spans="1:65" s="2" customFormat="1" ht="19.5">
      <c r="A143" s="35"/>
      <c r="B143" s="36"/>
      <c r="C143" s="35"/>
      <c r="D143" s="160" t="s">
        <v>1000</v>
      </c>
      <c r="E143" s="35"/>
      <c r="F143" s="197" t="s">
        <v>1164</v>
      </c>
      <c r="G143" s="35"/>
      <c r="H143" s="35"/>
      <c r="I143" s="156"/>
      <c r="J143" s="35"/>
      <c r="K143" s="35"/>
      <c r="L143" s="36"/>
      <c r="M143" s="157"/>
      <c r="N143" s="158"/>
      <c r="O143" s="56"/>
      <c r="P143" s="56"/>
      <c r="Q143" s="56"/>
      <c r="R143" s="56"/>
      <c r="S143" s="56"/>
      <c r="T143" s="57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20" t="s">
        <v>1000</v>
      </c>
      <c r="AU143" s="20" t="s">
        <v>79</v>
      </c>
    </row>
    <row r="144" spans="1:65" s="2" customFormat="1" ht="16.5" customHeight="1">
      <c r="A144" s="35"/>
      <c r="B144" s="140"/>
      <c r="C144" s="141" t="s">
        <v>206</v>
      </c>
      <c r="D144" s="141" t="s">
        <v>137</v>
      </c>
      <c r="E144" s="142" t="s">
        <v>1187</v>
      </c>
      <c r="F144" s="143" t="s">
        <v>1188</v>
      </c>
      <c r="G144" s="144" t="s">
        <v>500</v>
      </c>
      <c r="H144" s="145">
        <v>1</v>
      </c>
      <c r="I144" s="146"/>
      <c r="J144" s="147">
        <f>ROUND(I144*H144,2)</f>
        <v>0</v>
      </c>
      <c r="K144" s="143" t="s">
        <v>3</v>
      </c>
      <c r="L144" s="36"/>
      <c r="M144" s="148" t="s">
        <v>3</v>
      </c>
      <c r="N144" s="149" t="s">
        <v>40</v>
      </c>
      <c r="O144" s="56"/>
      <c r="P144" s="150">
        <f>O144*H144</f>
        <v>0</v>
      </c>
      <c r="Q144" s="150">
        <v>1E-3</v>
      </c>
      <c r="R144" s="150">
        <f>Q144*H144</f>
        <v>1E-3</v>
      </c>
      <c r="S144" s="150">
        <v>0</v>
      </c>
      <c r="T144" s="151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52" t="s">
        <v>142</v>
      </c>
      <c r="AT144" s="152" t="s">
        <v>137</v>
      </c>
      <c r="AU144" s="152" t="s">
        <v>79</v>
      </c>
      <c r="AY144" s="20" t="s">
        <v>135</v>
      </c>
      <c r="BE144" s="153">
        <f>IF(N144="základní",J144,0)</f>
        <v>0</v>
      </c>
      <c r="BF144" s="153">
        <f>IF(N144="snížená",J144,0)</f>
        <v>0</v>
      </c>
      <c r="BG144" s="153">
        <f>IF(N144="zákl. přenesená",J144,0)</f>
        <v>0</v>
      </c>
      <c r="BH144" s="153">
        <f>IF(N144="sníž. přenesená",J144,0)</f>
        <v>0</v>
      </c>
      <c r="BI144" s="153">
        <f>IF(N144="nulová",J144,0)</f>
        <v>0</v>
      </c>
      <c r="BJ144" s="20" t="s">
        <v>77</v>
      </c>
      <c r="BK144" s="153">
        <f>ROUND(I144*H144,2)</f>
        <v>0</v>
      </c>
      <c r="BL144" s="20" t="s">
        <v>142</v>
      </c>
      <c r="BM144" s="152" t="s">
        <v>1189</v>
      </c>
    </row>
    <row r="145" spans="1:65" s="2" customFormat="1" ht="19.5">
      <c r="A145" s="35"/>
      <c r="B145" s="36"/>
      <c r="C145" s="35"/>
      <c r="D145" s="160" t="s">
        <v>1000</v>
      </c>
      <c r="E145" s="35"/>
      <c r="F145" s="197" t="s">
        <v>1164</v>
      </c>
      <c r="G145" s="35"/>
      <c r="H145" s="35"/>
      <c r="I145" s="156"/>
      <c r="J145" s="35"/>
      <c r="K145" s="35"/>
      <c r="L145" s="36"/>
      <c r="M145" s="157"/>
      <c r="N145" s="158"/>
      <c r="O145" s="56"/>
      <c r="P145" s="56"/>
      <c r="Q145" s="56"/>
      <c r="R145" s="56"/>
      <c r="S145" s="56"/>
      <c r="T145" s="57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20" t="s">
        <v>1000</v>
      </c>
      <c r="AU145" s="20" t="s">
        <v>79</v>
      </c>
    </row>
    <row r="146" spans="1:65" s="13" customFormat="1" ht="11.25">
      <c r="B146" s="159"/>
      <c r="D146" s="160" t="s">
        <v>146</v>
      </c>
      <c r="E146" s="161" t="s">
        <v>3</v>
      </c>
      <c r="F146" s="162" t="s">
        <v>232</v>
      </c>
      <c r="H146" s="161" t="s">
        <v>3</v>
      </c>
      <c r="I146" s="163"/>
      <c r="L146" s="159"/>
      <c r="M146" s="164"/>
      <c r="N146" s="165"/>
      <c r="O146" s="165"/>
      <c r="P146" s="165"/>
      <c r="Q146" s="165"/>
      <c r="R146" s="165"/>
      <c r="S146" s="165"/>
      <c r="T146" s="166"/>
      <c r="AT146" s="161" t="s">
        <v>146</v>
      </c>
      <c r="AU146" s="161" t="s">
        <v>79</v>
      </c>
      <c r="AV146" s="13" t="s">
        <v>77</v>
      </c>
      <c r="AW146" s="13" t="s">
        <v>31</v>
      </c>
      <c r="AX146" s="13" t="s">
        <v>69</v>
      </c>
      <c r="AY146" s="161" t="s">
        <v>135</v>
      </c>
    </row>
    <row r="147" spans="1:65" s="13" customFormat="1" ht="11.25">
      <c r="B147" s="159"/>
      <c r="D147" s="160" t="s">
        <v>146</v>
      </c>
      <c r="E147" s="161" t="s">
        <v>3</v>
      </c>
      <c r="F147" s="162" t="s">
        <v>246</v>
      </c>
      <c r="H147" s="161" t="s">
        <v>3</v>
      </c>
      <c r="I147" s="163"/>
      <c r="L147" s="159"/>
      <c r="M147" s="164"/>
      <c r="N147" s="165"/>
      <c r="O147" s="165"/>
      <c r="P147" s="165"/>
      <c r="Q147" s="165"/>
      <c r="R147" s="165"/>
      <c r="S147" s="165"/>
      <c r="T147" s="166"/>
      <c r="AT147" s="161" t="s">
        <v>146</v>
      </c>
      <c r="AU147" s="161" t="s">
        <v>79</v>
      </c>
      <c r="AV147" s="13" t="s">
        <v>77</v>
      </c>
      <c r="AW147" s="13" t="s">
        <v>31</v>
      </c>
      <c r="AX147" s="13" t="s">
        <v>69</v>
      </c>
      <c r="AY147" s="161" t="s">
        <v>135</v>
      </c>
    </row>
    <row r="148" spans="1:65" s="14" customFormat="1" ht="11.25">
      <c r="B148" s="167"/>
      <c r="D148" s="160" t="s">
        <v>146</v>
      </c>
      <c r="E148" s="168" t="s">
        <v>3</v>
      </c>
      <c r="F148" s="169" t="s">
        <v>77</v>
      </c>
      <c r="H148" s="170">
        <v>1</v>
      </c>
      <c r="I148" s="171"/>
      <c r="L148" s="167"/>
      <c r="M148" s="172"/>
      <c r="N148" s="173"/>
      <c r="O148" s="173"/>
      <c r="P148" s="173"/>
      <c r="Q148" s="173"/>
      <c r="R148" s="173"/>
      <c r="S148" s="173"/>
      <c r="T148" s="174"/>
      <c r="AT148" s="168" t="s">
        <v>146</v>
      </c>
      <c r="AU148" s="168" t="s">
        <v>79</v>
      </c>
      <c r="AV148" s="14" t="s">
        <v>79</v>
      </c>
      <c r="AW148" s="14" t="s">
        <v>31</v>
      </c>
      <c r="AX148" s="14" t="s">
        <v>69</v>
      </c>
      <c r="AY148" s="168" t="s">
        <v>135</v>
      </c>
    </row>
    <row r="149" spans="1:65" s="15" customFormat="1" ht="11.25">
      <c r="B149" s="175"/>
      <c r="D149" s="160" t="s">
        <v>146</v>
      </c>
      <c r="E149" s="176" t="s">
        <v>3</v>
      </c>
      <c r="F149" s="177" t="s">
        <v>149</v>
      </c>
      <c r="H149" s="178">
        <v>1</v>
      </c>
      <c r="I149" s="179"/>
      <c r="L149" s="175"/>
      <c r="M149" s="180"/>
      <c r="N149" s="181"/>
      <c r="O149" s="181"/>
      <c r="P149" s="181"/>
      <c r="Q149" s="181"/>
      <c r="R149" s="181"/>
      <c r="S149" s="181"/>
      <c r="T149" s="182"/>
      <c r="AT149" s="176" t="s">
        <v>146</v>
      </c>
      <c r="AU149" s="176" t="s">
        <v>79</v>
      </c>
      <c r="AV149" s="15" t="s">
        <v>142</v>
      </c>
      <c r="AW149" s="15" t="s">
        <v>31</v>
      </c>
      <c r="AX149" s="15" t="s">
        <v>77</v>
      </c>
      <c r="AY149" s="176" t="s">
        <v>135</v>
      </c>
    </row>
    <row r="150" spans="1:65" s="2" customFormat="1" ht="16.5" customHeight="1">
      <c r="A150" s="35"/>
      <c r="B150" s="140"/>
      <c r="C150" s="183" t="s">
        <v>213</v>
      </c>
      <c r="D150" s="183" t="s">
        <v>405</v>
      </c>
      <c r="E150" s="184" t="s">
        <v>1190</v>
      </c>
      <c r="F150" s="185" t="s">
        <v>1191</v>
      </c>
      <c r="G150" s="186" t="s">
        <v>500</v>
      </c>
      <c r="H150" s="187">
        <v>1</v>
      </c>
      <c r="I150" s="188"/>
      <c r="J150" s="189">
        <f>ROUND(I150*H150,2)</f>
        <v>0</v>
      </c>
      <c r="K150" s="185" t="s">
        <v>3</v>
      </c>
      <c r="L150" s="190"/>
      <c r="M150" s="191" t="s">
        <v>3</v>
      </c>
      <c r="N150" s="192" t="s">
        <v>40</v>
      </c>
      <c r="O150" s="56"/>
      <c r="P150" s="150">
        <f>O150*H150</f>
        <v>0</v>
      </c>
      <c r="Q150" s="150">
        <v>0.2</v>
      </c>
      <c r="R150" s="150">
        <f>Q150*H150</f>
        <v>0.2</v>
      </c>
      <c r="S150" s="150">
        <v>0</v>
      </c>
      <c r="T150" s="151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52" t="s">
        <v>192</v>
      </c>
      <c r="AT150" s="152" t="s">
        <v>405</v>
      </c>
      <c r="AU150" s="152" t="s">
        <v>79</v>
      </c>
      <c r="AY150" s="20" t="s">
        <v>135</v>
      </c>
      <c r="BE150" s="153">
        <f>IF(N150="základní",J150,0)</f>
        <v>0</v>
      </c>
      <c r="BF150" s="153">
        <f>IF(N150="snížená",J150,0)</f>
        <v>0</v>
      </c>
      <c r="BG150" s="153">
        <f>IF(N150="zákl. přenesená",J150,0)</f>
        <v>0</v>
      </c>
      <c r="BH150" s="153">
        <f>IF(N150="sníž. přenesená",J150,0)</f>
        <v>0</v>
      </c>
      <c r="BI150" s="153">
        <f>IF(N150="nulová",J150,0)</f>
        <v>0</v>
      </c>
      <c r="BJ150" s="20" t="s">
        <v>77</v>
      </c>
      <c r="BK150" s="153">
        <f>ROUND(I150*H150,2)</f>
        <v>0</v>
      </c>
      <c r="BL150" s="20" t="s">
        <v>142</v>
      </c>
      <c r="BM150" s="152" t="s">
        <v>1192</v>
      </c>
    </row>
    <row r="151" spans="1:65" s="2" customFormat="1" ht="19.5">
      <c r="A151" s="35"/>
      <c r="B151" s="36"/>
      <c r="C151" s="35"/>
      <c r="D151" s="160" t="s">
        <v>1000</v>
      </c>
      <c r="E151" s="35"/>
      <c r="F151" s="197" t="s">
        <v>1164</v>
      </c>
      <c r="G151" s="35"/>
      <c r="H151" s="35"/>
      <c r="I151" s="156"/>
      <c r="J151" s="35"/>
      <c r="K151" s="35"/>
      <c r="L151" s="36"/>
      <c r="M151" s="157"/>
      <c r="N151" s="158"/>
      <c r="O151" s="56"/>
      <c r="P151" s="56"/>
      <c r="Q151" s="56"/>
      <c r="R151" s="56"/>
      <c r="S151" s="56"/>
      <c r="T151" s="57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20" t="s">
        <v>1000</v>
      </c>
      <c r="AU151" s="20" t="s">
        <v>79</v>
      </c>
    </row>
    <row r="152" spans="1:65" s="2" customFormat="1" ht="16.5" customHeight="1">
      <c r="A152" s="35"/>
      <c r="B152" s="140"/>
      <c r="C152" s="141" t="s">
        <v>9</v>
      </c>
      <c r="D152" s="141" t="s">
        <v>137</v>
      </c>
      <c r="E152" s="142" t="s">
        <v>1193</v>
      </c>
      <c r="F152" s="143" t="s">
        <v>1194</v>
      </c>
      <c r="G152" s="144" t="s">
        <v>500</v>
      </c>
      <c r="H152" s="145">
        <v>2</v>
      </c>
      <c r="I152" s="146"/>
      <c r="J152" s="147">
        <f>ROUND(I152*H152,2)</f>
        <v>0</v>
      </c>
      <c r="K152" s="143" t="s">
        <v>3</v>
      </c>
      <c r="L152" s="36"/>
      <c r="M152" s="148" t="s">
        <v>3</v>
      </c>
      <c r="N152" s="149" t="s">
        <v>40</v>
      </c>
      <c r="O152" s="56"/>
      <c r="P152" s="150">
        <f>O152*H152</f>
        <v>0</v>
      </c>
      <c r="Q152" s="150">
        <v>1E-3</v>
      </c>
      <c r="R152" s="150">
        <f>Q152*H152</f>
        <v>2E-3</v>
      </c>
      <c r="S152" s="150">
        <v>0</v>
      </c>
      <c r="T152" s="151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52" t="s">
        <v>142</v>
      </c>
      <c r="AT152" s="152" t="s">
        <v>137</v>
      </c>
      <c r="AU152" s="152" t="s">
        <v>79</v>
      </c>
      <c r="AY152" s="20" t="s">
        <v>135</v>
      </c>
      <c r="BE152" s="153">
        <f>IF(N152="základní",J152,0)</f>
        <v>0</v>
      </c>
      <c r="BF152" s="153">
        <f>IF(N152="snížená",J152,0)</f>
        <v>0</v>
      </c>
      <c r="BG152" s="153">
        <f>IF(N152="zákl. přenesená",J152,0)</f>
        <v>0</v>
      </c>
      <c r="BH152" s="153">
        <f>IF(N152="sníž. přenesená",J152,0)</f>
        <v>0</v>
      </c>
      <c r="BI152" s="153">
        <f>IF(N152="nulová",J152,0)</f>
        <v>0</v>
      </c>
      <c r="BJ152" s="20" t="s">
        <v>77</v>
      </c>
      <c r="BK152" s="153">
        <f>ROUND(I152*H152,2)</f>
        <v>0</v>
      </c>
      <c r="BL152" s="20" t="s">
        <v>142</v>
      </c>
      <c r="BM152" s="152" t="s">
        <v>1195</v>
      </c>
    </row>
    <row r="153" spans="1:65" s="2" customFormat="1" ht="19.5">
      <c r="A153" s="35"/>
      <c r="B153" s="36"/>
      <c r="C153" s="35"/>
      <c r="D153" s="160" t="s">
        <v>1000</v>
      </c>
      <c r="E153" s="35"/>
      <c r="F153" s="197" t="s">
        <v>1164</v>
      </c>
      <c r="G153" s="35"/>
      <c r="H153" s="35"/>
      <c r="I153" s="156"/>
      <c r="J153" s="35"/>
      <c r="K153" s="35"/>
      <c r="L153" s="36"/>
      <c r="M153" s="157"/>
      <c r="N153" s="158"/>
      <c r="O153" s="56"/>
      <c r="P153" s="56"/>
      <c r="Q153" s="56"/>
      <c r="R153" s="56"/>
      <c r="S153" s="56"/>
      <c r="T153" s="57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20" t="s">
        <v>1000</v>
      </c>
      <c r="AU153" s="20" t="s">
        <v>79</v>
      </c>
    </row>
    <row r="154" spans="1:65" s="13" customFormat="1" ht="11.25">
      <c r="B154" s="159"/>
      <c r="D154" s="160" t="s">
        <v>146</v>
      </c>
      <c r="E154" s="161" t="s">
        <v>3</v>
      </c>
      <c r="F154" s="162" t="s">
        <v>232</v>
      </c>
      <c r="H154" s="161" t="s">
        <v>3</v>
      </c>
      <c r="I154" s="163"/>
      <c r="L154" s="159"/>
      <c r="M154" s="164"/>
      <c r="N154" s="165"/>
      <c r="O154" s="165"/>
      <c r="P154" s="165"/>
      <c r="Q154" s="165"/>
      <c r="R154" s="165"/>
      <c r="S154" s="165"/>
      <c r="T154" s="166"/>
      <c r="AT154" s="161" t="s">
        <v>146</v>
      </c>
      <c r="AU154" s="161" t="s">
        <v>79</v>
      </c>
      <c r="AV154" s="13" t="s">
        <v>77</v>
      </c>
      <c r="AW154" s="13" t="s">
        <v>31</v>
      </c>
      <c r="AX154" s="13" t="s">
        <v>69</v>
      </c>
      <c r="AY154" s="161" t="s">
        <v>135</v>
      </c>
    </row>
    <row r="155" spans="1:65" s="13" customFormat="1" ht="11.25">
      <c r="B155" s="159"/>
      <c r="D155" s="160" t="s">
        <v>146</v>
      </c>
      <c r="E155" s="161" t="s">
        <v>3</v>
      </c>
      <c r="F155" s="162" t="s">
        <v>248</v>
      </c>
      <c r="H155" s="161" t="s">
        <v>3</v>
      </c>
      <c r="I155" s="163"/>
      <c r="L155" s="159"/>
      <c r="M155" s="164"/>
      <c r="N155" s="165"/>
      <c r="O155" s="165"/>
      <c r="P155" s="165"/>
      <c r="Q155" s="165"/>
      <c r="R155" s="165"/>
      <c r="S155" s="165"/>
      <c r="T155" s="166"/>
      <c r="AT155" s="161" t="s">
        <v>146</v>
      </c>
      <c r="AU155" s="161" t="s">
        <v>79</v>
      </c>
      <c r="AV155" s="13" t="s">
        <v>77</v>
      </c>
      <c r="AW155" s="13" t="s">
        <v>31</v>
      </c>
      <c r="AX155" s="13" t="s">
        <v>69</v>
      </c>
      <c r="AY155" s="161" t="s">
        <v>135</v>
      </c>
    </row>
    <row r="156" spans="1:65" s="14" customFormat="1" ht="11.25">
      <c r="B156" s="167"/>
      <c r="D156" s="160" t="s">
        <v>146</v>
      </c>
      <c r="E156" s="168" t="s">
        <v>3</v>
      </c>
      <c r="F156" s="169" t="s">
        <v>79</v>
      </c>
      <c r="H156" s="170">
        <v>2</v>
      </c>
      <c r="I156" s="171"/>
      <c r="L156" s="167"/>
      <c r="M156" s="172"/>
      <c r="N156" s="173"/>
      <c r="O156" s="173"/>
      <c r="P156" s="173"/>
      <c r="Q156" s="173"/>
      <c r="R156" s="173"/>
      <c r="S156" s="173"/>
      <c r="T156" s="174"/>
      <c r="AT156" s="168" t="s">
        <v>146</v>
      </c>
      <c r="AU156" s="168" t="s">
        <v>79</v>
      </c>
      <c r="AV156" s="14" t="s">
        <v>79</v>
      </c>
      <c r="AW156" s="14" t="s">
        <v>31</v>
      </c>
      <c r="AX156" s="14" t="s">
        <v>69</v>
      </c>
      <c r="AY156" s="168" t="s">
        <v>135</v>
      </c>
    </row>
    <row r="157" spans="1:65" s="15" customFormat="1" ht="11.25">
      <c r="B157" s="175"/>
      <c r="D157" s="160" t="s">
        <v>146</v>
      </c>
      <c r="E157" s="176" t="s">
        <v>3</v>
      </c>
      <c r="F157" s="177" t="s">
        <v>149</v>
      </c>
      <c r="H157" s="178">
        <v>2</v>
      </c>
      <c r="I157" s="179"/>
      <c r="L157" s="175"/>
      <c r="M157" s="180"/>
      <c r="N157" s="181"/>
      <c r="O157" s="181"/>
      <c r="P157" s="181"/>
      <c r="Q157" s="181"/>
      <c r="R157" s="181"/>
      <c r="S157" s="181"/>
      <c r="T157" s="182"/>
      <c r="AT157" s="176" t="s">
        <v>146</v>
      </c>
      <c r="AU157" s="176" t="s">
        <v>79</v>
      </c>
      <c r="AV157" s="15" t="s">
        <v>142</v>
      </c>
      <c r="AW157" s="15" t="s">
        <v>31</v>
      </c>
      <c r="AX157" s="15" t="s">
        <v>77</v>
      </c>
      <c r="AY157" s="176" t="s">
        <v>135</v>
      </c>
    </row>
    <row r="158" spans="1:65" s="2" customFormat="1" ht="16.5" customHeight="1">
      <c r="A158" s="35"/>
      <c r="B158" s="140"/>
      <c r="C158" s="183" t="s">
        <v>259</v>
      </c>
      <c r="D158" s="183" t="s">
        <v>405</v>
      </c>
      <c r="E158" s="184" t="s">
        <v>1196</v>
      </c>
      <c r="F158" s="185" t="s">
        <v>1197</v>
      </c>
      <c r="G158" s="186" t="s">
        <v>500</v>
      </c>
      <c r="H158" s="187">
        <v>2</v>
      </c>
      <c r="I158" s="188"/>
      <c r="J158" s="189">
        <f>ROUND(I158*H158,2)</f>
        <v>0</v>
      </c>
      <c r="K158" s="185" t="s">
        <v>3</v>
      </c>
      <c r="L158" s="190"/>
      <c r="M158" s="191" t="s">
        <v>3</v>
      </c>
      <c r="N158" s="192" t="s">
        <v>40</v>
      </c>
      <c r="O158" s="56"/>
      <c r="P158" s="150">
        <f>O158*H158</f>
        <v>0</v>
      </c>
      <c r="Q158" s="150">
        <v>2.5000000000000001E-2</v>
      </c>
      <c r="R158" s="150">
        <f>Q158*H158</f>
        <v>0.05</v>
      </c>
      <c r="S158" s="150">
        <v>0</v>
      </c>
      <c r="T158" s="151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52" t="s">
        <v>192</v>
      </c>
      <c r="AT158" s="152" t="s">
        <v>405</v>
      </c>
      <c r="AU158" s="152" t="s">
        <v>79</v>
      </c>
      <c r="AY158" s="20" t="s">
        <v>135</v>
      </c>
      <c r="BE158" s="153">
        <f>IF(N158="základní",J158,0)</f>
        <v>0</v>
      </c>
      <c r="BF158" s="153">
        <f>IF(N158="snížená",J158,0)</f>
        <v>0</v>
      </c>
      <c r="BG158" s="153">
        <f>IF(N158="zákl. přenesená",J158,0)</f>
        <v>0</v>
      </c>
      <c r="BH158" s="153">
        <f>IF(N158="sníž. přenesená",J158,0)</f>
        <v>0</v>
      </c>
      <c r="BI158" s="153">
        <f>IF(N158="nulová",J158,0)</f>
        <v>0</v>
      </c>
      <c r="BJ158" s="20" t="s">
        <v>77</v>
      </c>
      <c r="BK158" s="153">
        <f>ROUND(I158*H158,2)</f>
        <v>0</v>
      </c>
      <c r="BL158" s="20" t="s">
        <v>142</v>
      </c>
      <c r="BM158" s="152" t="s">
        <v>1198</v>
      </c>
    </row>
    <row r="159" spans="1:65" s="2" customFormat="1" ht="19.5">
      <c r="A159" s="35"/>
      <c r="B159" s="36"/>
      <c r="C159" s="35"/>
      <c r="D159" s="160" t="s">
        <v>1000</v>
      </c>
      <c r="E159" s="35"/>
      <c r="F159" s="197" t="s">
        <v>1164</v>
      </c>
      <c r="G159" s="35"/>
      <c r="H159" s="35"/>
      <c r="I159" s="156"/>
      <c r="J159" s="35"/>
      <c r="K159" s="35"/>
      <c r="L159" s="36"/>
      <c r="M159" s="157"/>
      <c r="N159" s="158"/>
      <c r="O159" s="56"/>
      <c r="P159" s="56"/>
      <c r="Q159" s="56"/>
      <c r="R159" s="56"/>
      <c r="S159" s="56"/>
      <c r="T159" s="57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20" t="s">
        <v>1000</v>
      </c>
      <c r="AU159" s="20" t="s">
        <v>79</v>
      </c>
    </row>
    <row r="160" spans="1:65" s="2" customFormat="1" ht="16.5" customHeight="1">
      <c r="A160" s="35"/>
      <c r="B160" s="140"/>
      <c r="C160" s="141" t="s">
        <v>267</v>
      </c>
      <c r="D160" s="141" t="s">
        <v>137</v>
      </c>
      <c r="E160" s="142" t="s">
        <v>1199</v>
      </c>
      <c r="F160" s="143" t="s">
        <v>1194</v>
      </c>
      <c r="G160" s="144" t="s">
        <v>500</v>
      </c>
      <c r="H160" s="145">
        <v>24</v>
      </c>
      <c r="I160" s="146"/>
      <c r="J160" s="147">
        <f>ROUND(I160*H160,2)</f>
        <v>0</v>
      </c>
      <c r="K160" s="143" t="s">
        <v>3</v>
      </c>
      <c r="L160" s="36"/>
      <c r="M160" s="148" t="s">
        <v>3</v>
      </c>
      <c r="N160" s="149" t="s">
        <v>40</v>
      </c>
      <c r="O160" s="56"/>
      <c r="P160" s="150">
        <f>O160*H160</f>
        <v>0</v>
      </c>
      <c r="Q160" s="150">
        <v>1E-3</v>
      </c>
      <c r="R160" s="150">
        <f>Q160*H160</f>
        <v>2.4E-2</v>
      </c>
      <c r="S160" s="150">
        <v>0</v>
      </c>
      <c r="T160" s="151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52" t="s">
        <v>142</v>
      </c>
      <c r="AT160" s="152" t="s">
        <v>137</v>
      </c>
      <c r="AU160" s="152" t="s">
        <v>79</v>
      </c>
      <c r="AY160" s="20" t="s">
        <v>135</v>
      </c>
      <c r="BE160" s="153">
        <f>IF(N160="základní",J160,0)</f>
        <v>0</v>
      </c>
      <c r="BF160" s="153">
        <f>IF(N160="snížená",J160,0)</f>
        <v>0</v>
      </c>
      <c r="BG160" s="153">
        <f>IF(N160="zákl. přenesená",J160,0)</f>
        <v>0</v>
      </c>
      <c r="BH160" s="153">
        <f>IF(N160="sníž. přenesená",J160,0)</f>
        <v>0</v>
      </c>
      <c r="BI160" s="153">
        <f>IF(N160="nulová",J160,0)</f>
        <v>0</v>
      </c>
      <c r="BJ160" s="20" t="s">
        <v>77</v>
      </c>
      <c r="BK160" s="153">
        <f>ROUND(I160*H160,2)</f>
        <v>0</v>
      </c>
      <c r="BL160" s="20" t="s">
        <v>142</v>
      </c>
      <c r="BM160" s="152" t="s">
        <v>1200</v>
      </c>
    </row>
    <row r="161" spans="1:65" s="2" customFormat="1" ht="19.5">
      <c r="A161" s="35"/>
      <c r="B161" s="36"/>
      <c r="C161" s="35"/>
      <c r="D161" s="160" t="s">
        <v>1000</v>
      </c>
      <c r="E161" s="35"/>
      <c r="F161" s="197" t="s">
        <v>1164</v>
      </c>
      <c r="G161" s="35"/>
      <c r="H161" s="35"/>
      <c r="I161" s="156"/>
      <c r="J161" s="35"/>
      <c r="K161" s="35"/>
      <c r="L161" s="36"/>
      <c r="M161" s="157"/>
      <c r="N161" s="158"/>
      <c r="O161" s="56"/>
      <c r="P161" s="56"/>
      <c r="Q161" s="56"/>
      <c r="R161" s="56"/>
      <c r="S161" s="56"/>
      <c r="T161" s="57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20" t="s">
        <v>1000</v>
      </c>
      <c r="AU161" s="20" t="s">
        <v>79</v>
      </c>
    </row>
    <row r="162" spans="1:65" s="13" customFormat="1" ht="11.25">
      <c r="B162" s="159"/>
      <c r="D162" s="160" t="s">
        <v>146</v>
      </c>
      <c r="E162" s="161" t="s">
        <v>3</v>
      </c>
      <c r="F162" s="162" t="s">
        <v>232</v>
      </c>
      <c r="H162" s="161" t="s">
        <v>3</v>
      </c>
      <c r="I162" s="163"/>
      <c r="L162" s="159"/>
      <c r="M162" s="164"/>
      <c r="N162" s="165"/>
      <c r="O162" s="165"/>
      <c r="P162" s="165"/>
      <c r="Q162" s="165"/>
      <c r="R162" s="165"/>
      <c r="S162" s="165"/>
      <c r="T162" s="166"/>
      <c r="AT162" s="161" t="s">
        <v>146</v>
      </c>
      <c r="AU162" s="161" t="s">
        <v>79</v>
      </c>
      <c r="AV162" s="13" t="s">
        <v>77</v>
      </c>
      <c r="AW162" s="13" t="s">
        <v>31</v>
      </c>
      <c r="AX162" s="13" t="s">
        <v>69</v>
      </c>
      <c r="AY162" s="161" t="s">
        <v>135</v>
      </c>
    </row>
    <row r="163" spans="1:65" s="13" customFormat="1" ht="11.25">
      <c r="B163" s="159"/>
      <c r="D163" s="160" t="s">
        <v>146</v>
      </c>
      <c r="E163" s="161" t="s">
        <v>3</v>
      </c>
      <c r="F163" s="162" t="s">
        <v>250</v>
      </c>
      <c r="H163" s="161" t="s">
        <v>3</v>
      </c>
      <c r="I163" s="163"/>
      <c r="L163" s="159"/>
      <c r="M163" s="164"/>
      <c r="N163" s="165"/>
      <c r="O163" s="165"/>
      <c r="P163" s="165"/>
      <c r="Q163" s="165"/>
      <c r="R163" s="165"/>
      <c r="S163" s="165"/>
      <c r="T163" s="166"/>
      <c r="AT163" s="161" t="s">
        <v>146</v>
      </c>
      <c r="AU163" s="161" t="s">
        <v>79</v>
      </c>
      <c r="AV163" s="13" t="s">
        <v>77</v>
      </c>
      <c r="AW163" s="13" t="s">
        <v>31</v>
      </c>
      <c r="AX163" s="13" t="s">
        <v>69</v>
      </c>
      <c r="AY163" s="161" t="s">
        <v>135</v>
      </c>
    </row>
    <row r="164" spans="1:65" s="14" customFormat="1" ht="11.25">
      <c r="B164" s="167"/>
      <c r="D164" s="160" t="s">
        <v>146</v>
      </c>
      <c r="E164" s="168" t="s">
        <v>3</v>
      </c>
      <c r="F164" s="169" t="s">
        <v>204</v>
      </c>
      <c r="H164" s="170">
        <v>24</v>
      </c>
      <c r="I164" s="171"/>
      <c r="L164" s="167"/>
      <c r="M164" s="172"/>
      <c r="N164" s="173"/>
      <c r="O164" s="173"/>
      <c r="P164" s="173"/>
      <c r="Q164" s="173"/>
      <c r="R164" s="173"/>
      <c r="S164" s="173"/>
      <c r="T164" s="174"/>
      <c r="AT164" s="168" t="s">
        <v>146</v>
      </c>
      <c r="AU164" s="168" t="s">
        <v>79</v>
      </c>
      <c r="AV164" s="14" t="s">
        <v>79</v>
      </c>
      <c r="AW164" s="14" t="s">
        <v>31</v>
      </c>
      <c r="AX164" s="14" t="s">
        <v>69</v>
      </c>
      <c r="AY164" s="168" t="s">
        <v>135</v>
      </c>
    </row>
    <row r="165" spans="1:65" s="15" customFormat="1" ht="11.25">
      <c r="B165" s="175"/>
      <c r="D165" s="160" t="s">
        <v>146</v>
      </c>
      <c r="E165" s="176" t="s">
        <v>3</v>
      </c>
      <c r="F165" s="177" t="s">
        <v>149</v>
      </c>
      <c r="H165" s="178">
        <v>24</v>
      </c>
      <c r="I165" s="179"/>
      <c r="L165" s="175"/>
      <c r="M165" s="180"/>
      <c r="N165" s="181"/>
      <c r="O165" s="181"/>
      <c r="P165" s="181"/>
      <c r="Q165" s="181"/>
      <c r="R165" s="181"/>
      <c r="S165" s="181"/>
      <c r="T165" s="182"/>
      <c r="AT165" s="176" t="s">
        <v>146</v>
      </c>
      <c r="AU165" s="176" t="s">
        <v>79</v>
      </c>
      <c r="AV165" s="15" t="s">
        <v>142</v>
      </c>
      <c r="AW165" s="15" t="s">
        <v>31</v>
      </c>
      <c r="AX165" s="15" t="s">
        <v>77</v>
      </c>
      <c r="AY165" s="176" t="s">
        <v>135</v>
      </c>
    </row>
    <row r="166" spans="1:65" s="2" customFormat="1" ht="16.5" customHeight="1">
      <c r="A166" s="35"/>
      <c r="B166" s="140"/>
      <c r="C166" s="183" t="s">
        <v>281</v>
      </c>
      <c r="D166" s="183" t="s">
        <v>405</v>
      </c>
      <c r="E166" s="184" t="s">
        <v>1201</v>
      </c>
      <c r="F166" s="185" t="s">
        <v>1202</v>
      </c>
      <c r="G166" s="186" t="s">
        <v>500</v>
      </c>
      <c r="H166" s="187">
        <v>24</v>
      </c>
      <c r="I166" s="188"/>
      <c r="J166" s="189">
        <f>ROUND(I166*H166,2)</f>
        <v>0</v>
      </c>
      <c r="K166" s="185" t="s">
        <v>3</v>
      </c>
      <c r="L166" s="190"/>
      <c r="M166" s="191" t="s">
        <v>3</v>
      </c>
      <c r="N166" s="192" t="s">
        <v>40</v>
      </c>
      <c r="O166" s="56"/>
      <c r="P166" s="150">
        <f>O166*H166</f>
        <v>0</v>
      </c>
      <c r="Q166" s="150">
        <v>0.03</v>
      </c>
      <c r="R166" s="150">
        <f>Q166*H166</f>
        <v>0.72</v>
      </c>
      <c r="S166" s="150">
        <v>0</v>
      </c>
      <c r="T166" s="151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52" t="s">
        <v>192</v>
      </c>
      <c r="AT166" s="152" t="s">
        <v>405</v>
      </c>
      <c r="AU166" s="152" t="s">
        <v>79</v>
      </c>
      <c r="AY166" s="20" t="s">
        <v>135</v>
      </c>
      <c r="BE166" s="153">
        <f>IF(N166="základní",J166,0)</f>
        <v>0</v>
      </c>
      <c r="BF166" s="153">
        <f>IF(N166="snížená",J166,0)</f>
        <v>0</v>
      </c>
      <c r="BG166" s="153">
        <f>IF(N166="zákl. přenesená",J166,0)</f>
        <v>0</v>
      </c>
      <c r="BH166" s="153">
        <f>IF(N166="sníž. přenesená",J166,0)</f>
        <v>0</v>
      </c>
      <c r="BI166" s="153">
        <f>IF(N166="nulová",J166,0)</f>
        <v>0</v>
      </c>
      <c r="BJ166" s="20" t="s">
        <v>77</v>
      </c>
      <c r="BK166" s="153">
        <f>ROUND(I166*H166,2)</f>
        <v>0</v>
      </c>
      <c r="BL166" s="20" t="s">
        <v>142</v>
      </c>
      <c r="BM166" s="152" t="s">
        <v>1203</v>
      </c>
    </row>
    <row r="167" spans="1:65" s="2" customFormat="1" ht="19.5">
      <c r="A167" s="35"/>
      <c r="B167" s="36"/>
      <c r="C167" s="35"/>
      <c r="D167" s="160" t="s">
        <v>1000</v>
      </c>
      <c r="E167" s="35"/>
      <c r="F167" s="197" t="s">
        <v>1164</v>
      </c>
      <c r="G167" s="35"/>
      <c r="H167" s="35"/>
      <c r="I167" s="156"/>
      <c r="J167" s="35"/>
      <c r="K167" s="35"/>
      <c r="L167" s="36"/>
      <c r="M167" s="157"/>
      <c r="N167" s="158"/>
      <c r="O167" s="56"/>
      <c r="P167" s="56"/>
      <c r="Q167" s="56"/>
      <c r="R167" s="56"/>
      <c r="S167" s="56"/>
      <c r="T167" s="57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20" t="s">
        <v>1000</v>
      </c>
      <c r="AU167" s="20" t="s">
        <v>79</v>
      </c>
    </row>
    <row r="168" spans="1:65" s="2" customFormat="1" ht="16.5" customHeight="1">
      <c r="A168" s="35"/>
      <c r="B168" s="140"/>
      <c r="C168" s="141" t="s">
        <v>290</v>
      </c>
      <c r="D168" s="141" t="s">
        <v>137</v>
      </c>
      <c r="E168" s="142" t="s">
        <v>1204</v>
      </c>
      <c r="F168" s="143" t="s">
        <v>1205</v>
      </c>
      <c r="G168" s="144" t="s">
        <v>500</v>
      </c>
      <c r="H168" s="145">
        <v>15</v>
      </c>
      <c r="I168" s="146"/>
      <c r="J168" s="147">
        <f>ROUND(I168*H168,2)</f>
        <v>0</v>
      </c>
      <c r="K168" s="143" t="s">
        <v>3</v>
      </c>
      <c r="L168" s="36"/>
      <c r="M168" s="148" t="s">
        <v>3</v>
      </c>
      <c r="N168" s="149" t="s">
        <v>40</v>
      </c>
      <c r="O168" s="56"/>
      <c r="P168" s="150">
        <f>O168*H168</f>
        <v>0</v>
      </c>
      <c r="Q168" s="150">
        <v>1.1999999999999999E-3</v>
      </c>
      <c r="R168" s="150">
        <f>Q168*H168</f>
        <v>1.7999999999999999E-2</v>
      </c>
      <c r="S168" s="150">
        <v>0</v>
      </c>
      <c r="T168" s="151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52" t="s">
        <v>142</v>
      </c>
      <c r="AT168" s="152" t="s">
        <v>137</v>
      </c>
      <c r="AU168" s="152" t="s">
        <v>79</v>
      </c>
      <c r="AY168" s="20" t="s">
        <v>135</v>
      </c>
      <c r="BE168" s="153">
        <f>IF(N168="základní",J168,0)</f>
        <v>0</v>
      </c>
      <c r="BF168" s="153">
        <f>IF(N168="snížená",J168,0)</f>
        <v>0</v>
      </c>
      <c r="BG168" s="153">
        <f>IF(N168="zákl. přenesená",J168,0)</f>
        <v>0</v>
      </c>
      <c r="BH168" s="153">
        <f>IF(N168="sníž. přenesená",J168,0)</f>
        <v>0</v>
      </c>
      <c r="BI168" s="153">
        <f>IF(N168="nulová",J168,0)</f>
        <v>0</v>
      </c>
      <c r="BJ168" s="20" t="s">
        <v>77</v>
      </c>
      <c r="BK168" s="153">
        <f>ROUND(I168*H168,2)</f>
        <v>0</v>
      </c>
      <c r="BL168" s="20" t="s">
        <v>142</v>
      </c>
      <c r="BM168" s="152" t="s">
        <v>1206</v>
      </c>
    </row>
    <row r="169" spans="1:65" s="2" customFormat="1" ht="19.5">
      <c r="A169" s="35"/>
      <c r="B169" s="36"/>
      <c r="C169" s="35"/>
      <c r="D169" s="160" t="s">
        <v>1000</v>
      </c>
      <c r="E169" s="35"/>
      <c r="F169" s="197" t="s">
        <v>1164</v>
      </c>
      <c r="G169" s="35"/>
      <c r="H169" s="35"/>
      <c r="I169" s="156"/>
      <c r="J169" s="35"/>
      <c r="K169" s="35"/>
      <c r="L169" s="36"/>
      <c r="M169" s="157"/>
      <c r="N169" s="158"/>
      <c r="O169" s="56"/>
      <c r="P169" s="56"/>
      <c r="Q169" s="56"/>
      <c r="R169" s="56"/>
      <c r="S169" s="56"/>
      <c r="T169" s="57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20" t="s">
        <v>1000</v>
      </c>
      <c r="AU169" s="20" t="s">
        <v>79</v>
      </c>
    </row>
    <row r="170" spans="1:65" s="13" customFormat="1" ht="11.25">
      <c r="B170" s="159"/>
      <c r="D170" s="160" t="s">
        <v>146</v>
      </c>
      <c r="E170" s="161" t="s">
        <v>3</v>
      </c>
      <c r="F170" s="162" t="s">
        <v>232</v>
      </c>
      <c r="H170" s="161" t="s">
        <v>3</v>
      </c>
      <c r="I170" s="163"/>
      <c r="L170" s="159"/>
      <c r="M170" s="164"/>
      <c r="N170" s="165"/>
      <c r="O170" s="165"/>
      <c r="P170" s="165"/>
      <c r="Q170" s="165"/>
      <c r="R170" s="165"/>
      <c r="S170" s="165"/>
      <c r="T170" s="166"/>
      <c r="AT170" s="161" t="s">
        <v>146</v>
      </c>
      <c r="AU170" s="161" t="s">
        <v>79</v>
      </c>
      <c r="AV170" s="13" t="s">
        <v>77</v>
      </c>
      <c r="AW170" s="13" t="s">
        <v>31</v>
      </c>
      <c r="AX170" s="13" t="s">
        <v>69</v>
      </c>
      <c r="AY170" s="161" t="s">
        <v>135</v>
      </c>
    </row>
    <row r="171" spans="1:65" s="13" customFormat="1" ht="11.25">
      <c r="B171" s="159"/>
      <c r="D171" s="160" t="s">
        <v>146</v>
      </c>
      <c r="E171" s="161" t="s">
        <v>3</v>
      </c>
      <c r="F171" s="162" t="s">
        <v>240</v>
      </c>
      <c r="H171" s="161" t="s">
        <v>3</v>
      </c>
      <c r="I171" s="163"/>
      <c r="L171" s="159"/>
      <c r="M171" s="164"/>
      <c r="N171" s="165"/>
      <c r="O171" s="165"/>
      <c r="P171" s="165"/>
      <c r="Q171" s="165"/>
      <c r="R171" s="165"/>
      <c r="S171" s="165"/>
      <c r="T171" s="166"/>
      <c r="AT171" s="161" t="s">
        <v>146</v>
      </c>
      <c r="AU171" s="161" t="s">
        <v>79</v>
      </c>
      <c r="AV171" s="13" t="s">
        <v>77</v>
      </c>
      <c r="AW171" s="13" t="s">
        <v>31</v>
      </c>
      <c r="AX171" s="13" t="s">
        <v>69</v>
      </c>
      <c r="AY171" s="161" t="s">
        <v>135</v>
      </c>
    </row>
    <row r="172" spans="1:65" s="14" customFormat="1" ht="11.25">
      <c r="B172" s="167"/>
      <c r="D172" s="160" t="s">
        <v>146</v>
      </c>
      <c r="E172" s="168" t="s">
        <v>3</v>
      </c>
      <c r="F172" s="169" t="s">
        <v>281</v>
      </c>
      <c r="H172" s="170">
        <v>15</v>
      </c>
      <c r="I172" s="171"/>
      <c r="L172" s="167"/>
      <c r="M172" s="172"/>
      <c r="N172" s="173"/>
      <c r="O172" s="173"/>
      <c r="P172" s="173"/>
      <c r="Q172" s="173"/>
      <c r="R172" s="173"/>
      <c r="S172" s="173"/>
      <c r="T172" s="174"/>
      <c r="AT172" s="168" t="s">
        <v>146</v>
      </c>
      <c r="AU172" s="168" t="s">
        <v>79</v>
      </c>
      <c r="AV172" s="14" t="s">
        <v>79</v>
      </c>
      <c r="AW172" s="14" t="s">
        <v>31</v>
      </c>
      <c r="AX172" s="14" t="s">
        <v>69</v>
      </c>
      <c r="AY172" s="168" t="s">
        <v>135</v>
      </c>
    </row>
    <row r="173" spans="1:65" s="15" customFormat="1" ht="11.25">
      <c r="B173" s="175"/>
      <c r="D173" s="160" t="s">
        <v>146</v>
      </c>
      <c r="E173" s="176" t="s">
        <v>3</v>
      </c>
      <c r="F173" s="177" t="s">
        <v>149</v>
      </c>
      <c r="H173" s="178">
        <v>15</v>
      </c>
      <c r="I173" s="179"/>
      <c r="L173" s="175"/>
      <c r="M173" s="180"/>
      <c r="N173" s="181"/>
      <c r="O173" s="181"/>
      <c r="P173" s="181"/>
      <c r="Q173" s="181"/>
      <c r="R173" s="181"/>
      <c r="S173" s="181"/>
      <c r="T173" s="182"/>
      <c r="AT173" s="176" t="s">
        <v>146</v>
      </c>
      <c r="AU173" s="176" t="s">
        <v>79</v>
      </c>
      <c r="AV173" s="15" t="s">
        <v>142</v>
      </c>
      <c r="AW173" s="15" t="s">
        <v>31</v>
      </c>
      <c r="AX173" s="15" t="s">
        <v>77</v>
      </c>
      <c r="AY173" s="176" t="s">
        <v>135</v>
      </c>
    </row>
    <row r="174" spans="1:65" s="2" customFormat="1" ht="16.5" customHeight="1">
      <c r="A174" s="35"/>
      <c r="B174" s="140"/>
      <c r="C174" s="183" t="s">
        <v>296</v>
      </c>
      <c r="D174" s="183" t="s">
        <v>405</v>
      </c>
      <c r="E174" s="184" t="s">
        <v>1207</v>
      </c>
      <c r="F174" s="185" t="s">
        <v>1208</v>
      </c>
      <c r="G174" s="186" t="s">
        <v>500</v>
      </c>
      <c r="H174" s="187">
        <v>15</v>
      </c>
      <c r="I174" s="188"/>
      <c r="J174" s="189">
        <f>ROUND(I174*H174,2)</f>
        <v>0</v>
      </c>
      <c r="K174" s="185" t="s">
        <v>3</v>
      </c>
      <c r="L174" s="190"/>
      <c r="M174" s="191" t="s">
        <v>3</v>
      </c>
      <c r="N174" s="192" t="s">
        <v>40</v>
      </c>
      <c r="O174" s="56"/>
      <c r="P174" s="150">
        <f>O174*H174</f>
        <v>0</v>
      </c>
      <c r="Q174" s="150">
        <v>0.02</v>
      </c>
      <c r="R174" s="150">
        <f>Q174*H174</f>
        <v>0.3</v>
      </c>
      <c r="S174" s="150">
        <v>0</v>
      </c>
      <c r="T174" s="151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52" t="s">
        <v>192</v>
      </c>
      <c r="AT174" s="152" t="s">
        <v>405</v>
      </c>
      <c r="AU174" s="152" t="s">
        <v>79</v>
      </c>
      <c r="AY174" s="20" t="s">
        <v>135</v>
      </c>
      <c r="BE174" s="153">
        <f>IF(N174="základní",J174,0)</f>
        <v>0</v>
      </c>
      <c r="BF174" s="153">
        <f>IF(N174="snížená",J174,0)</f>
        <v>0</v>
      </c>
      <c r="BG174" s="153">
        <f>IF(N174="zákl. přenesená",J174,0)</f>
        <v>0</v>
      </c>
      <c r="BH174" s="153">
        <f>IF(N174="sníž. přenesená",J174,0)</f>
        <v>0</v>
      </c>
      <c r="BI174" s="153">
        <f>IF(N174="nulová",J174,0)</f>
        <v>0</v>
      </c>
      <c r="BJ174" s="20" t="s">
        <v>77</v>
      </c>
      <c r="BK174" s="153">
        <f>ROUND(I174*H174,2)</f>
        <v>0</v>
      </c>
      <c r="BL174" s="20" t="s">
        <v>142</v>
      </c>
      <c r="BM174" s="152" t="s">
        <v>1209</v>
      </c>
    </row>
    <row r="175" spans="1:65" s="2" customFormat="1" ht="19.5">
      <c r="A175" s="35"/>
      <c r="B175" s="36"/>
      <c r="C175" s="35"/>
      <c r="D175" s="160" t="s">
        <v>1000</v>
      </c>
      <c r="E175" s="35"/>
      <c r="F175" s="197" t="s">
        <v>1164</v>
      </c>
      <c r="G175" s="35"/>
      <c r="H175" s="35"/>
      <c r="I175" s="156"/>
      <c r="J175" s="35"/>
      <c r="K175" s="35"/>
      <c r="L175" s="36"/>
      <c r="M175" s="157"/>
      <c r="N175" s="158"/>
      <c r="O175" s="56"/>
      <c r="P175" s="56"/>
      <c r="Q175" s="56"/>
      <c r="R175" s="56"/>
      <c r="S175" s="56"/>
      <c r="T175" s="57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20" t="s">
        <v>1000</v>
      </c>
      <c r="AU175" s="20" t="s">
        <v>79</v>
      </c>
    </row>
    <row r="176" spans="1:65" s="12" customFormat="1" ht="22.9" customHeight="1">
      <c r="B176" s="127"/>
      <c r="D176" s="128" t="s">
        <v>68</v>
      </c>
      <c r="E176" s="138" t="s">
        <v>1210</v>
      </c>
      <c r="F176" s="138" t="s">
        <v>1211</v>
      </c>
      <c r="I176" s="130"/>
      <c r="J176" s="139">
        <f>BK176</f>
        <v>0</v>
      </c>
      <c r="L176" s="127"/>
      <c r="M176" s="132"/>
      <c r="N176" s="133"/>
      <c r="O176" s="133"/>
      <c r="P176" s="134">
        <f>SUM(P177:P190)</f>
        <v>0</v>
      </c>
      <c r="Q176" s="133"/>
      <c r="R176" s="134">
        <f>SUM(R177:R190)</f>
        <v>3.9749999999999996</v>
      </c>
      <c r="S176" s="133"/>
      <c r="T176" s="135">
        <f>SUM(T177:T190)</f>
        <v>0</v>
      </c>
      <c r="AR176" s="128" t="s">
        <v>77</v>
      </c>
      <c r="AT176" s="136" t="s">
        <v>68</v>
      </c>
      <c r="AU176" s="136" t="s">
        <v>77</v>
      </c>
      <c r="AY176" s="128" t="s">
        <v>135</v>
      </c>
      <c r="BK176" s="137">
        <f>SUM(BK177:BK190)</f>
        <v>0</v>
      </c>
    </row>
    <row r="177" spans="1:65" s="2" customFormat="1" ht="16.5" customHeight="1">
      <c r="A177" s="35"/>
      <c r="B177" s="140"/>
      <c r="C177" s="141" t="s">
        <v>148</v>
      </c>
      <c r="D177" s="141" t="s">
        <v>137</v>
      </c>
      <c r="E177" s="142" t="s">
        <v>1212</v>
      </c>
      <c r="F177" s="143" t="s">
        <v>1213</v>
      </c>
      <c r="G177" s="144" t="s">
        <v>997</v>
      </c>
      <c r="H177" s="145">
        <v>1</v>
      </c>
      <c r="I177" s="146"/>
      <c r="J177" s="147">
        <f>ROUND(I177*H177,2)</f>
        <v>0</v>
      </c>
      <c r="K177" s="143" t="s">
        <v>3</v>
      </c>
      <c r="L177" s="36"/>
      <c r="M177" s="148" t="s">
        <v>3</v>
      </c>
      <c r="N177" s="149" t="s">
        <v>40</v>
      </c>
      <c r="O177" s="56"/>
      <c r="P177" s="150">
        <f>O177*H177</f>
        <v>0</v>
      </c>
      <c r="Q177" s="150">
        <v>3.65</v>
      </c>
      <c r="R177" s="150">
        <f>Q177*H177</f>
        <v>3.65</v>
      </c>
      <c r="S177" s="150">
        <v>0</v>
      </c>
      <c r="T177" s="151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52" t="s">
        <v>142</v>
      </c>
      <c r="AT177" s="152" t="s">
        <v>137</v>
      </c>
      <c r="AU177" s="152" t="s">
        <v>79</v>
      </c>
      <c r="AY177" s="20" t="s">
        <v>135</v>
      </c>
      <c r="BE177" s="153">
        <f>IF(N177="základní",J177,0)</f>
        <v>0</v>
      </c>
      <c r="BF177" s="153">
        <f>IF(N177="snížená",J177,0)</f>
        <v>0</v>
      </c>
      <c r="BG177" s="153">
        <f>IF(N177="zákl. přenesená",J177,0)</f>
        <v>0</v>
      </c>
      <c r="BH177" s="153">
        <f>IF(N177="sníž. přenesená",J177,0)</f>
        <v>0</v>
      </c>
      <c r="BI177" s="153">
        <f>IF(N177="nulová",J177,0)</f>
        <v>0</v>
      </c>
      <c r="BJ177" s="20" t="s">
        <v>77</v>
      </c>
      <c r="BK177" s="153">
        <f>ROUND(I177*H177,2)</f>
        <v>0</v>
      </c>
      <c r="BL177" s="20" t="s">
        <v>142</v>
      </c>
      <c r="BM177" s="152" t="s">
        <v>1214</v>
      </c>
    </row>
    <row r="178" spans="1:65" s="2" customFormat="1" ht="19.5">
      <c r="A178" s="35"/>
      <c r="B178" s="36"/>
      <c r="C178" s="35"/>
      <c r="D178" s="160" t="s">
        <v>1000</v>
      </c>
      <c r="E178" s="35"/>
      <c r="F178" s="197" t="s">
        <v>1215</v>
      </c>
      <c r="G178" s="35"/>
      <c r="H178" s="35"/>
      <c r="I178" s="156"/>
      <c r="J178" s="35"/>
      <c r="K178" s="35"/>
      <c r="L178" s="36"/>
      <c r="M178" s="157"/>
      <c r="N178" s="158"/>
      <c r="O178" s="56"/>
      <c r="P178" s="56"/>
      <c r="Q178" s="56"/>
      <c r="R178" s="56"/>
      <c r="S178" s="56"/>
      <c r="T178" s="57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20" t="s">
        <v>1000</v>
      </c>
      <c r="AU178" s="20" t="s">
        <v>79</v>
      </c>
    </row>
    <row r="179" spans="1:65" s="2" customFormat="1" ht="16.5" customHeight="1">
      <c r="A179" s="35"/>
      <c r="B179" s="140"/>
      <c r="C179" s="141" t="s">
        <v>310</v>
      </c>
      <c r="D179" s="141" t="s">
        <v>137</v>
      </c>
      <c r="E179" s="142" t="s">
        <v>1216</v>
      </c>
      <c r="F179" s="143" t="s">
        <v>1217</v>
      </c>
      <c r="G179" s="144" t="s">
        <v>997</v>
      </c>
      <c r="H179" s="145">
        <v>1</v>
      </c>
      <c r="I179" s="146"/>
      <c r="J179" s="147">
        <f>ROUND(I179*H179,2)</f>
        <v>0</v>
      </c>
      <c r="K179" s="143" t="s">
        <v>3</v>
      </c>
      <c r="L179" s="36"/>
      <c r="M179" s="148" t="s">
        <v>3</v>
      </c>
      <c r="N179" s="149" t="s">
        <v>40</v>
      </c>
      <c r="O179" s="56"/>
      <c r="P179" s="150">
        <f>O179*H179</f>
        <v>0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52" t="s">
        <v>142</v>
      </c>
      <c r="AT179" s="152" t="s">
        <v>137</v>
      </c>
      <c r="AU179" s="152" t="s">
        <v>79</v>
      </c>
      <c r="AY179" s="20" t="s">
        <v>135</v>
      </c>
      <c r="BE179" s="153">
        <f>IF(N179="základní",J179,0)</f>
        <v>0</v>
      </c>
      <c r="BF179" s="153">
        <f>IF(N179="snížená",J179,0)</f>
        <v>0</v>
      </c>
      <c r="BG179" s="153">
        <f>IF(N179="zákl. přenesená",J179,0)</f>
        <v>0</v>
      </c>
      <c r="BH179" s="153">
        <f>IF(N179="sníž. přenesená",J179,0)</f>
        <v>0</v>
      </c>
      <c r="BI179" s="153">
        <f>IF(N179="nulová",J179,0)</f>
        <v>0</v>
      </c>
      <c r="BJ179" s="20" t="s">
        <v>77</v>
      </c>
      <c r="BK179" s="153">
        <f>ROUND(I179*H179,2)</f>
        <v>0</v>
      </c>
      <c r="BL179" s="20" t="s">
        <v>142</v>
      </c>
      <c r="BM179" s="152" t="s">
        <v>1218</v>
      </c>
    </row>
    <row r="180" spans="1:65" s="2" customFormat="1" ht="19.5">
      <c r="A180" s="35"/>
      <c r="B180" s="36"/>
      <c r="C180" s="35"/>
      <c r="D180" s="160" t="s">
        <v>1000</v>
      </c>
      <c r="E180" s="35"/>
      <c r="F180" s="197" t="s">
        <v>1219</v>
      </c>
      <c r="G180" s="35"/>
      <c r="H180" s="35"/>
      <c r="I180" s="156"/>
      <c r="J180" s="35"/>
      <c r="K180" s="35"/>
      <c r="L180" s="36"/>
      <c r="M180" s="157"/>
      <c r="N180" s="158"/>
      <c r="O180" s="56"/>
      <c r="P180" s="56"/>
      <c r="Q180" s="56"/>
      <c r="R180" s="56"/>
      <c r="S180" s="56"/>
      <c r="T180" s="57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20" t="s">
        <v>1000</v>
      </c>
      <c r="AU180" s="20" t="s">
        <v>79</v>
      </c>
    </row>
    <row r="181" spans="1:65" s="2" customFormat="1" ht="16.5" customHeight="1">
      <c r="A181" s="35"/>
      <c r="B181" s="140"/>
      <c r="C181" s="183" t="s">
        <v>321</v>
      </c>
      <c r="D181" s="183" t="s">
        <v>405</v>
      </c>
      <c r="E181" s="184" t="s">
        <v>1220</v>
      </c>
      <c r="F181" s="185" t="s">
        <v>1221</v>
      </c>
      <c r="G181" s="186" t="s">
        <v>500</v>
      </c>
      <c r="H181" s="187">
        <v>11</v>
      </c>
      <c r="I181" s="188"/>
      <c r="J181" s="189">
        <f>ROUND(I181*H181,2)</f>
        <v>0</v>
      </c>
      <c r="K181" s="185" t="s">
        <v>3</v>
      </c>
      <c r="L181" s="190"/>
      <c r="M181" s="191" t="s">
        <v>3</v>
      </c>
      <c r="N181" s="192" t="s">
        <v>40</v>
      </c>
      <c r="O181" s="56"/>
      <c r="P181" s="150">
        <f>O181*H181</f>
        <v>0</v>
      </c>
      <c r="Q181" s="150">
        <v>0.01</v>
      </c>
      <c r="R181" s="150">
        <f>Q181*H181</f>
        <v>0.11</v>
      </c>
      <c r="S181" s="150">
        <v>0</v>
      </c>
      <c r="T181" s="151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52" t="s">
        <v>192</v>
      </c>
      <c r="AT181" s="152" t="s">
        <v>405</v>
      </c>
      <c r="AU181" s="152" t="s">
        <v>79</v>
      </c>
      <c r="AY181" s="20" t="s">
        <v>135</v>
      </c>
      <c r="BE181" s="153">
        <f>IF(N181="základní",J181,0)</f>
        <v>0</v>
      </c>
      <c r="BF181" s="153">
        <f>IF(N181="snížená",J181,0)</f>
        <v>0</v>
      </c>
      <c r="BG181" s="153">
        <f>IF(N181="zákl. přenesená",J181,0)</f>
        <v>0</v>
      </c>
      <c r="BH181" s="153">
        <f>IF(N181="sníž. přenesená",J181,0)</f>
        <v>0</v>
      </c>
      <c r="BI181" s="153">
        <f>IF(N181="nulová",J181,0)</f>
        <v>0</v>
      </c>
      <c r="BJ181" s="20" t="s">
        <v>77</v>
      </c>
      <c r="BK181" s="153">
        <f>ROUND(I181*H181,2)</f>
        <v>0</v>
      </c>
      <c r="BL181" s="20" t="s">
        <v>142</v>
      </c>
      <c r="BM181" s="152" t="s">
        <v>1222</v>
      </c>
    </row>
    <row r="182" spans="1:65" s="2" customFormat="1" ht="19.5">
      <c r="A182" s="35"/>
      <c r="B182" s="36"/>
      <c r="C182" s="35"/>
      <c r="D182" s="160" t="s">
        <v>1000</v>
      </c>
      <c r="E182" s="35"/>
      <c r="F182" s="197" t="s">
        <v>1215</v>
      </c>
      <c r="G182" s="35"/>
      <c r="H182" s="35"/>
      <c r="I182" s="156"/>
      <c r="J182" s="35"/>
      <c r="K182" s="35"/>
      <c r="L182" s="36"/>
      <c r="M182" s="157"/>
      <c r="N182" s="158"/>
      <c r="O182" s="56"/>
      <c r="P182" s="56"/>
      <c r="Q182" s="56"/>
      <c r="R182" s="56"/>
      <c r="S182" s="56"/>
      <c r="T182" s="57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20" t="s">
        <v>1000</v>
      </c>
      <c r="AU182" s="20" t="s">
        <v>79</v>
      </c>
    </row>
    <row r="183" spans="1:65" s="2" customFormat="1" ht="16.5" customHeight="1">
      <c r="A183" s="35"/>
      <c r="B183" s="140"/>
      <c r="C183" s="183" t="s">
        <v>8</v>
      </c>
      <c r="D183" s="183" t="s">
        <v>405</v>
      </c>
      <c r="E183" s="184" t="s">
        <v>1223</v>
      </c>
      <c r="F183" s="185" t="s">
        <v>1224</v>
      </c>
      <c r="G183" s="186" t="s">
        <v>500</v>
      </c>
      <c r="H183" s="187">
        <v>1</v>
      </c>
      <c r="I183" s="188"/>
      <c r="J183" s="189">
        <f>ROUND(I183*H183,2)</f>
        <v>0</v>
      </c>
      <c r="K183" s="185" t="s">
        <v>3</v>
      </c>
      <c r="L183" s="190"/>
      <c r="M183" s="191" t="s">
        <v>3</v>
      </c>
      <c r="N183" s="192" t="s">
        <v>40</v>
      </c>
      <c r="O183" s="56"/>
      <c r="P183" s="150">
        <f>O183*H183</f>
        <v>0</v>
      </c>
      <c r="Q183" s="150">
        <v>0.15</v>
      </c>
      <c r="R183" s="150">
        <f>Q183*H183</f>
        <v>0.15</v>
      </c>
      <c r="S183" s="150">
        <v>0</v>
      </c>
      <c r="T183" s="151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52" t="s">
        <v>192</v>
      </c>
      <c r="AT183" s="152" t="s">
        <v>405</v>
      </c>
      <c r="AU183" s="152" t="s">
        <v>79</v>
      </c>
      <c r="AY183" s="20" t="s">
        <v>135</v>
      </c>
      <c r="BE183" s="153">
        <f>IF(N183="základní",J183,0)</f>
        <v>0</v>
      </c>
      <c r="BF183" s="153">
        <f>IF(N183="snížená",J183,0)</f>
        <v>0</v>
      </c>
      <c r="BG183" s="153">
        <f>IF(N183="zákl. přenesená",J183,0)</f>
        <v>0</v>
      </c>
      <c r="BH183" s="153">
        <f>IF(N183="sníž. přenesená",J183,0)</f>
        <v>0</v>
      </c>
      <c r="BI183" s="153">
        <f>IF(N183="nulová",J183,0)</f>
        <v>0</v>
      </c>
      <c r="BJ183" s="20" t="s">
        <v>77</v>
      </c>
      <c r="BK183" s="153">
        <f>ROUND(I183*H183,2)</f>
        <v>0</v>
      </c>
      <c r="BL183" s="20" t="s">
        <v>142</v>
      </c>
      <c r="BM183" s="152" t="s">
        <v>1225</v>
      </c>
    </row>
    <row r="184" spans="1:65" s="2" customFormat="1" ht="19.5">
      <c r="A184" s="35"/>
      <c r="B184" s="36"/>
      <c r="C184" s="35"/>
      <c r="D184" s="160" t="s">
        <v>1000</v>
      </c>
      <c r="E184" s="35"/>
      <c r="F184" s="197" t="s">
        <v>1215</v>
      </c>
      <c r="G184" s="35"/>
      <c r="H184" s="35"/>
      <c r="I184" s="156"/>
      <c r="J184" s="35"/>
      <c r="K184" s="35"/>
      <c r="L184" s="36"/>
      <c r="M184" s="157"/>
      <c r="N184" s="158"/>
      <c r="O184" s="56"/>
      <c r="P184" s="56"/>
      <c r="Q184" s="56"/>
      <c r="R184" s="56"/>
      <c r="S184" s="56"/>
      <c r="T184" s="57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20" t="s">
        <v>1000</v>
      </c>
      <c r="AU184" s="20" t="s">
        <v>79</v>
      </c>
    </row>
    <row r="185" spans="1:65" s="2" customFormat="1" ht="16.5" customHeight="1">
      <c r="A185" s="35"/>
      <c r="B185" s="140"/>
      <c r="C185" s="183" t="s">
        <v>334</v>
      </c>
      <c r="D185" s="183" t="s">
        <v>405</v>
      </c>
      <c r="E185" s="184" t="s">
        <v>1226</v>
      </c>
      <c r="F185" s="185" t="s">
        <v>1227</v>
      </c>
      <c r="G185" s="186" t="s">
        <v>500</v>
      </c>
      <c r="H185" s="187">
        <v>1</v>
      </c>
      <c r="I185" s="188"/>
      <c r="J185" s="189">
        <f>ROUND(I185*H185,2)</f>
        <v>0</v>
      </c>
      <c r="K185" s="185" t="s">
        <v>3</v>
      </c>
      <c r="L185" s="190"/>
      <c r="M185" s="191" t="s">
        <v>3</v>
      </c>
      <c r="N185" s="192" t="s">
        <v>40</v>
      </c>
      <c r="O185" s="56"/>
      <c r="P185" s="150">
        <f>O185*H185</f>
        <v>0</v>
      </c>
      <c r="Q185" s="150">
        <v>0.02</v>
      </c>
      <c r="R185" s="150">
        <f>Q185*H185</f>
        <v>0.02</v>
      </c>
      <c r="S185" s="150">
        <v>0</v>
      </c>
      <c r="T185" s="151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52" t="s">
        <v>192</v>
      </c>
      <c r="AT185" s="152" t="s">
        <v>405</v>
      </c>
      <c r="AU185" s="152" t="s">
        <v>79</v>
      </c>
      <c r="AY185" s="20" t="s">
        <v>135</v>
      </c>
      <c r="BE185" s="153">
        <f>IF(N185="základní",J185,0)</f>
        <v>0</v>
      </c>
      <c r="BF185" s="153">
        <f>IF(N185="snížená",J185,0)</f>
        <v>0</v>
      </c>
      <c r="BG185" s="153">
        <f>IF(N185="zákl. přenesená",J185,0)</f>
        <v>0</v>
      </c>
      <c r="BH185" s="153">
        <f>IF(N185="sníž. přenesená",J185,0)</f>
        <v>0</v>
      </c>
      <c r="BI185" s="153">
        <f>IF(N185="nulová",J185,0)</f>
        <v>0</v>
      </c>
      <c r="BJ185" s="20" t="s">
        <v>77</v>
      </c>
      <c r="BK185" s="153">
        <f>ROUND(I185*H185,2)</f>
        <v>0</v>
      </c>
      <c r="BL185" s="20" t="s">
        <v>142</v>
      </c>
      <c r="BM185" s="152" t="s">
        <v>1228</v>
      </c>
    </row>
    <row r="186" spans="1:65" s="2" customFormat="1" ht="19.5">
      <c r="A186" s="35"/>
      <c r="B186" s="36"/>
      <c r="C186" s="35"/>
      <c r="D186" s="160" t="s">
        <v>1000</v>
      </c>
      <c r="E186" s="35"/>
      <c r="F186" s="197" t="s">
        <v>1215</v>
      </c>
      <c r="G186" s="35"/>
      <c r="H186" s="35"/>
      <c r="I186" s="156"/>
      <c r="J186" s="35"/>
      <c r="K186" s="35"/>
      <c r="L186" s="36"/>
      <c r="M186" s="157"/>
      <c r="N186" s="158"/>
      <c r="O186" s="56"/>
      <c r="P186" s="56"/>
      <c r="Q186" s="56"/>
      <c r="R186" s="56"/>
      <c r="S186" s="56"/>
      <c r="T186" s="57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20" t="s">
        <v>1000</v>
      </c>
      <c r="AU186" s="20" t="s">
        <v>79</v>
      </c>
    </row>
    <row r="187" spans="1:65" s="2" customFormat="1" ht="16.5" customHeight="1">
      <c r="A187" s="35"/>
      <c r="B187" s="140"/>
      <c r="C187" s="183" t="s">
        <v>342</v>
      </c>
      <c r="D187" s="183" t="s">
        <v>405</v>
      </c>
      <c r="E187" s="184" t="s">
        <v>1229</v>
      </c>
      <c r="F187" s="185" t="s">
        <v>1230</v>
      </c>
      <c r="G187" s="186" t="s">
        <v>500</v>
      </c>
      <c r="H187" s="187">
        <v>1</v>
      </c>
      <c r="I187" s="188"/>
      <c r="J187" s="189">
        <f>ROUND(I187*H187,2)</f>
        <v>0</v>
      </c>
      <c r="K187" s="185" t="s">
        <v>3</v>
      </c>
      <c r="L187" s="190"/>
      <c r="M187" s="191" t="s">
        <v>3</v>
      </c>
      <c r="N187" s="192" t="s">
        <v>40</v>
      </c>
      <c r="O187" s="56"/>
      <c r="P187" s="150">
        <f>O187*H187</f>
        <v>0</v>
      </c>
      <c r="Q187" s="150">
        <v>1.4999999999999999E-2</v>
      </c>
      <c r="R187" s="150">
        <f>Q187*H187</f>
        <v>1.4999999999999999E-2</v>
      </c>
      <c r="S187" s="150">
        <v>0</v>
      </c>
      <c r="T187" s="151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52" t="s">
        <v>192</v>
      </c>
      <c r="AT187" s="152" t="s">
        <v>405</v>
      </c>
      <c r="AU187" s="152" t="s">
        <v>79</v>
      </c>
      <c r="AY187" s="20" t="s">
        <v>135</v>
      </c>
      <c r="BE187" s="153">
        <f>IF(N187="základní",J187,0)</f>
        <v>0</v>
      </c>
      <c r="BF187" s="153">
        <f>IF(N187="snížená",J187,0)</f>
        <v>0</v>
      </c>
      <c r="BG187" s="153">
        <f>IF(N187="zákl. přenesená",J187,0)</f>
        <v>0</v>
      </c>
      <c r="BH187" s="153">
        <f>IF(N187="sníž. přenesená",J187,0)</f>
        <v>0</v>
      </c>
      <c r="BI187" s="153">
        <f>IF(N187="nulová",J187,0)</f>
        <v>0</v>
      </c>
      <c r="BJ187" s="20" t="s">
        <v>77</v>
      </c>
      <c r="BK187" s="153">
        <f>ROUND(I187*H187,2)</f>
        <v>0</v>
      </c>
      <c r="BL187" s="20" t="s">
        <v>142</v>
      </c>
      <c r="BM187" s="152" t="s">
        <v>1231</v>
      </c>
    </row>
    <row r="188" spans="1:65" s="2" customFormat="1" ht="19.5">
      <c r="A188" s="35"/>
      <c r="B188" s="36"/>
      <c r="C188" s="35"/>
      <c r="D188" s="160" t="s">
        <v>1000</v>
      </c>
      <c r="E188" s="35"/>
      <c r="F188" s="197" t="s">
        <v>1215</v>
      </c>
      <c r="G188" s="35"/>
      <c r="H188" s="35"/>
      <c r="I188" s="156"/>
      <c r="J188" s="35"/>
      <c r="K188" s="35"/>
      <c r="L188" s="36"/>
      <c r="M188" s="157"/>
      <c r="N188" s="158"/>
      <c r="O188" s="56"/>
      <c r="P188" s="56"/>
      <c r="Q188" s="56"/>
      <c r="R188" s="56"/>
      <c r="S188" s="56"/>
      <c r="T188" s="57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20" t="s">
        <v>1000</v>
      </c>
      <c r="AU188" s="20" t="s">
        <v>79</v>
      </c>
    </row>
    <row r="189" spans="1:65" s="2" customFormat="1" ht="16.5" customHeight="1">
      <c r="A189" s="35"/>
      <c r="B189" s="140"/>
      <c r="C189" s="183" t="s">
        <v>204</v>
      </c>
      <c r="D189" s="183" t="s">
        <v>405</v>
      </c>
      <c r="E189" s="184" t="s">
        <v>1232</v>
      </c>
      <c r="F189" s="185" t="s">
        <v>1233</v>
      </c>
      <c r="G189" s="186" t="s">
        <v>500</v>
      </c>
      <c r="H189" s="187">
        <v>1</v>
      </c>
      <c r="I189" s="188"/>
      <c r="J189" s="189">
        <f>ROUND(I189*H189,2)</f>
        <v>0</v>
      </c>
      <c r="K189" s="185" t="s">
        <v>3</v>
      </c>
      <c r="L189" s="190"/>
      <c r="M189" s="191" t="s">
        <v>3</v>
      </c>
      <c r="N189" s="192" t="s">
        <v>40</v>
      </c>
      <c r="O189" s="56"/>
      <c r="P189" s="150">
        <f>O189*H189</f>
        <v>0</v>
      </c>
      <c r="Q189" s="150">
        <v>0.03</v>
      </c>
      <c r="R189" s="150">
        <f>Q189*H189</f>
        <v>0.03</v>
      </c>
      <c r="S189" s="150">
        <v>0</v>
      </c>
      <c r="T189" s="151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52" t="s">
        <v>192</v>
      </c>
      <c r="AT189" s="152" t="s">
        <v>405</v>
      </c>
      <c r="AU189" s="152" t="s">
        <v>79</v>
      </c>
      <c r="AY189" s="20" t="s">
        <v>135</v>
      </c>
      <c r="BE189" s="153">
        <f>IF(N189="základní",J189,0)</f>
        <v>0</v>
      </c>
      <c r="BF189" s="153">
        <f>IF(N189="snížená",J189,0)</f>
        <v>0</v>
      </c>
      <c r="BG189" s="153">
        <f>IF(N189="zákl. přenesená",J189,0)</f>
        <v>0</v>
      </c>
      <c r="BH189" s="153">
        <f>IF(N189="sníž. přenesená",J189,0)</f>
        <v>0</v>
      </c>
      <c r="BI189" s="153">
        <f>IF(N189="nulová",J189,0)</f>
        <v>0</v>
      </c>
      <c r="BJ189" s="20" t="s">
        <v>77</v>
      </c>
      <c r="BK189" s="153">
        <f>ROUND(I189*H189,2)</f>
        <v>0</v>
      </c>
      <c r="BL189" s="20" t="s">
        <v>142</v>
      </c>
      <c r="BM189" s="152" t="s">
        <v>1234</v>
      </c>
    </row>
    <row r="190" spans="1:65" s="2" customFormat="1" ht="19.5">
      <c r="A190" s="35"/>
      <c r="B190" s="36"/>
      <c r="C190" s="35"/>
      <c r="D190" s="160" t="s">
        <v>1000</v>
      </c>
      <c r="E190" s="35"/>
      <c r="F190" s="197" t="s">
        <v>1215</v>
      </c>
      <c r="G190" s="35"/>
      <c r="H190" s="35"/>
      <c r="I190" s="156"/>
      <c r="J190" s="35"/>
      <c r="K190" s="35"/>
      <c r="L190" s="36"/>
      <c r="M190" s="157"/>
      <c r="N190" s="158"/>
      <c r="O190" s="56"/>
      <c r="P190" s="56"/>
      <c r="Q190" s="56"/>
      <c r="R190" s="56"/>
      <c r="S190" s="56"/>
      <c r="T190" s="57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20" t="s">
        <v>1000</v>
      </c>
      <c r="AU190" s="20" t="s">
        <v>79</v>
      </c>
    </row>
    <row r="191" spans="1:65" s="12" customFormat="1" ht="22.9" customHeight="1">
      <c r="B191" s="127"/>
      <c r="D191" s="128" t="s">
        <v>68</v>
      </c>
      <c r="E191" s="138" t="s">
        <v>1235</v>
      </c>
      <c r="F191" s="138" t="s">
        <v>1236</v>
      </c>
      <c r="I191" s="130"/>
      <c r="J191" s="139">
        <f>BK191</f>
        <v>0</v>
      </c>
      <c r="L191" s="127"/>
      <c r="M191" s="132"/>
      <c r="N191" s="133"/>
      <c r="O191" s="133"/>
      <c r="P191" s="134">
        <f>SUM(P192:P205)</f>
        <v>0</v>
      </c>
      <c r="Q191" s="133"/>
      <c r="R191" s="134">
        <f>SUM(R192:R205)</f>
        <v>7.9099999999999993</v>
      </c>
      <c r="S191" s="133"/>
      <c r="T191" s="135">
        <f>SUM(T192:T205)</f>
        <v>0</v>
      </c>
      <c r="AR191" s="128" t="s">
        <v>77</v>
      </c>
      <c r="AT191" s="136" t="s">
        <v>68</v>
      </c>
      <c r="AU191" s="136" t="s">
        <v>77</v>
      </c>
      <c r="AY191" s="128" t="s">
        <v>135</v>
      </c>
      <c r="BK191" s="137">
        <f>SUM(BK192:BK205)</f>
        <v>0</v>
      </c>
    </row>
    <row r="192" spans="1:65" s="2" customFormat="1" ht="16.5" customHeight="1">
      <c r="A192" s="35"/>
      <c r="B192" s="140"/>
      <c r="C192" s="141" t="s">
        <v>369</v>
      </c>
      <c r="D192" s="141" t="s">
        <v>137</v>
      </c>
      <c r="E192" s="142" t="s">
        <v>1237</v>
      </c>
      <c r="F192" s="143" t="s">
        <v>1213</v>
      </c>
      <c r="G192" s="144" t="s">
        <v>997</v>
      </c>
      <c r="H192" s="145">
        <v>1</v>
      </c>
      <c r="I192" s="146"/>
      <c r="J192" s="147">
        <f>ROUND(I192*H192,2)</f>
        <v>0</v>
      </c>
      <c r="K192" s="143" t="s">
        <v>3</v>
      </c>
      <c r="L192" s="36"/>
      <c r="M192" s="148" t="s">
        <v>3</v>
      </c>
      <c r="N192" s="149" t="s">
        <v>40</v>
      </c>
      <c r="O192" s="56"/>
      <c r="P192" s="150">
        <f>O192*H192</f>
        <v>0</v>
      </c>
      <c r="Q192" s="150">
        <v>3.35</v>
      </c>
      <c r="R192" s="150">
        <f>Q192*H192</f>
        <v>3.35</v>
      </c>
      <c r="S192" s="150">
        <v>0</v>
      </c>
      <c r="T192" s="151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52" t="s">
        <v>142</v>
      </c>
      <c r="AT192" s="152" t="s">
        <v>137</v>
      </c>
      <c r="AU192" s="152" t="s">
        <v>79</v>
      </c>
      <c r="AY192" s="20" t="s">
        <v>135</v>
      </c>
      <c r="BE192" s="153">
        <f>IF(N192="základní",J192,0)</f>
        <v>0</v>
      </c>
      <c r="BF192" s="153">
        <f>IF(N192="snížená",J192,0)</f>
        <v>0</v>
      </c>
      <c r="BG192" s="153">
        <f>IF(N192="zákl. přenesená",J192,0)</f>
        <v>0</v>
      </c>
      <c r="BH192" s="153">
        <f>IF(N192="sníž. přenesená",J192,0)</f>
        <v>0</v>
      </c>
      <c r="BI192" s="153">
        <f>IF(N192="nulová",J192,0)</f>
        <v>0</v>
      </c>
      <c r="BJ192" s="20" t="s">
        <v>77</v>
      </c>
      <c r="BK192" s="153">
        <f>ROUND(I192*H192,2)</f>
        <v>0</v>
      </c>
      <c r="BL192" s="20" t="s">
        <v>142</v>
      </c>
      <c r="BM192" s="152" t="s">
        <v>1238</v>
      </c>
    </row>
    <row r="193" spans="1:65" s="2" customFormat="1" ht="19.5">
      <c r="A193" s="35"/>
      <c r="B193" s="36"/>
      <c r="C193" s="35"/>
      <c r="D193" s="160" t="s">
        <v>1000</v>
      </c>
      <c r="E193" s="35"/>
      <c r="F193" s="197" t="s">
        <v>1239</v>
      </c>
      <c r="G193" s="35"/>
      <c r="H193" s="35"/>
      <c r="I193" s="156"/>
      <c r="J193" s="35"/>
      <c r="K193" s="35"/>
      <c r="L193" s="36"/>
      <c r="M193" s="157"/>
      <c r="N193" s="158"/>
      <c r="O193" s="56"/>
      <c r="P193" s="56"/>
      <c r="Q193" s="56"/>
      <c r="R193" s="56"/>
      <c r="S193" s="56"/>
      <c r="T193" s="57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20" t="s">
        <v>1000</v>
      </c>
      <c r="AU193" s="20" t="s">
        <v>79</v>
      </c>
    </row>
    <row r="194" spans="1:65" s="2" customFormat="1" ht="16.5" customHeight="1">
      <c r="A194" s="35"/>
      <c r="B194" s="140"/>
      <c r="C194" s="141" t="s">
        <v>378</v>
      </c>
      <c r="D194" s="141" t="s">
        <v>137</v>
      </c>
      <c r="E194" s="142" t="s">
        <v>1240</v>
      </c>
      <c r="F194" s="143" t="s">
        <v>1217</v>
      </c>
      <c r="G194" s="144" t="s">
        <v>997</v>
      </c>
      <c r="H194" s="145">
        <v>1</v>
      </c>
      <c r="I194" s="146"/>
      <c r="J194" s="147">
        <f>ROUND(I194*H194,2)</f>
        <v>0</v>
      </c>
      <c r="K194" s="143" t="s">
        <v>3</v>
      </c>
      <c r="L194" s="36"/>
      <c r="M194" s="148" t="s">
        <v>3</v>
      </c>
      <c r="N194" s="149" t="s">
        <v>40</v>
      </c>
      <c r="O194" s="56"/>
      <c r="P194" s="150">
        <f>O194*H194</f>
        <v>0</v>
      </c>
      <c r="Q194" s="150">
        <v>0</v>
      </c>
      <c r="R194" s="150">
        <f>Q194*H194</f>
        <v>0</v>
      </c>
      <c r="S194" s="150">
        <v>0</v>
      </c>
      <c r="T194" s="151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52" t="s">
        <v>142</v>
      </c>
      <c r="AT194" s="152" t="s">
        <v>137</v>
      </c>
      <c r="AU194" s="152" t="s">
        <v>79</v>
      </c>
      <c r="AY194" s="20" t="s">
        <v>135</v>
      </c>
      <c r="BE194" s="153">
        <f>IF(N194="základní",J194,0)</f>
        <v>0</v>
      </c>
      <c r="BF194" s="153">
        <f>IF(N194="snížená",J194,0)</f>
        <v>0</v>
      </c>
      <c r="BG194" s="153">
        <f>IF(N194="zákl. přenesená",J194,0)</f>
        <v>0</v>
      </c>
      <c r="BH194" s="153">
        <f>IF(N194="sníž. přenesená",J194,0)</f>
        <v>0</v>
      </c>
      <c r="BI194" s="153">
        <f>IF(N194="nulová",J194,0)</f>
        <v>0</v>
      </c>
      <c r="BJ194" s="20" t="s">
        <v>77</v>
      </c>
      <c r="BK194" s="153">
        <f>ROUND(I194*H194,2)</f>
        <v>0</v>
      </c>
      <c r="BL194" s="20" t="s">
        <v>142</v>
      </c>
      <c r="BM194" s="152" t="s">
        <v>1241</v>
      </c>
    </row>
    <row r="195" spans="1:65" s="2" customFormat="1" ht="19.5">
      <c r="A195" s="35"/>
      <c r="B195" s="36"/>
      <c r="C195" s="35"/>
      <c r="D195" s="160" t="s">
        <v>1000</v>
      </c>
      <c r="E195" s="35"/>
      <c r="F195" s="197" t="s">
        <v>1219</v>
      </c>
      <c r="G195" s="35"/>
      <c r="H195" s="35"/>
      <c r="I195" s="156"/>
      <c r="J195" s="35"/>
      <c r="K195" s="35"/>
      <c r="L195" s="36"/>
      <c r="M195" s="157"/>
      <c r="N195" s="158"/>
      <c r="O195" s="56"/>
      <c r="P195" s="56"/>
      <c r="Q195" s="56"/>
      <c r="R195" s="56"/>
      <c r="S195" s="56"/>
      <c r="T195" s="57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20" t="s">
        <v>1000</v>
      </c>
      <c r="AU195" s="20" t="s">
        <v>79</v>
      </c>
    </row>
    <row r="196" spans="1:65" s="2" customFormat="1" ht="24.2" customHeight="1">
      <c r="A196" s="35"/>
      <c r="B196" s="140"/>
      <c r="C196" s="183" t="s">
        <v>385</v>
      </c>
      <c r="D196" s="183" t="s">
        <v>405</v>
      </c>
      <c r="E196" s="184" t="s">
        <v>1242</v>
      </c>
      <c r="F196" s="185" t="s">
        <v>1243</v>
      </c>
      <c r="G196" s="186" t="s">
        <v>500</v>
      </c>
      <c r="H196" s="187">
        <v>1</v>
      </c>
      <c r="I196" s="188"/>
      <c r="J196" s="189">
        <f>ROUND(I196*H196,2)</f>
        <v>0</v>
      </c>
      <c r="K196" s="185" t="s">
        <v>3</v>
      </c>
      <c r="L196" s="190"/>
      <c r="M196" s="191" t="s">
        <v>3</v>
      </c>
      <c r="N196" s="192" t="s">
        <v>40</v>
      </c>
      <c r="O196" s="56"/>
      <c r="P196" s="150">
        <f>O196*H196</f>
        <v>0</v>
      </c>
      <c r="Q196" s="150">
        <v>4</v>
      </c>
      <c r="R196" s="150">
        <f>Q196*H196</f>
        <v>4</v>
      </c>
      <c r="S196" s="150">
        <v>0</v>
      </c>
      <c r="T196" s="151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52" t="s">
        <v>192</v>
      </c>
      <c r="AT196" s="152" t="s">
        <v>405</v>
      </c>
      <c r="AU196" s="152" t="s">
        <v>79</v>
      </c>
      <c r="AY196" s="20" t="s">
        <v>135</v>
      </c>
      <c r="BE196" s="153">
        <f>IF(N196="základní",J196,0)</f>
        <v>0</v>
      </c>
      <c r="BF196" s="153">
        <f>IF(N196="snížená",J196,0)</f>
        <v>0</v>
      </c>
      <c r="BG196" s="153">
        <f>IF(N196="zákl. přenesená",J196,0)</f>
        <v>0</v>
      </c>
      <c r="BH196" s="153">
        <f>IF(N196="sníž. přenesená",J196,0)</f>
        <v>0</v>
      </c>
      <c r="BI196" s="153">
        <f>IF(N196="nulová",J196,0)</f>
        <v>0</v>
      </c>
      <c r="BJ196" s="20" t="s">
        <v>77</v>
      </c>
      <c r="BK196" s="153">
        <f>ROUND(I196*H196,2)</f>
        <v>0</v>
      </c>
      <c r="BL196" s="20" t="s">
        <v>142</v>
      </c>
      <c r="BM196" s="152" t="s">
        <v>1244</v>
      </c>
    </row>
    <row r="197" spans="1:65" s="2" customFormat="1" ht="19.5">
      <c r="A197" s="35"/>
      <c r="B197" s="36"/>
      <c r="C197" s="35"/>
      <c r="D197" s="160" t="s">
        <v>1000</v>
      </c>
      <c r="E197" s="35"/>
      <c r="F197" s="197" t="s">
        <v>1239</v>
      </c>
      <c r="G197" s="35"/>
      <c r="H197" s="35"/>
      <c r="I197" s="156"/>
      <c r="J197" s="35"/>
      <c r="K197" s="35"/>
      <c r="L197" s="36"/>
      <c r="M197" s="157"/>
      <c r="N197" s="158"/>
      <c r="O197" s="56"/>
      <c r="P197" s="56"/>
      <c r="Q197" s="56"/>
      <c r="R197" s="56"/>
      <c r="S197" s="56"/>
      <c r="T197" s="57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T197" s="20" t="s">
        <v>1000</v>
      </c>
      <c r="AU197" s="20" t="s">
        <v>79</v>
      </c>
    </row>
    <row r="198" spans="1:65" s="2" customFormat="1" ht="16.5" customHeight="1">
      <c r="A198" s="35"/>
      <c r="B198" s="140"/>
      <c r="C198" s="183" t="s">
        <v>392</v>
      </c>
      <c r="D198" s="183" t="s">
        <v>405</v>
      </c>
      <c r="E198" s="184" t="s">
        <v>1245</v>
      </c>
      <c r="F198" s="185" t="s">
        <v>1246</v>
      </c>
      <c r="G198" s="186" t="s">
        <v>500</v>
      </c>
      <c r="H198" s="187">
        <v>1</v>
      </c>
      <c r="I198" s="188"/>
      <c r="J198" s="189">
        <f>ROUND(I198*H198,2)</f>
        <v>0</v>
      </c>
      <c r="K198" s="185" t="s">
        <v>3</v>
      </c>
      <c r="L198" s="190"/>
      <c r="M198" s="191" t="s">
        <v>3</v>
      </c>
      <c r="N198" s="192" t="s">
        <v>40</v>
      </c>
      <c r="O198" s="56"/>
      <c r="P198" s="150">
        <f>O198*H198</f>
        <v>0</v>
      </c>
      <c r="Q198" s="150">
        <v>0.05</v>
      </c>
      <c r="R198" s="150">
        <f>Q198*H198</f>
        <v>0.05</v>
      </c>
      <c r="S198" s="150">
        <v>0</v>
      </c>
      <c r="T198" s="151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52" t="s">
        <v>192</v>
      </c>
      <c r="AT198" s="152" t="s">
        <v>405</v>
      </c>
      <c r="AU198" s="152" t="s">
        <v>79</v>
      </c>
      <c r="AY198" s="20" t="s">
        <v>135</v>
      </c>
      <c r="BE198" s="153">
        <f>IF(N198="základní",J198,0)</f>
        <v>0</v>
      </c>
      <c r="BF198" s="153">
        <f>IF(N198="snížená",J198,0)</f>
        <v>0</v>
      </c>
      <c r="BG198" s="153">
        <f>IF(N198="zákl. přenesená",J198,0)</f>
        <v>0</v>
      </c>
      <c r="BH198" s="153">
        <f>IF(N198="sníž. přenesená",J198,0)</f>
        <v>0</v>
      </c>
      <c r="BI198" s="153">
        <f>IF(N198="nulová",J198,0)</f>
        <v>0</v>
      </c>
      <c r="BJ198" s="20" t="s">
        <v>77</v>
      </c>
      <c r="BK198" s="153">
        <f>ROUND(I198*H198,2)</f>
        <v>0</v>
      </c>
      <c r="BL198" s="20" t="s">
        <v>142</v>
      </c>
      <c r="BM198" s="152" t="s">
        <v>1247</v>
      </c>
    </row>
    <row r="199" spans="1:65" s="2" customFormat="1" ht="19.5">
      <c r="A199" s="35"/>
      <c r="B199" s="36"/>
      <c r="C199" s="35"/>
      <c r="D199" s="160" t="s">
        <v>1000</v>
      </c>
      <c r="E199" s="35"/>
      <c r="F199" s="197" t="s">
        <v>1239</v>
      </c>
      <c r="G199" s="35"/>
      <c r="H199" s="35"/>
      <c r="I199" s="156"/>
      <c r="J199" s="35"/>
      <c r="K199" s="35"/>
      <c r="L199" s="36"/>
      <c r="M199" s="157"/>
      <c r="N199" s="158"/>
      <c r="O199" s="56"/>
      <c r="P199" s="56"/>
      <c r="Q199" s="56"/>
      <c r="R199" s="56"/>
      <c r="S199" s="56"/>
      <c r="T199" s="57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20" t="s">
        <v>1000</v>
      </c>
      <c r="AU199" s="20" t="s">
        <v>79</v>
      </c>
    </row>
    <row r="200" spans="1:65" s="2" customFormat="1" ht="16.5" customHeight="1">
      <c r="A200" s="35"/>
      <c r="B200" s="140"/>
      <c r="C200" s="183" t="s">
        <v>398</v>
      </c>
      <c r="D200" s="183" t="s">
        <v>405</v>
      </c>
      <c r="E200" s="184" t="s">
        <v>1248</v>
      </c>
      <c r="F200" s="185" t="s">
        <v>1249</v>
      </c>
      <c r="G200" s="186" t="s">
        <v>500</v>
      </c>
      <c r="H200" s="187">
        <v>1</v>
      </c>
      <c r="I200" s="188"/>
      <c r="J200" s="189">
        <f>ROUND(I200*H200,2)</f>
        <v>0</v>
      </c>
      <c r="K200" s="185" t="s">
        <v>3</v>
      </c>
      <c r="L200" s="190"/>
      <c r="M200" s="191" t="s">
        <v>3</v>
      </c>
      <c r="N200" s="192" t="s">
        <v>40</v>
      </c>
      <c r="O200" s="56"/>
      <c r="P200" s="150">
        <f>O200*H200</f>
        <v>0</v>
      </c>
      <c r="Q200" s="150">
        <v>0.04</v>
      </c>
      <c r="R200" s="150">
        <f>Q200*H200</f>
        <v>0.04</v>
      </c>
      <c r="S200" s="150">
        <v>0</v>
      </c>
      <c r="T200" s="151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52" t="s">
        <v>192</v>
      </c>
      <c r="AT200" s="152" t="s">
        <v>405</v>
      </c>
      <c r="AU200" s="152" t="s">
        <v>79</v>
      </c>
      <c r="AY200" s="20" t="s">
        <v>135</v>
      </c>
      <c r="BE200" s="153">
        <f>IF(N200="základní",J200,0)</f>
        <v>0</v>
      </c>
      <c r="BF200" s="153">
        <f>IF(N200="snížená",J200,0)</f>
        <v>0</v>
      </c>
      <c r="BG200" s="153">
        <f>IF(N200="zákl. přenesená",J200,0)</f>
        <v>0</v>
      </c>
      <c r="BH200" s="153">
        <f>IF(N200="sníž. přenesená",J200,0)</f>
        <v>0</v>
      </c>
      <c r="BI200" s="153">
        <f>IF(N200="nulová",J200,0)</f>
        <v>0</v>
      </c>
      <c r="BJ200" s="20" t="s">
        <v>77</v>
      </c>
      <c r="BK200" s="153">
        <f>ROUND(I200*H200,2)</f>
        <v>0</v>
      </c>
      <c r="BL200" s="20" t="s">
        <v>142</v>
      </c>
      <c r="BM200" s="152" t="s">
        <v>1250</v>
      </c>
    </row>
    <row r="201" spans="1:65" s="2" customFormat="1" ht="19.5">
      <c r="A201" s="35"/>
      <c r="B201" s="36"/>
      <c r="C201" s="35"/>
      <c r="D201" s="160" t="s">
        <v>1000</v>
      </c>
      <c r="E201" s="35"/>
      <c r="F201" s="197" t="s">
        <v>1239</v>
      </c>
      <c r="G201" s="35"/>
      <c r="H201" s="35"/>
      <c r="I201" s="156"/>
      <c r="J201" s="35"/>
      <c r="K201" s="35"/>
      <c r="L201" s="36"/>
      <c r="M201" s="157"/>
      <c r="N201" s="158"/>
      <c r="O201" s="56"/>
      <c r="P201" s="56"/>
      <c r="Q201" s="56"/>
      <c r="R201" s="56"/>
      <c r="S201" s="56"/>
      <c r="T201" s="57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20" t="s">
        <v>1000</v>
      </c>
      <c r="AU201" s="20" t="s">
        <v>79</v>
      </c>
    </row>
    <row r="202" spans="1:65" s="2" customFormat="1" ht="24.2" customHeight="1">
      <c r="A202" s="35"/>
      <c r="B202" s="140"/>
      <c r="C202" s="183" t="s">
        <v>404</v>
      </c>
      <c r="D202" s="183" t="s">
        <v>405</v>
      </c>
      <c r="E202" s="184" t="s">
        <v>1251</v>
      </c>
      <c r="F202" s="185" t="s">
        <v>1252</v>
      </c>
      <c r="G202" s="186" t="s">
        <v>997</v>
      </c>
      <c r="H202" s="187">
        <v>1</v>
      </c>
      <c r="I202" s="188"/>
      <c r="J202" s="189">
        <f>ROUND(I202*H202,2)</f>
        <v>0</v>
      </c>
      <c r="K202" s="185" t="s">
        <v>3</v>
      </c>
      <c r="L202" s="190"/>
      <c r="M202" s="191" t="s">
        <v>3</v>
      </c>
      <c r="N202" s="192" t="s">
        <v>40</v>
      </c>
      <c r="O202" s="56"/>
      <c r="P202" s="150">
        <f>O202*H202</f>
        <v>0</v>
      </c>
      <c r="Q202" s="150">
        <v>0.25</v>
      </c>
      <c r="R202" s="150">
        <f>Q202*H202</f>
        <v>0.25</v>
      </c>
      <c r="S202" s="150">
        <v>0</v>
      </c>
      <c r="T202" s="151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52" t="s">
        <v>192</v>
      </c>
      <c r="AT202" s="152" t="s">
        <v>405</v>
      </c>
      <c r="AU202" s="152" t="s">
        <v>79</v>
      </c>
      <c r="AY202" s="20" t="s">
        <v>135</v>
      </c>
      <c r="BE202" s="153">
        <f>IF(N202="základní",J202,0)</f>
        <v>0</v>
      </c>
      <c r="BF202" s="153">
        <f>IF(N202="snížená",J202,0)</f>
        <v>0</v>
      </c>
      <c r="BG202" s="153">
        <f>IF(N202="zákl. přenesená",J202,0)</f>
        <v>0</v>
      </c>
      <c r="BH202" s="153">
        <f>IF(N202="sníž. přenesená",J202,0)</f>
        <v>0</v>
      </c>
      <c r="BI202" s="153">
        <f>IF(N202="nulová",J202,0)</f>
        <v>0</v>
      </c>
      <c r="BJ202" s="20" t="s">
        <v>77</v>
      </c>
      <c r="BK202" s="153">
        <f>ROUND(I202*H202,2)</f>
        <v>0</v>
      </c>
      <c r="BL202" s="20" t="s">
        <v>142</v>
      </c>
      <c r="BM202" s="152" t="s">
        <v>1253</v>
      </c>
    </row>
    <row r="203" spans="1:65" s="2" customFormat="1" ht="19.5">
      <c r="A203" s="35"/>
      <c r="B203" s="36"/>
      <c r="C203" s="35"/>
      <c r="D203" s="160" t="s">
        <v>1000</v>
      </c>
      <c r="E203" s="35"/>
      <c r="F203" s="197" t="s">
        <v>1239</v>
      </c>
      <c r="G203" s="35"/>
      <c r="H203" s="35"/>
      <c r="I203" s="156"/>
      <c r="J203" s="35"/>
      <c r="K203" s="35"/>
      <c r="L203" s="36"/>
      <c r="M203" s="157"/>
      <c r="N203" s="158"/>
      <c r="O203" s="56"/>
      <c r="P203" s="56"/>
      <c r="Q203" s="56"/>
      <c r="R203" s="56"/>
      <c r="S203" s="56"/>
      <c r="T203" s="57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20" t="s">
        <v>1000</v>
      </c>
      <c r="AU203" s="20" t="s">
        <v>79</v>
      </c>
    </row>
    <row r="204" spans="1:65" s="2" customFormat="1" ht="16.5" customHeight="1">
      <c r="A204" s="35"/>
      <c r="B204" s="140"/>
      <c r="C204" s="141" t="s">
        <v>410</v>
      </c>
      <c r="D204" s="141" t="s">
        <v>137</v>
      </c>
      <c r="E204" s="142" t="s">
        <v>1254</v>
      </c>
      <c r="F204" s="143" t="s">
        <v>1255</v>
      </c>
      <c r="G204" s="144" t="s">
        <v>997</v>
      </c>
      <c r="H204" s="145">
        <v>1</v>
      </c>
      <c r="I204" s="146"/>
      <c r="J204" s="147">
        <f>ROUND(I204*H204,2)</f>
        <v>0</v>
      </c>
      <c r="K204" s="143" t="s">
        <v>3</v>
      </c>
      <c r="L204" s="36"/>
      <c r="M204" s="148" t="s">
        <v>3</v>
      </c>
      <c r="N204" s="149" t="s">
        <v>40</v>
      </c>
      <c r="O204" s="56"/>
      <c r="P204" s="150">
        <f>O204*H204</f>
        <v>0</v>
      </c>
      <c r="Q204" s="150">
        <v>0.22</v>
      </c>
      <c r="R204" s="150">
        <f>Q204*H204</f>
        <v>0.22</v>
      </c>
      <c r="S204" s="150">
        <v>0</v>
      </c>
      <c r="T204" s="151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52" t="s">
        <v>142</v>
      </c>
      <c r="AT204" s="152" t="s">
        <v>137</v>
      </c>
      <c r="AU204" s="152" t="s">
        <v>79</v>
      </c>
      <c r="AY204" s="20" t="s">
        <v>135</v>
      </c>
      <c r="BE204" s="153">
        <f>IF(N204="základní",J204,0)</f>
        <v>0</v>
      </c>
      <c r="BF204" s="153">
        <f>IF(N204="snížená",J204,0)</f>
        <v>0</v>
      </c>
      <c r="BG204" s="153">
        <f>IF(N204="zákl. přenesená",J204,0)</f>
        <v>0</v>
      </c>
      <c r="BH204" s="153">
        <f>IF(N204="sníž. přenesená",J204,0)</f>
        <v>0</v>
      </c>
      <c r="BI204" s="153">
        <f>IF(N204="nulová",J204,0)</f>
        <v>0</v>
      </c>
      <c r="BJ204" s="20" t="s">
        <v>77</v>
      </c>
      <c r="BK204" s="153">
        <f>ROUND(I204*H204,2)</f>
        <v>0</v>
      </c>
      <c r="BL204" s="20" t="s">
        <v>142</v>
      </c>
      <c r="BM204" s="152" t="s">
        <v>1256</v>
      </c>
    </row>
    <row r="205" spans="1:65" s="2" customFormat="1" ht="19.5">
      <c r="A205" s="35"/>
      <c r="B205" s="36"/>
      <c r="C205" s="35"/>
      <c r="D205" s="160" t="s">
        <v>1000</v>
      </c>
      <c r="E205" s="35"/>
      <c r="F205" s="197" t="s">
        <v>1257</v>
      </c>
      <c r="G205" s="35"/>
      <c r="H205" s="35"/>
      <c r="I205" s="156"/>
      <c r="J205" s="35"/>
      <c r="K205" s="35"/>
      <c r="L205" s="36"/>
      <c r="M205" s="157"/>
      <c r="N205" s="158"/>
      <c r="O205" s="56"/>
      <c r="P205" s="56"/>
      <c r="Q205" s="56"/>
      <c r="R205" s="56"/>
      <c r="S205" s="56"/>
      <c r="T205" s="57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20" t="s">
        <v>1000</v>
      </c>
      <c r="AU205" s="20" t="s">
        <v>79</v>
      </c>
    </row>
    <row r="206" spans="1:65" s="12" customFormat="1" ht="22.9" customHeight="1">
      <c r="B206" s="127"/>
      <c r="D206" s="128" t="s">
        <v>68</v>
      </c>
      <c r="E206" s="138" t="s">
        <v>917</v>
      </c>
      <c r="F206" s="138" t="s">
        <v>918</v>
      </c>
      <c r="I206" s="130"/>
      <c r="J206" s="139">
        <f>BK206</f>
        <v>0</v>
      </c>
      <c r="L206" s="127"/>
      <c r="M206" s="132"/>
      <c r="N206" s="133"/>
      <c r="O206" s="133"/>
      <c r="P206" s="134">
        <f>SUM(P207:P208)</f>
        <v>0</v>
      </c>
      <c r="Q206" s="133"/>
      <c r="R206" s="134">
        <f>SUM(R207:R208)</f>
        <v>0</v>
      </c>
      <c r="S206" s="133"/>
      <c r="T206" s="135">
        <f>SUM(T207:T208)</f>
        <v>0</v>
      </c>
      <c r="AR206" s="128" t="s">
        <v>77</v>
      </c>
      <c r="AT206" s="136" t="s">
        <v>68</v>
      </c>
      <c r="AU206" s="136" t="s">
        <v>77</v>
      </c>
      <c r="AY206" s="128" t="s">
        <v>135</v>
      </c>
      <c r="BK206" s="137">
        <f>SUM(BK207:BK208)</f>
        <v>0</v>
      </c>
    </row>
    <row r="207" spans="1:65" s="2" customFormat="1" ht="21.75" customHeight="1">
      <c r="A207" s="35"/>
      <c r="B207" s="140"/>
      <c r="C207" s="141" t="s">
        <v>414</v>
      </c>
      <c r="D207" s="141" t="s">
        <v>137</v>
      </c>
      <c r="E207" s="142" t="s">
        <v>1258</v>
      </c>
      <c r="F207" s="143" t="s">
        <v>1259</v>
      </c>
      <c r="G207" s="144" t="s">
        <v>372</v>
      </c>
      <c r="H207" s="145">
        <v>31.867999999999999</v>
      </c>
      <c r="I207" s="146"/>
      <c r="J207" s="147">
        <f>ROUND(I207*H207,2)</f>
        <v>0</v>
      </c>
      <c r="K207" s="143" t="s">
        <v>141</v>
      </c>
      <c r="L207" s="36"/>
      <c r="M207" s="148" t="s">
        <v>3</v>
      </c>
      <c r="N207" s="149" t="s">
        <v>40</v>
      </c>
      <c r="O207" s="56"/>
      <c r="P207" s="150">
        <f>O207*H207</f>
        <v>0</v>
      </c>
      <c r="Q207" s="150">
        <v>0</v>
      </c>
      <c r="R207" s="150">
        <f>Q207*H207</f>
        <v>0</v>
      </c>
      <c r="S207" s="150">
        <v>0</v>
      </c>
      <c r="T207" s="151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52" t="s">
        <v>142</v>
      </c>
      <c r="AT207" s="152" t="s">
        <v>137</v>
      </c>
      <c r="AU207" s="152" t="s">
        <v>79</v>
      </c>
      <c r="AY207" s="20" t="s">
        <v>135</v>
      </c>
      <c r="BE207" s="153">
        <f>IF(N207="základní",J207,0)</f>
        <v>0</v>
      </c>
      <c r="BF207" s="153">
        <f>IF(N207="snížená",J207,0)</f>
        <v>0</v>
      </c>
      <c r="BG207" s="153">
        <f>IF(N207="zákl. přenesená",J207,0)</f>
        <v>0</v>
      </c>
      <c r="BH207" s="153">
        <f>IF(N207="sníž. přenesená",J207,0)</f>
        <v>0</v>
      </c>
      <c r="BI207" s="153">
        <f>IF(N207="nulová",J207,0)</f>
        <v>0</v>
      </c>
      <c r="BJ207" s="20" t="s">
        <v>77</v>
      </c>
      <c r="BK207" s="153">
        <f>ROUND(I207*H207,2)</f>
        <v>0</v>
      </c>
      <c r="BL207" s="20" t="s">
        <v>142</v>
      </c>
      <c r="BM207" s="152" t="s">
        <v>1260</v>
      </c>
    </row>
    <row r="208" spans="1:65" s="2" customFormat="1" ht="11.25">
      <c r="A208" s="35"/>
      <c r="B208" s="36"/>
      <c r="C208" s="35"/>
      <c r="D208" s="154" t="s">
        <v>144</v>
      </c>
      <c r="E208" s="35"/>
      <c r="F208" s="155" t="s">
        <v>1261</v>
      </c>
      <c r="G208" s="35"/>
      <c r="H208" s="35"/>
      <c r="I208" s="156"/>
      <c r="J208" s="35"/>
      <c r="K208" s="35"/>
      <c r="L208" s="36"/>
      <c r="M208" s="193"/>
      <c r="N208" s="194"/>
      <c r="O208" s="195"/>
      <c r="P208" s="195"/>
      <c r="Q208" s="195"/>
      <c r="R208" s="195"/>
      <c r="S208" s="195"/>
      <c r="T208" s="196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T208" s="20" t="s">
        <v>144</v>
      </c>
      <c r="AU208" s="20" t="s">
        <v>79</v>
      </c>
    </row>
    <row r="209" spans="1:31" s="2" customFormat="1" ht="6.95" customHeight="1">
      <c r="A209" s="35"/>
      <c r="B209" s="45"/>
      <c r="C209" s="46"/>
      <c r="D209" s="46"/>
      <c r="E209" s="46"/>
      <c r="F209" s="46"/>
      <c r="G209" s="46"/>
      <c r="H209" s="46"/>
      <c r="I209" s="46"/>
      <c r="J209" s="46"/>
      <c r="K209" s="46"/>
      <c r="L209" s="36"/>
      <c r="M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</row>
  </sheetData>
  <autoFilter ref="C84:K208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/>
    <hyperlink ref="F208" r:id="rId2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1" t="s">
        <v>6</v>
      </c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20" t="s">
        <v>88</v>
      </c>
    </row>
    <row r="3" spans="1:46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pans="1:46" s="1" customFormat="1" ht="24.95" customHeight="1">
      <c r="B4" s="23"/>
      <c r="D4" s="24" t="s">
        <v>101</v>
      </c>
      <c r="L4" s="23"/>
      <c r="M4" s="91" t="s">
        <v>11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30" t="s">
        <v>17</v>
      </c>
      <c r="L6" s="23"/>
    </row>
    <row r="7" spans="1:46" s="1" customFormat="1" ht="16.5" customHeight="1">
      <c r="B7" s="23"/>
      <c r="E7" s="332" t="str">
        <f>'Rekapitulace stavby'!K6</f>
        <v>Park Bílý kůň, Praha 14</v>
      </c>
      <c r="F7" s="333"/>
      <c r="G7" s="333"/>
      <c r="H7" s="333"/>
      <c r="L7" s="23"/>
    </row>
    <row r="8" spans="1:46" s="2" customFormat="1" ht="12" customHeight="1">
      <c r="A8" s="35"/>
      <c r="B8" s="36"/>
      <c r="C8" s="35"/>
      <c r="D8" s="30" t="s">
        <v>102</v>
      </c>
      <c r="E8" s="35"/>
      <c r="F8" s="35"/>
      <c r="G8" s="35"/>
      <c r="H8" s="35"/>
      <c r="I8" s="35"/>
      <c r="J8" s="35"/>
      <c r="K8" s="35"/>
      <c r="L8" s="9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294" t="s">
        <v>1262</v>
      </c>
      <c r="F9" s="334"/>
      <c r="G9" s="334"/>
      <c r="H9" s="334"/>
      <c r="I9" s="35"/>
      <c r="J9" s="35"/>
      <c r="K9" s="35"/>
      <c r="L9" s="9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9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30" t="s">
        <v>19</v>
      </c>
      <c r="E11" s="35"/>
      <c r="F11" s="28" t="s">
        <v>3</v>
      </c>
      <c r="G11" s="35"/>
      <c r="H11" s="35"/>
      <c r="I11" s="30" t="s">
        <v>20</v>
      </c>
      <c r="J11" s="28" t="s">
        <v>3</v>
      </c>
      <c r="K11" s="35"/>
      <c r="L11" s="9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30" t="s">
        <v>21</v>
      </c>
      <c r="E12" s="35"/>
      <c r="F12" s="28" t="s">
        <v>22</v>
      </c>
      <c r="G12" s="35"/>
      <c r="H12" s="35"/>
      <c r="I12" s="30" t="s">
        <v>23</v>
      </c>
      <c r="J12" s="53">
        <f>'Rekapitulace stavby'!AN8</f>
        <v>45507</v>
      </c>
      <c r="K12" s="35"/>
      <c r="L12" s="9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9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30" t="s">
        <v>24</v>
      </c>
      <c r="E14" s="35"/>
      <c r="F14" s="35"/>
      <c r="G14" s="35"/>
      <c r="H14" s="35"/>
      <c r="I14" s="30" t="s">
        <v>25</v>
      </c>
      <c r="J14" s="28" t="str">
        <f>IF('Rekapitulace stavby'!AN10="","",'Rekapitulace stavby'!AN10)</f>
        <v/>
      </c>
      <c r="K14" s="35"/>
      <c r="L14" s="9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8" t="str">
        <f>IF('Rekapitulace stavby'!E11="","",'Rekapitulace stavby'!E11)</f>
        <v xml:space="preserve"> </v>
      </c>
      <c r="F15" s="35"/>
      <c r="G15" s="35"/>
      <c r="H15" s="35"/>
      <c r="I15" s="30" t="s">
        <v>27</v>
      </c>
      <c r="J15" s="28" t="str">
        <f>IF('Rekapitulace stavby'!AN11="","",'Rekapitulace stavby'!AN11)</f>
        <v/>
      </c>
      <c r="K15" s="35"/>
      <c r="L15" s="9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9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30" t="s">
        <v>28</v>
      </c>
      <c r="E17" s="35"/>
      <c r="F17" s="35"/>
      <c r="G17" s="35"/>
      <c r="H17" s="35"/>
      <c r="I17" s="30" t="s">
        <v>25</v>
      </c>
      <c r="J17" s="31" t="str">
        <f>'Rekapitulace stavby'!AN13</f>
        <v>Vyplň údaj</v>
      </c>
      <c r="K17" s="35"/>
      <c r="L17" s="9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335" t="str">
        <f>'Rekapitulace stavby'!E14</f>
        <v>Vyplň údaj</v>
      </c>
      <c r="F18" s="315"/>
      <c r="G18" s="315"/>
      <c r="H18" s="315"/>
      <c r="I18" s="30" t="s">
        <v>27</v>
      </c>
      <c r="J18" s="31" t="str">
        <f>'Rekapitulace stavby'!AN14</f>
        <v>Vyplň údaj</v>
      </c>
      <c r="K18" s="35"/>
      <c r="L18" s="9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9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30" t="s">
        <v>30</v>
      </c>
      <c r="E20" s="35"/>
      <c r="F20" s="35"/>
      <c r="G20" s="35"/>
      <c r="H20" s="35"/>
      <c r="I20" s="30" t="s">
        <v>25</v>
      </c>
      <c r="J20" s="28" t="str">
        <f>IF('Rekapitulace stavby'!AN16="","",'Rekapitulace stavby'!AN16)</f>
        <v/>
      </c>
      <c r="K20" s="35"/>
      <c r="L20" s="9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8" t="str">
        <f>IF('Rekapitulace stavby'!E17="","",'Rekapitulace stavby'!E17)</f>
        <v xml:space="preserve"> </v>
      </c>
      <c r="F21" s="35"/>
      <c r="G21" s="35"/>
      <c r="H21" s="35"/>
      <c r="I21" s="30" t="s">
        <v>27</v>
      </c>
      <c r="J21" s="28" t="str">
        <f>IF('Rekapitulace stavby'!AN17="","",'Rekapitulace stavby'!AN17)</f>
        <v/>
      </c>
      <c r="K21" s="35"/>
      <c r="L21" s="9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9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30" t="s">
        <v>32</v>
      </c>
      <c r="E23" s="35"/>
      <c r="F23" s="35"/>
      <c r="G23" s="35"/>
      <c r="H23" s="35"/>
      <c r="I23" s="30" t="s">
        <v>25</v>
      </c>
      <c r="J23" s="28" t="str">
        <f>IF('Rekapitulace stavby'!AN19="","",'Rekapitulace stavby'!AN19)</f>
        <v/>
      </c>
      <c r="K23" s="35"/>
      <c r="L23" s="9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8" t="str">
        <f>IF('Rekapitulace stavby'!E20="","",'Rekapitulace stavby'!E20)</f>
        <v xml:space="preserve"> </v>
      </c>
      <c r="F24" s="35"/>
      <c r="G24" s="35"/>
      <c r="H24" s="35"/>
      <c r="I24" s="30" t="s">
        <v>27</v>
      </c>
      <c r="J24" s="28" t="str">
        <f>IF('Rekapitulace stavby'!AN20="","",'Rekapitulace stavby'!AN20)</f>
        <v/>
      </c>
      <c r="K24" s="35"/>
      <c r="L24" s="9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9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30" t="s">
        <v>33</v>
      </c>
      <c r="E26" s="35"/>
      <c r="F26" s="35"/>
      <c r="G26" s="35"/>
      <c r="H26" s="35"/>
      <c r="I26" s="35"/>
      <c r="J26" s="35"/>
      <c r="K26" s="35"/>
      <c r="L26" s="9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93"/>
      <c r="B27" s="94"/>
      <c r="C27" s="93"/>
      <c r="D27" s="93"/>
      <c r="E27" s="320" t="s">
        <v>3</v>
      </c>
      <c r="F27" s="320"/>
      <c r="G27" s="320"/>
      <c r="H27" s="320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9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4"/>
      <c r="E29" s="64"/>
      <c r="F29" s="64"/>
      <c r="G29" s="64"/>
      <c r="H29" s="64"/>
      <c r="I29" s="64"/>
      <c r="J29" s="64"/>
      <c r="K29" s="64"/>
      <c r="L29" s="9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36"/>
      <c r="C30" s="35"/>
      <c r="D30" s="96" t="s">
        <v>35</v>
      </c>
      <c r="E30" s="35"/>
      <c r="F30" s="35"/>
      <c r="G30" s="35"/>
      <c r="H30" s="35"/>
      <c r="I30" s="35"/>
      <c r="J30" s="69">
        <f>ROUND(J87, 2)</f>
        <v>0</v>
      </c>
      <c r="K30" s="35"/>
      <c r="L30" s="9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36"/>
      <c r="C31" s="35"/>
      <c r="D31" s="64"/>
      <c r="E31" s="64"/>
      <c r="F31" s="64"/>
      <c r="G31" s="64"/>
      <c r="H31" s="64"/>
      <c r="I31" s="64"/>
      <c r="J31" s="64"/>
      <c r="K31" s="64"/>
      <c r="L31" s="9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36"/>
      <c r="C32" s="35"/>
      <c r="D32" s="35"/>
      <c r="E32" s="35"/>
      <c r="F32" s="39" t="s">
        <v>37</v>
      </c>
      <c r="G32" s="35"/>
      <c r="H32" s="35"/>
      <c r="I32" s="39" t="s">
        <v>36</v>
      </c>
      <c r="J32" s="39" t="s">
        <v>38</v>
      </c>
      <c r="K32" s="35"/>
      <c r="L32" s="9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36"/>
      <c r="C33" s="35"/>
      <c r="D33" s="97" t="s">
        <v>39</v>
      </c>
      <c r="E33" s="30" t="s">
        <v>40</v>
      </c>
      <c r="F33" s="98">
        <f>ROUND((SUM(BE87:BE186)),  2)</f>
        <v>0</v>
      </c>
      <c r="G33" s="35"/>
      <c r="H33" s="35"/>
      <c r="I33" s="99">
        <v>0.21</v>
      </c>
      <c r="J33" s="98">
        <f>ROUND(((SUM(BE87:BE186))*I33),  2)</f>
        <v>0</v>
      </c>
      <c r="K33" s="35"/>
      <c r="L33" s="9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36"/>
      <c r="C34" s="35"/>
      <c r="D34" s="35"/>
      <c r="E34" s="30" t="s">
        <v>41</v>
      </c>
      <c r="F34" s="98">
        <f>ROUND((SUM(BF87:BF186)),  2)</f>
        <v>0</v>
      </c>
      <c r="G34" s="35"/>
      <c r="H34" s="35"/>
      <c r="I34" s="99">
        <v>0.12</v>
      </c>
      <c r="J34" s="98">
        <f>ROUND(((SUM(BF87:BF186))*I34),  2)</f>
        <v>0</v>
      </c>
      <c r="K34" s="35"/>
      <c r="L34" s="9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36"/>
      <c r="C35" s="35"/>
      <c r="D35" s="35"/>
      <c r="E35" s="30" t="s">
        <v>42</v>
      </c>
      <c r="F35" s="98">
        <f>ROUND((SUM(BG87:BG186)),  2)</f>
        <v>0</v>
      </c>
      <c r="G35" s="35"/>
      <c r="H35" s="35"/>
      <c r="I35" s="99">
        <v>0.21</v>
      </c>
      <c r="J35" s="98">
        <f>0</f>
        <v>0</v>
      </c>
      <c r="K35" s="35"/>
      <c r="L35" s="9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36"/>
      <c r="C36" s="35"/>
      <c r="D36" s="35"/>
      <c r="E36" s="30" t="s">
        <v>43</v>
      </c>
      <c r="F36" s="98">
        <f>ROUND((SUM(BH87:BH186)),  2)</f>
        <v>0</v>
      </c>
      <c r="G36" s="35"/>
      <c r="H36" s="35"/>
      <c r="I36" s="99">
        <v>0.12</v>
      </c>
      <c r="J36" s="98">
        <f>0</f>
        <v>0</v>
      </c>
      <c r="K36" s="35"/>
      <c r="L36" s="9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36"/>
      <c r="C37" s="35"/>
      <c r="D37" s="35"/>
      <c r="E37" s="30" t="s">
        <v>44</v>
      </c>
      <c r="F37" s="98">
        <f>ROUND((SUM(BI87:BI186)),  2)</f>
        <v>0</v>
      </c>
      <c r="G37" s="35"/>
      <c r="H37" s="35"/>
      <c r="I37" s="99">
        <v>0</v>
      </c>
      <c r="J37" s="98">
        <f>0</f>
        <v>0</v>
      </c>
      <c r="K37" s="35"/>
      <c r="L37" s="9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9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36"/>
      <c r="C39" s="100"/>
      <c r="D39" s="101" t="s">
        <v>45</v>
      </c>
      <c r="E39" s="58"/>
      <c r="F39" s="58"/>
      <c r="G39" s="102" t="s">
        <v>46</v>
      </c>
      <c r="H39" s="103" t="s">
        <v>47</v>
      </c>
      <c r="I39" s="58"/>
      <c r="J39" s="104">
        <f>SUM(J30:J37)</f>
        <v>0</v>
      </c>
      <c r="K39" s="105"/>
      <c r="L39" s="9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9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47"/>
      <c r="C44" s="48"/>
      <c r="D44" s="48"/>
      <c r="E44" s="48"/>
      <c r="F44" s="48"/>
      <c r="G44" s="48"/>
      <c r="H44" s="48"/>
      <c r="I44" s="48"/>
      <c r="J44" s="48"/>
      <c r="K44" s="48"/>
      <c r="L44" s="9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104</v>
      </c>
      <c r="D45" s="35"/>
      <c r="E45" s="35"/>
      <c r="F45" s="35"/>
      <c r="G45" s="35"/>
      <c r="H45" s="35"/>
      <c r="I45" s="35"/>
      <c r="J45" s="35"/>
      <c r="K45" s="35"/>
      <c r="L45" s="9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9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17</v>
      </c>
      <c r="D47" s="35"/>
      <c r="E47" s="35"/>
      <c r="F47" s="35"/>
      <c r="G47" s="35"/>
      <c r="H47" s="35"/>
      <c r="I47" s="35"/>
      <c r="J47" s="35"/>
      <c r="K47" s="35"/>
      <c r="L47" s="9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5"/>
      <c r="D48" s="35"/>
      <c r="E48" s="332" t="str">
        <f>E7</f>
        <v>Park Bílý kůň, Praha 14</v>
      </c>
      <c r="F48" s="333"/>
      <c r="G48" s="333"/>
      <c r="H48" s="333"/>
      <c r="I48" s="35"/>
      <c r="J48" s="35"/>
      <c r="K48" s="35"/>
      <c r="L48" s="9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102</v>
      </c>
      <c r="D49" s="35"/>
      <c r="E49" s="35"/>
      <c r="F49" s="35"/>
      <c r="G49" s="35"/>
      <c r="H49" s="35"/>
      <c r="I49" s="35"/>
      <c r="J49" s="35"/>
      <c r="K49" s="35"/>
      <c r="L49" s="9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5"/>
      <c r="D50" s="35"/>
      <c r="E50" s="294" t="str">
        <f>E9</f>
        <v>SO 702.1 - Vodovodní přípojka</v>
      </c>
      <c r="F50" s="334"/>
      <c r="G50" s="334"/>
      <c r="H50" s="334"/>
      <c r="I50" s="35"/>
      <c r="J50" s="35"/>
      <c r="K50" s="35"/>
      <c r="L50" s="9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5"/>
      <c r="D51" s="35"/>
      <c r="E51" s="35"/>
      <c r="F51" s="35"/>
      <c r="G51" s="35"/>
      <c r="H51" s="35"/>
      <c r="I51" s="35"/>
      <c r="J51" s="35"/>
      <c r="K51" s="35"/>
      <c r="L51" s="9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5"/>
      <c r="E52" s="35"/>
      <c r="F52" s="28" t="str">
        <f>F12</f>
        <v>p.č. 1384/1 a 1385, k.ú. Hloubětín [731234]</v>
      </c>
      <c r="G52" s="35"/>
      <c r="H52" s="35"/>
      <c r="I52" s="30" t="s">
        <v>23</v>
      </c>
      <c r="J52" s="53">
        <f>IF(J12="","",J12)</f>
        <v>45507</v>
      </c>
      <c r="K52" s="35"/>
      <c r="L52" s="9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5"/>
      <c r="D53" s="35"/>
      <c r="E53" s="35"/>
      <c r="F53" s="35"/>
      <c r="G53" s="35"/>
      <c r="H53" s="35"/>
      <c r="I53" s="35"/>
      <c r="J53" s="35"/>
      <c r="K53" s="35"/>
      <c r="L53" s="9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24</v>
      </c>
      <c r="D54" s="35"/>
      <c r="E54" s="35"/>
      <c r="F54" s="28" t="str">
        <f>E15</f>
        <v xml:space="preserve"> </v>
      </c>
      <c r="G54" s="35"/>
      <c r="H54" s="35"/>
      <c r="I54" s="30" t="s">
        <v>30</v>
      </c>
      <c r="J54" s="33" t="str">
        <f>E21</f>
        <v xml:space="preserve"> </v>
      </c>
      <c r="K54" s="35"/>
      <c r="L54" s="9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28</v>
      </c>
      <c r="D55" s="35"/>
      <c r="E55" s="35"/>
      <c r="F55" s="28" t="str">
        <f>IF(E18="","",E18)</f>
        <v>Vyplň údaj</v>
      </c>
      <c r="G55" s="35"/>
      <c r="H55" s="35"/>
      <c r="I55" s="30" t="s">
        <v>32</v>
      </c>
      <c r="J55" s="33" t="str">
        <f>E24</f>
        <v xml:space="preserve"> </v>
      </c>
      <c r="K55" s="35"/>
      <c r="L55" s="9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5"/>
      <c r="D56" s="35"/>
      <c r="E56" s="35"/>
      <c r="F56" s="35"/>
      <c r="G56" s="35"/>
      <c r="H56" s="35"/>
      <c r="I56" s="35"/>
      <c r="J56" s="35"/>
      <c r="K56" s="35"/>
      <c r="L56" s="9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06" t="s">
        <v>105</v>
      </c>
      <c r="D57" s="100"/>
      <c r="E57" s="100"/>
      <c r="F57" s="100"/>
      <c r="G57" s="100"/>
      <c r="H57" s="100"/>
      <c r="I57" s="100"/>
      <c r="J57" s="107" t="s">
        <v>106</v>
      </c>
      <c r="K57" s="100"/>
      <c r="L57" s="9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5"/>
      <c r="D58" s="35"/>
      <c r="E58" s="35"/>
      <c r="F58" s="35"/>
      <c r="G58" s="35"/>
      <c r="H58" s="35"/>
      <c r="I58" s="35"/>
      <c r="J58" s="35"/>
      <c r="K58" s="35"/>
      <c r="L58" s="9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08" t="s">
        <v>67</v>
      </c>
      <c r="D59" s="35"/>
      <c r="E59" s="35"/>
      <c r="F59" s="35"/>
      <c r="G59" s="35"/>
      <c r="H59" s="35"/>
      <c r="I59" s="35"/>
      <c r="J59" s="69">
        <f>J87</f>
        <v>0</v>
      </c>
      <c r="K59" s="35"/>
      <c r="L59" s="9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20" t="s">
        <v>107</v>
      </c>
    </row>
    <row r="60" spans="1:47" s="9" customFormat="1" ht="24.95" customHeight="1">
      <c r="B60" s="109"/>
      <c r="D60" s="110" t="s">
        <v>1263</v>
      </c>
      <c r="E60" s="111"/>
      <c r="F60" s="111"/>
      <c r="G60" s="111"/>
      <c r="H60" s="111"/>
      <c r="I60" s="111"/>
      <c r="J60" s="112">
        <f>J88</f>
        <v>0</v>
      </c>
      <c r="L60" s="109"/>
    </row>
    <row r="61" spans="1:47" s="10" customFormat="1" ht="19.899999999999999" customHeight="1">
      <c r="B61" s="113"/>
      <c r="D61" s="114" t="s">
        <v>109</v>
      </c>
      <c r="E61" s="115"/>
      <c r="F61" s="115"/>
      <c r="G61" s="115"/>
      <c r="H61" s="115"/>
      <c r="I61" s="115"/>
      <c r="J61" s="116">
        <f>J89</f>
        <v>0</v>
      </c>
      <c r="L61" s="113"/>
    </row>
    <row r="62" spans="1:47" s="10" customFormat="1" ht="19.899999999999999" customHeight="1">
      <c r="B62" s="113"/>
      <c r="D62" s="114" t="s">
        <v>112</v>
      </c>
      <c r="E62" s="115"/>
      <c r="F62" s="115"/>
      <c r="G62" s="115"/>
      <c r="H62" s="115"/>
      <c r="I62" s="115"/>
      <c r="J62" s="116">
        <f>J135</f>
        <v>0</v>
      </c>
      <c r="L62" s="113"/>
    </row>
    <row r="63" spans="1:47" s="10" customFormat="1" ht="19.899999999999999" customHeight="1">
      <c r="B63" s="113"/>
      <c r="D63" s="114" t="s">
        <v>113</v>
      </c>
      <c r="E63" s="115"/>
      <c r="F63" s="115"/>
      <c r="G63" s="115"/>
      <c r="H63" s="115"/>
      <c r="I63" s="115"/>
      <c r="J63" s="116">
        <f>J152</f>
        <v>0</v>
      </c>
      <c r="L63" s="113"/>
    </row>
    <row r="64" spans="1:47" s="10" customFormat="1" ht="19.899999999999999" customHeight="1">
      <c r="B64" s="113"/>
      <c r="D64" s="114" t="s">
        <v>1264</v>
      </c>
      <c r="E64" s="115"/>
      <c r="F64" s="115"/>
      <c r="G64" s="115"/>
      <c r="H64" s="115"/>
      <c r="I64" s="115"/>
      <c r="J64" s="116">
        <f>J158</f>
        <v>0</v>
      </c>
      <c r="L64" s="113"/>
    </row>
    <row r="65" spans="1:31" s="10" customFormat="1" ht="19.899999999999999" customHeight="1">
      <c r="B65" s="113"/>
      <c r="D65" s="114" t="s">
        <v>1265</v>
      </c>
      <c r="E65" s="115"/>
      <c r="F65" s="115"/>
      <c r="G65" s="115"/>
      <c r="H65" s="115"/>
      <c r="I65" s="115"/>
      <c r="J65" s="116">
        <f>J167</f>
        <v>0</v>
      </c>
      <c r="L65" s="113"/>
    </row>
    <row r="66" spans="1:31" s="9" customFormat="1" ht="24.95" customHeight="1">
      <c r="B66" s="109"/>
      <c r="D66" s="110" t="s">
        <v>1266</v>
      </c>
      <c r="E66" s="111"/>
      <c r="F66" s="111"/>
      <c r="G66" s="111"/>
      <c r="H66" s="111"/>
      <c r="I66" s="111"/>
      <c r="J66" s="112">
        <f>J172</f>
        <v>0</v>
      </c>
      <c r="L66" s="109"/>
    </row>
    <row r="67" spans="1:31" s="10" customFormat="1" ht="19.899999999999999" customHeight="1">
      <c r="B67" s="113"/>
      <c r="D67" s="114" t="s">
        <v>1267</v>
      </c>
      <c r="E67" s="115"/>
      <c r="F67" s="115"/>
      <c r="G67" s="115"/>
      <c r="H67" s="115"/>
      <c r="I67" s="115"/>
      <c r="J67" s="116">
        <f>J173</f>
        <v>0</v>
      </c>
      <c r="L67" s="113"/>
    </row>
    <row r="68" spans="1:31" s="2" customFormat="1" ht="21.75" customHeight="1">
      <c r="A68" s="35"/>
      <c r="B68" s="36"/>
      <c r="C68" s="35"/>
      <c r="D68" s="35"/>
      <c r="E68" s="35"/>
      <c r="F68" s="35"/>
      <c r="G68" s="35"/>
      <c r="H68" s="35"/>
      <c r="I68" s="35"/>
      <c r="J68" s="35"/>
      <c r="K68" s="35"/>
      <c r="L68" s="92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45"/>
      <c r="C69" s="46"/>
      <c r="D69" s="46"/>
      <c r="E69" s="46"/>
      <c r="F69" s="46"/>
      <c r="G69" s="46"/>
      <c r="H69" s="46"/>
      <c r="I69" s="46"/>
      <c r="J69" s="46"/>
      <c r="K69" s="46"/>
      <c r="L69" s="92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3" spans="1:31" s="2" customFormat="1" ht="6.95" customHeight="1">
      <c r="A73" s="35"/>
      <c r="B73" s="47"/>
      <c r="C73" s="48"/>
      <c r="D73" s="48"/>
      <c r="E73" s="48"/>
      <c r="F73" s="48"/>
      <c r="G73" s="48"/>
      <c r="H73" s="48"/>
      <c r="I73" s="48"/>
      <c r="J73" s="48"/>
      <c r="K73" s="48"/>
      <c r="L73" s="9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24.95" customHeight="1">
      <c r="A74" s="35"/>
      <c r="B74" s="36"/>
      <c r="C74" s="24" t="s">
        <v>120</v>
      </c>
      <c r="D74" s="35"/>
      <c r="E74" s="35"/>
      <c r="F74" s="35"/>
      <c r="G74" s="35"/>
      <c r="H74" s="35"/>
      <c r="I74" s="35"/>
      <c r="J74" s="35"/>
      <c r="K74" s="35"/>
      <c r="L74" s="9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6.95" customHeight="1">
      <c r="A75" s="35"/>
      <c r="B75" s="36"/>
      <c r="C75" s="35"/>
      <c r="D75" s="35"/>
      <c r="E75" s="35"/>
      <c r="F75" s="35"/>
      <c r="G75" s="35"/>
      <c r="H75" s="35"/>
      <c r="I75" s="35"/>
      <c r="J75" s="35"/>
      <c r="K75" s="35"/>
      <c r="L75" s="9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2" customHeight="1">
      <c r="A76" s="35"/>
      <c r="B76" s="36"/>
      <c r="C76" s="30" t="s">
        <v>17</v>
      </c>
      <c r="D76" s="35"/>
      <c r="E76" s="35"/>
      <c r="F76" s="35"/>
      <c r="G76" s="35"/>
      <c r="H76" s="35"/>
      <c r="I76" s="35"/>
      <c r="J76" s="35"/>
      <c r="K76" s="35"/>
      <c r="L76" s="9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6.5" customHeight="1">
      <c r="A77" s="35"/>
      <c r="B77" s="36"/>
      <c r="C77" s="35"/>
      <c r="D77" s="35"/>
      <c r="E77" s="332" t="str">
        <f>E7</f>
        <v>Park Bílý kůň, Praha 14</v>
      </c>
      <c r="F77" s="333"/>
      <c r="G77" s="333"/>
      <c r="H77" s="333"/>
      <c r="I77" s="35"/>
      <c r="J77" s="35"/>
      <c r="K77" s="35"/>
      <c r="L77" s="9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102</v>
      </c>
      <c r="D78" s="35"/>
      <c r="E78" s="35"/>
      <c r="F78" s="35"/>
      <c r="G78" s="35"/>
      <c r="H78" s="35"/>
      <c r="I78" s="35"/>
      <c r="J78" s="35"/>
      <c r="K78" s="35"/>
      <c r="L78" s="92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6.5" customHeight="1">
      <c r="A79" s="35"/>
      <c r="B79" s="36"/>
      <c r="C79" s="35"/>
      <c r="D79" s="35"/>
      <c r="E79" s="294" t="str">
        <f>E9</f>
        <v>SO 702.1 - Vodovodní přípojka</v>
      </c>
      <c r="F79" s="334"/>
      <c r="G79" s="334"/>
      <c r="H79" s="334"/>
      <c r="I79" s="35"/>
      <c r="J79" s="35"/>
      <c r="K79" s="35"/>
      <c r="L79" s="92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6.95" customHeight="1">
      <c r="A80" s="35"/>
      <c r="B80" s="36"/>
      <c r="C80" s="35"/>
      <c r="D80" s="35"/>
      <c r="E80" s="35"/>
      <c r="F80" s="35"/>
      <c r="G80" s="35"/>
      <c r="H80" s="35"/>
      <c r="I80" s="35"/>
      <c r="J80" s="35"/>
      <c r="K80" s="35"/>
      <c r="L80" s="92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2" customHeight="1">
      <c r="A81" s="35"/>
      <c r="B81" s="36"/>
      <c r="C81" s="30" t="s">
        <v>21</v>
      </c>
      <c r="D81" s="35"/>
      <c r="E81" s="35"/>
      <c r="F81" s="28" t="str">
        <f>F12</f>
        <v>p.č. 1384/1 a 1385, k.ú. Hloubětín [731234]</v>
      </c>
      <c r="G81" s="35"/>
      <c r="H81" s="35"/>
      <c r="I81" s="30" t="s">
        <v>23</v>
      </c>
      <c r="J81" s="53">
        <f>IF(J12="","",J12)</f>
        <v>45507</v>
      </c>
      <c r="K81" s="35"/>
      <c r="L81" s="9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6.95" customHeight="1">
      <c r="A82" s="35"/>
      <c r="B82" s="36"/>
      <c r="C82" s="35"/>
      <c r="D82" s="35"/>
      <c r="E82" s="35"/>
      <c r="F82" s="35"/>
      <c r="G82" s="35"/>
      <c r="H82" s="35"/>
      <c r="I82" s="35"/>
      <c r="J82" s="35"/>
      <c r="K82" s="35"/>
      <c r="L82" s="9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5.2" customHeight="1">
      <c r="A83" s="35"/>
      <c r="B83" s="36"/>
      <c r="C83" s="30" t="s">
        <v>24</v>
      </c>
      <c r="D83" s="35"/>
      <c r="E83" s="35"/>
      <c r="F83" s="28" t="str">
        <f>E15</f>
        <v xml:space="preserve"> </v>
      </c>
      <c r="G83" s="35"/>
      <c r="H83" s="35"/>
      <c r="I83" s="30" t="s">
        <v>30</v>
      </c>
      <c r="J83" s="33" t="str">
        <f>E21</f>
        <v xml:space="preserve"> </v>
      </c>
      <c r="K83" s="35"/>
      <c r="L83" s="9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5.2" customHeight="1">
      <c r="A84" s="35"/>
      <c r="B84" s="36"/>
      <c r="C84" s="30" t="s">
        <v>28</v>
      </c>
      <c r="D84" s="35"/>
      <c r="E84" s="35"/>
      <c r="F84" s="28" t="str">
        <f>IF(E18="","",E18)</f>
        <v>Vyplň údaj</v>
      </c>
      <c r="G84" s="35"/>
      <c r="H84" s="35"/>
      <c r="I84" s="30" t="s">
        <v>32</v>
      </c>
      <c r="J84" s="33" t="str">
        <f>E24</f>
        <v xml:space="preserve"> </v>
      </c>
      <c r="K84" s="35"/>
      <c r="L84" s="9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0.35" customHeight="1">
      <c r="A85" s="35"/>
      <c r="B85" s="36"/>
      <c r="C85" s="35"/>
      <c r="D85" s="35"/>
      <c r="E85" s="35"/>
      <c r="F85" s="35"/>
      <c r="G85" s="35"/>
      <c r="H85" s="35"/>
      <c r="I85" s="35"/>
      <c r="J85" s="35"/>
      <c r="K85" s="35"/>
      <c r="L85" s="9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11" customFormat="1" ht="29.25" customHeight="1">
      <c r="A86" s="117"/>
      <c r="B86" s="118"/>
      <c r="C86" s="119" t="s">
        <v>121</v>
      </c>
      <c r="D86" s="120" t="s">
        <v>54</v>
      </c>
      <c r="E86" s="120" t="s">
        <v>50</v>
      </c>
      <c r="F86" s="120" t="s">
        <v>51</v>
      </c>
      <c r="G86" s="120" t="s">
        <v>122</v>
      </c>
      <c r="H86" s="120" t="s">
        <v>123</v>
      </c>
      <c r="I86" s="120" t="s">
        <v>124</v>
      </c>
      <c r="J86" s="120" t="s">
        <v>106</v>
      </c>
      <c r="K86" s="121" t="s">
        <v>125</v>
      </c>
      <c r="L86" s="122"/>
      <c r="M86" s="60" t="s">
        <v>3</v>
      </c>
      <c r="N86" s="61" t="s">
        <v>39</v>
      </c>
      <c r="O86" s="61" t="s">
        <v>126</v>
      </c>
      <c r="P86" s="61" t="s">
        <v>127</v>
      </c>
      <c r="Q86" s="61" t="s">
        <v>128</v>
      </c>
      <c r="R86" s="61" t="s">
        <v>129</v>
      </c>
      <c r="S86" s="61" t="s">
        <v>130</v>
      </c>
      <c r="T86" s="62" t="s">
        <v>131</v>
      </c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</row>
    <row r="87" spans="1:65" s="2" customFormat="1" ht="22.9" customHeight="1">
      <c r="A87" s="35"/>
      <c r="B87" s="36"/>
      <c r="C87" s="67" t="s">
        <v>132</v>
      </c>
      <c r="D87" s="35"/>
      <c r="E87" s="35"/>
      <c r="F87" s="35"/>
      <c r="G87" s="35"/>
      <c r="H87" s="35"/>
      <c r="I87" s="35"/>
      <c r="J87" s="123">
        <f>BK87</f>
        <v>0</v>
      </c>
      <c r="K87" s="35"/>
      <c r="L87" s="36"/>
      <c r="M87" s="63"/>
      <c r="N87" s="54"/>
      <c r="O87" s="64"/>
      <c r="P87" s="124">
        <f>P88+P172</f>
        <v>0</v>
      </c>
      <c r="Q87" s="64"/>
      <c r="R87" s="124">
        <f>R88+R172</f>
        <v>15.843817930000002</v>
      </c>
      <c r="S87" s="64"/>
      <c r="T87" s="125">
        <f>T88+T172</f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20" t="s">
        <v>68</v>
      </c>
      <c r="AU87" s="20" t="s">
        <v>107</v>
      </c>
      <c r="BK87" s="126">
        <f>BK88+BK172</f>
        <v>0</v>
      </c>
    </row>
    <row r="88" spans="1:65" s="12" customFormat="1" ht="25.9" customHeight="1">
      <c r="B88" s="127"/>
      <c r="D88" s="128" t="s">
        <v>68</v>
      </c>
      <c r="E88" s="129" t="s">
        <v>133</v>
      </c>
      <c r="F88" s="129" t="s">
        <v>1268</v>
      </c>
      <c r="I88" s="130"/>
      <c r="J88" s="131">
        <f>BK88</f>
        <v>0</v>
      </c>
      <c r="L88" s="127"/>
      <c r="M88" s="132"/>
      <c r="N88" s="133"/>
      <c r="O88" s="133"/>
      <c r="P88" s="134">
        <f>P89+P135+P152+P158+P167</f>
        <v>0</v>
      </c>
      <c r="Q88" s="133"/>
      <c r="R88" s="134">
        <f>R89+R135+R152+R158+R167</f>
        <v>15.609217930000002</v>
      </c>
      <c r="S88" s="133"/>
      <c r="T88" s="135">
        <f>T89+T135+T152+T158+T167</f>
        <v>0</v>
      </c>
      <c r="AR88" s="128" t="s">
        <v>77</v>
      </c>
      <c r="AT88" s="136" t="s">
        <v>68</v>
      </c>
      <c r="AU88" s="136" t="s">
        <v>69</v>
      </c>
      <c r="AY88" s="128" t="s">
        <v>135</v>
      </c>
      <c r="BK88" s="137">
        <f>BK89+BK135+BK152+BK158+BK167</f>
        <v>0</v>
      </c>
    </row>
    <row r="89" spans="1:65" s="12" customFormat="1" ht="22.9" customHeight="1">
      <c r="B89" s="127"/>
      <c r="D89" s="128" t="s">
        <v>68</v>
      </c>
      <c r="E89" s="138" t="s">
        <v>77</v>
      </c>
      <c r="F89" s="138" t="s">
        <v>136</v>
      </c>
      <c r="I89" s="130"/>
      <c r="J89" s="139">
        <f>BK89</f>
        <v>0</v>
      </c>
      <c r="L89" s="127"/>
      <c r="M89" s="132"/>
      <c r="N89" s="133"/>
      <c r="O89" s="133"/>
      <c r="P89" s="134">
        <f>SUM(P90:P134)</f>
        <v>0</v>
      </c>
      <c r="Q89" s="133"/>
      <c r="R89" s="134">
        <f>SUM(R90:R134)</f>
        <v>4.42</v>
      </c>
      <c r="S89" s="133"/>
      <c r="T89" s="135">
        <f>SUM(T90:T134)</f>
        <v>0</v>
      </c>
      <c r="AR89" s="128" t="s">
        <v>77</v>
      </c>
      <c r="AT89" s="136" t="s">
        <v>68</v>
      </c>
      <c r="AU89" s="136" t="s">
        <v>77</v>
      </c>
      <c r="AY89" s="128" t="s">
        <v>135</v>
      </c>
      <c r="BK89" s="137">
        <f>SUM(BK90:BK134)</f>
        <v>0</v>
      </c>
    </row>
    <row r="90" spans="1:65" s="2" customFormat="1" ht="24.2" customHeight="1">
      <c r="A90" s="35"/>
      <c r="B90" s="140"/>
      <c r="C90" s="141" t="s">
        <v>77</v>
      </c>
      <c r="D90" s="141" t="s">
        <v>137</v>
      </c>
      <c r="E90" s="142" t="s">
        <v>260</v>
      </c>
      <c r="F90" s="143" t="s">
        <v>261</v>
      </c>
      <c r="G90" s="144" t="s">
        <v>185</v>
      </c>
      <c r="H90" s="145">
        <v>14.215999999999999</v>
      </c>
      <c r="I90" s="146"/>
      <c r="J90" s="147">
        <f>ROUND(I90*H90,2)</f>
        <v>0</v>
      </c>
      <c r="K90" s="143" t="s">
        <v>141</v>
      </c>
      <c r="L90" s="36"/>
      <c r="M90" s="148" t="s">
        <v>3</v>
      </c>
      <c r="N90" s="149" t="s">
        <v>40</v>
      </c>
      <c r="O90" s="56"/>
      <c r="P90" s="150">
        <f>O90*H90</f>
        <v>0</v>
      </c>
      <c r="Q90" s="150">
        <v>0</v>
      </c>
      <c r="R90" s="150">
        <f>Q90*H90</f>
        <v>0</v>
      </c>
      <c r="S90" s="150">
        <v>0</v>
      </c>
      <c r="T90" s="151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52" t="s">
        <v>142</v>
      </c>
      <c r="AT90" s="152" t="s">
        <v>137</v>
      </c>
      <c r="AU90" s="152" t="s">
        <v>79</v>
      </c>
      <c r="AY90" s="20" t="s">
        <v>135</v>
      </c>
      <c r="BE90" s="153">
        <f>IF(N90="základní",J90,0)</f>
        <v>0</v>
      </c>
      <c r="BF90" s="153">
        <f>IF(N90="snížená",J90,0)</f>
        <v>0</v>
      </c>
      <c r="BG90" s="153">
        <f>IF(N90="zákl. přenesená",J90,0)</f>
        <v>0</v>
      </c>
      <c r="BH90" s="153">
        <f>IF(N90="sníž. přenesená",J90,0)</f>
        <v>0</v>
      </c>
      <c r="BI90" s="153">
        <f>IF(N90="nulová",J90,0)</f>
        <v>0</v>
      </c>
      <c r="BJ90" s="20" t="s">
        <v>77</v>
      </c>
      <c r="BK90" s="153">
        <f>ROUND(I90*H90,2)</f>
        <v>0</v>
      </c>
      <c r="BL90" s="20" t="s">
        <v>142</v>
      </c>
      <c r="BM90" s="152" t="s">
        <v>1269</v>
      </c>
    </row>
    <row r="91" spans="1:65" s="2" customFormat="1" ht="11.25">
      <c r="A91" s="35"/>
      <c r="B91" s="36"/>
      <c r="C91" s="35"/>
      <c r="D91" s="154" t="s">
        <v>144</v>
      </c>
      <c r="E91" s="35"/>
      <c r="F91" s="155" t="s">
        <v>263</v>
      </c>
      <c r="G91" s="35"/>
      <c r="H91" s="35"/>
      <c r="I91" s="156"/>
      <c r="J91" s="35"/>
      <c r="K91" s="35"/>
      <c r="L91" s="36"/>
      <c r="M91" s="157"/>
      <c r="N91" s="158"/>
      <c r="O91" s="56"/>
      <c r="P91" s="56"/>
      <c r="Q91" s="56"/>
      <c r="R91" s="56"/>
      <c r="S91" s="56"/>
      <c r="T91" s="57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20" t="s">
        <v>144</v>
      </c>
      <c r="AU91" s="20" t="s">
        <v>79</v>
      </c>
    </row>
    <row r="92" spans="1:65" s="13" customFormat="1" ht="11.25">
      <c r="B92" s="159"/>
      <c r="D92" s="160" t="s">
        <v>146</v>
      </c>
      <c r="E92" s="161" t="s">
        <v>3</v>
      </c>
      <c r="F92" s="162" t="s">
        <v>1270</v>
      </c>
      <c r="H92" s="161" t="s">
        <v>3</v>
      </c>
      <c r="I92" s="163"/>
      <c r="L92" s="159"/>
      <c r="M92" s="164"/>
      <c r="N92" s="165"/>
      <c r="O92" s="165"/>
      <c r="P92" s="165"/>
      <c r="Q92" s="165"/>
      <c r="R92" s="165"/>
      <c r="S92" s="165"/>
      <c r="T92" s="166"/>
      <c r="AT92" s="161" t="s">
        <v>146</v>
      </c>
      <c r="AU92" s="161" t="s">
        <v>79</v>
      </c>
      <c r="AV92" s="13" t="s">
        <v>77</v>
      </c>
      <c r="AW92" s="13" t="s">
        <v>31</v>
      </c>
      <c r="AX92" s="13" t="s">
        <v>69</v>
      </c>
      <c r="AY92" s="161" t="s">
        <v>135</v>
      </c>
    </row>
    <row r="93" spans="1:65" s="14" customFormat="1" ht="11.25">
      <c r="B93" s="167"/>
      <c r="D93" s="160" t="s">
        <v>146</v>
      </c>
      <c r="E93" s="168" t="s">
        <v>3</v>
      </c>
      <c r="F93" s="169" t="s">
        <v>1271</v>
      </c>
      <c r="H93" s="170">
        <v>14.215999999999999</v>
      </c>
      <c r="I93" s="171"/>
      <c r="L93" s="167"/>
      <c r="M93" s="172"/>
      <c r="N93" s="173"/>
      <c r="O93" s="173"/>
      <c r="P93" s="173"/>
      <c r="Q93" s="173"/>
      <c r="R93" s="173"/>
      <c r="S93" s="173"/>
      <c r="T93" s="174"/>
      <c r="AT93" s="168" t="s">
        <v>146</v>
      </c>
      <c r="AU93" s="168" t="s">
        <v>79</v>
      </c>
      <c r="AV93" s="14" t="s">
        <v>79</v>
      </c>
      <c r="AW93" s="14" t="s">
        <v>31</v>
      </c>
      <c r="AX93" s="14" t="s">
        <v>69</v>
      </c>
      <c r="AY93" s="168" t="s">
        <v>135</v>
      </c>
    </row>
    <row r="94" spans="1:65" s="15" customFormat="1" ht="11.25">
      <c r="B94" s="175"/>
      <c r="D94" s="160" t="s">
        <v>146</v>
      </c>
      <c r="E94" s="176" t="s">
        <v>3</v>
      </c>
      <c r="F94" s="177" t="s">
        <v>149</v>
      </c>
      <c r="H94" s="178">
        <v>14.215999999999999</v>
      </c>
      <c r="I94" s="179"/>
      <c r="L94" s="175"/>
      <c r="M94" s="180"/>
      <c r="N94" s="181"/>
      <c r="O94" s="181"/>
      <c r="P94" s="181"/>
      <c r="Q94" s="181"/>
      <c r="R94" s="181"/>
      <c r="S94" s="181"/>
      <c r="T94" s="182"/>
      <c r="AT94" s="176" t="s">
        <v>146</v>
      </c>
      <c r="AU94" s="176" t="s">
        <v>79</v>
      </c>
      <c r="AV94" s="15" t="s">
        <v>142</v>
      </c>
      <c r="AW94" s="15" t="s">
        <v>31</v>
      </c>
      <c r="AX94" s="15" t="s">
        <v>77</v>
      </c>
      <c r="AY94" s="176" t="s">
        <v>135</v>
      </c>
    </row>
    <row r="95" spans="1:65" s="2" customFormat="1" ht="24.2" customHeight="1">
      <c r="A95" s="35"/>
      <c r="B95" s="140"/>
      <c r="C95" s="141" t="s">
        <v>79</v>
      </c>
      <c r="D95" s="141" t="s">
        <v>137</v>
      </c>
      <c r="E95" s="142" t="s">
        <v>1272</v>
      </c>
      <c r="F95" s="143" t="s">
        <v>1273</v>
      </c>
      <c r="G95" s="144" t="s">
        <v>185</v>
      </c>
      <c r="H95" s="145">
        <v>9.75</v>
      </c>
      <c r="I95" s="146"/>
      <c r="J95" s="147">
        <f>ROUND(I95*H95,2)</f>
        <v>0</v>
      </c>
      <c r="K95" s="143" t="s">
        <v>141</v>
      </c>
      <c r="L95" s="36"/>
      <c r="M95" s="148" t="s">
        <v>3</v>
      </c>
      <c r="N95" s="149" t="s">
        <v>40</v>
      </c>
      <c r="O95" s="56"/>
      <c r="P95" s="150">
        <f>O95*H95</f>
        <v>0</v>
      </c>
      <c r="Q95" s="150">
        <v>0</v>
      </c>
      <c r="R95" s="150">
        <f>Q95*H95</f>
        <v>0</v>
      </c>
      <c r="S95" s="150">
        <v>0</v>
      </c>
      <c r="T95" s="151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52" t="s">
        <v>142</v>
      </c>
      <c r="AT95" s="152" t="s">
        <v>137</v>
      </c>
      <c r="AU95" s="152" t="s">
        <v>79</v>
      </c>
      <c r="AY95" s="20" t="s">
        <v>135</v>
      </c>
      <c r="BE95" s="153">
        <f>IF(N95="základní",J95,0)</f>
        <v>0</v>
      </c>
      <c r="BF95" s="153">
        <f>IF(N95="snížená",J95,0)</f>
        <v>0</v>
      </c>
      <c r="BG95" s="153">
        <f>IF(N95="zákl. přenesená",J95,0)</f>
        <v>0</v>
      </c>
      <c r="BH95" s="153">
        <f>IF(N95="sníž. přenesená",J95,0)</f>
        <v>0</v>
      </c>
      <c r="BI95" s="153">
        <f>IF(N95="nulová",J95,0)</f>
        <v>0</v>
      </c>
      <c r="BJ95" s="20" t="s">
        <v>77</v>
      </c>
      <c r="BK95" s="153">
        <f>ROUND(I95*H95,2)</f>
        <v>0</v>
      </c>
      <c r="BL95" s="20" t="s">
        <v>142</v>
      </c>
      <c r="BM95" s="152" t="s">
        <v>1274</v>
      </c>
    </row>
    <row r="96" spans="1:65" s="2" customFormat="1" ht="11.25">
      <c r="A96" s="35"/>
      <c r="B96" s="36"/>
      <c r="C96" s="35"/>
      <c r="D96" s="154" t="s">
        <v>144</v>
      </c>
      <c r="E96" s="35"/>
      <c r="F96" s="155" t="s">
        <v>1275</v>
      </c>
      <c r="G96" s="35"/>
      <c r="H96" s="35"/>
      <c r="I96" s="156"/>
      <c r="J96" s="35"/>
      <c r="K96" s="35"/>
      <c r="L96" s="36"/>
      <c r="M96" s="157"/>
      <c r="N96" s="158"/>
      <c r="O96" s="56"/>
      <c r="P96" s="56"/>
      <c r="Q96" s="56"/>
      <c r="R96" s="56"/>
      <c r="S96" s="56"/>
      <c r="T96" s="57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20" t="s">
        <v>144</v>
      </c>
      <c r="AU96" s="20" t="s">
        <v>79</v>
      </c>
    </row>
    <row r="97" spans="1:65" s="13" customFormat="1" ht="11.25">
      <c r="B97" s="159"/>
      <c r="D97" s="160" t="s">
        <v>146</v>
      </c>
      <c r="E97" s="161" t="s">
        <v>3</v>
      </c>
      <c r="F97" s="162" t="s">
        <v>1276</v>
      </c>
      <c r="H97" s="161" t="s">
        <v>3</v>
      </c>
      <c r="I97" s="163"/>
      <c r="L97" s="159"/>
      <c r="M97" s="164"/>
      <c r="N97" s="165"/>
      <c r="O97" s="165"/>
      <c r="P97" s="165"/>
      <c r="Q97" s="165"/>
      <c r="R97" s="165"/>
      <c r="S97" s="165"/>
      <c r="T97" s="166"/>
      <c r="AT97" s="161" t="s">
        <v>146</v>
      </c>
      <c r="AU97" s="161" t="s">
        <v>79</v>
      </c>
      <c r="AV97" s="13" t="s">
        <v>77</v>
      </c>
      <c r="AW97" s="13" t="s">
        <v>31</v>
      </c>
      <c r="AX97" s="13" t="s">
        <v>69</v>
      </c>
      <c r="AY97" s="161" t="s">
        <v>135</v>
      </c>
    </row>
    <row r="98" spans="1:65" s="14" customFormat="1" ht="11.25">
      <c r="B98" s="167"/>
      <c r="D98" s="160" t="s">
        <v>146</v>
      </c>
      <c r="E98" s="168" t="s">
        <v>3</v>
      </c>
      <c r="F98" s="169" t="s">
        <v>1277</v>
      </c>
      <c r="H98" s="170">
        <v>9.75</v>
      </c>
      <c r="I98" s="171"/>
      <c r="L98" s="167"/>
      <c r="M98" s="172"/>
      <c r="N98" s="173"/>
      <c r="O98" s="173"/>
      <c r="P98" s="173"/>
      <c r="Q98" s="173"/>
      <c r="R98" s="173"/>
      <c r="S98" s="173"/>
      <c r="T98" s="174"/>
      <c r="AT98" s="168" t="s">
        <v>146</v>
      </c>
      <c r="AU98" s="168" t="s">
        <v>79</v>
      </c>
      <c r="AV98" s="14" t="s">
        <v>79</v>
      </c>
      <c r="AW98" s="14" t="s">
        <v>31</v>
      </c>
      <c r="AX98" s="14" t="s">
        <v>69</v>
      </c>
      <c r="AY98" s="168" t="s">
        <v>135</v>
      </c>
    </row>
    <row r="99" spans="1:65" s="15" customFormat="1" ht="11.25">
      <c r="B99" s="175"/>
      <c r="D99" s="160" t="s">
        <v>146</v>
      </c>
      <c r="E99" s="176" t="s">
        <v>3</v>
      </c>
      <c r="F99" s="177" t="s">
        <v>149</v>
      </c>
      <c r="H99" s="178">
        <v>9.75</v>
      </c>
      <c r="I99" s="179"/>
      <c r="L99" s="175"/>
      <c r="M99" s="180"/>
      <c r="N99" s="181"/>
      <c r="O99" s="181"/>
      <c r="P99" s="181"/>
      <c r="Q99" s="181"/>
      <c r="R99" s="181"/>
      <c r="S99" s="181"/>
      <c r="T99" s="182"/>
      <c r="AT99" s="176" t="s">
        <v>146</v>
      </c>
      <c r="AU99" s="176" t="s">
        <v>79</v>
      </c>
      <c r="AV99" s="15" t="s">
        <v>142</v>
      </c>
      <c r="AW99" s="15" t="s">
        <v>31</v>
      </c>
      <c r="AX99" s="15" t="s">
        <v>77</v>
      </c>
      <c r="AY99" s="176" t="s">
        <v>135</v>
      </c>
    </row>
    <row r="100" spans="1:65" s="2" customFormat="1" ht="37.9" customHeight="1">
      <c r="A100" s="35"/>
      <c r="B100" s="140"/>
      <c r="C100" s="141" t="s">
        <v>154</v>
      </c>
      <c r="D100" s="141" t="s">
        <v>137</v>
      </c>
      <c r="E100" s="142" t="s">
        <v>311</v>
      </c>
      <c r="F100" s="143" t="s">
        <v>312</v>
      </c>
      <c r="G100" s="144" t="s">
        <v>185</v>
      </c>
      <c r="H100" s="145">
        <v>5.0910000000000002</v>
      </c>
      <c r="I100" s="146"/>
      <c r="J100" s="147">
        <f>ROUND(I100*H100,2)</f>
        <v>0</v>
      </c>
      <c r="K100" s="143" t="s">
        <v>141</v>
      </c>
      <c r="L100" s="36"/>
      <c r="M100" s="148" t="s">
        <v>3</v>
      </c>
      <c r="N100" s="149" t="s">
        <v>40</v>
      </c>
      <c r="O100" s="56"/>
      <c r="P100" s="150">
        <f>O100*H100</f>
        <v>0</v>
      </c>
      <c r="Q100" s="150">
        <v>0</v>
      </c>
      <c r="R100" s="150">
        <f>Q100*H100</f>
        <v>0</v>
      </c>
      <c r="S100" s="150">
        <v>0</v>
      </c>
      <c r="T100" s="151">
        <f>S100*H100</f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52" t="s">
        <v>142</v>
      </c>
      <c r="AT100" s="152" t="s">
        <v>137</v>
      </c>
      <c r="AU100" s="152" t="s">
        <v>79</v>
      </c>
      <c r="AY100" s="20" t="s">
        <v>135</v>
      </c>
      <c r="BE100" s="153">
        <f>IF(N100="základní",J100,0)</f>
        <v>0</v>
      </c>
      <c r="BF100" s="153">
        <f>IF(N100="snížená",J100,0)</f>
        <v>0</v>
      </c>
      <c r="BG100" s="153">
        <f>IF(N100="zákl. přenesená",J100,0)</f>
        <v>0</v>
      </c>
      <c r="BH100" s="153">
        <f>IF(N100="sníž. přenesená",J100,0)</f>
        <v>0</v>
      </c>
      <c r="BI100" s="153">
        <f>IF(N100="nulová",J100,0)</f>
        <v>0</v>
      </c>
      <c r="BJ100" s="20" t="s">
        <v>77</v>
      </c>
      <c r="BK100" s="153">
        <f>ROUND(I100*H100,2)</f>
        <v>0</v>
      </c>
      <c r="BL100" s="20" t="s">
        <v>142</v>
      </c>
      <c r="BM100" s="152" t="s">
        <v>1278</v>
      </c>
    </row>
    <row r="101" spans="1:65" s="2" customFormat="1" ht="11.25">
      <c r="A101" s="35"/>
      <c r="B101" s="36"/>
      <c r="C101" s="35"/>
      <c r="D101" s="154" t="s">
        <v>144</v>
      </c>
      <c r="E101" s="35"/>
      <c r="F101" s="155" t="s">
        <v>314</v>
      </c>
      <c r="G101" s="35"/>
      <c r="H101" s="35"/>
      <c r="I101" s="156"/>
      <c r="J101" s="35"/>
      <c r="K101" s="35"/>
      <c r="L101" s="36"/>
      <c r="M101" s="157"/>
      <c r="N101" s="158"/>
      <c r="O101" s="56"/>
      <c r="P101" s="56"/>
      <c r="Q101" s="56"/>
      <c r="R101" s="56"/>
      <c r="S101" s="56"/>
      <c r="T101" s="57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20" t="s">
        <v>144</v>
      </c>
      <c r="AU101" s="20" t="s">
        <v>79</v>
      </c>
    </row>
    <row r="102" spans="1:65" s="13" customFormat="1" ht="11.25">
      <c r="B102" s="159"/>
      <c r="D102" s="160" t="s">
        <v>146</v>
      </c>
      <c r="E102" s="161" t="s">
        <v>3</v>
      </c>
      <c r="F102" s="162" t="s">
        <v>1270</v>
      </c>
      <c r="H102" s="161" t="s">
        <v>3</v>
      </c>
      <c r="I102" s="163"/>
      <c r="L102" s="159"/>
      <c r="M102" s="164"/>
      <c r="N102" s="165"/>
      <c r="O102" s="165"/>
      <c r="P102" s="165"/>
      <c r="Q102" s="165"/>
      <c r="R102" s="165"/>
      <c r="S102" s="165"/>
      <c r="T102" s="166"/>
      <c r="AT102" s="161" t="s">
        <v>146</v>
      </c>
      <c r="AU102" s="161" t="s">
        <v>79</v>
      </c>
      <c r="AV102" s="13" t="s">
        <v>77</v>
      </c>
      <c r="AW102" s="13" t="s">
        <v>31</v>
      </c>
      <c r="AX102" s="13" t="s">
        <v>69</v>
      </c>
      <c r="AY102" s="161" t="s">
        <v>135</v>
      </c>
    </row>
    <row r="103" spans="1:65" s="14" customFormat="1" ht="11.25">
      <c r="B103" s="167"/>
      <c r="D103" s="160" t="s">
        <v>146</v>
      </c>
      <c r="E103" s="168" t="s">
        <v>3</v>
      </c>
      <c r="F103" s="169" t="s">
        <v>1271</v>
      </c>
      <c r="H103" s="170">
        <v>14.215999999999999</v>
      </c>
      <c r="I103" s="171"/>
      <c r="L103" s="167"/>
      <c r="M103" s="172"/>
      <c r="N103" s="173"/>
      <c r="O103" s="173"/>
      <c r="P103" s="173"/>
      <c r="Q103" s="173"/>
      <c r="R103" s="173"/>
      <c r="S103" s="173"/>
      <c r="T103" s="174"/>
      <c r="AT103" s="168" t="s">
        <v>146</v>
      </c>
      <c r="AU103" s="168" t="s">
        <v>79</v>
      </c>
      <c r="AV103" s="14" t="s">
        <v>79</v>
      </c>
      <c r="AW103" s="14" t="s">
        <v>31</v>
      </c>
      <c r="AX103" s="14" t="s">
        <v>69</v>
      </c>
      <c r="AY103" s="168" t="s">
        <v>135</v>
      </c>
    </row>
    <row r="104" spans="1:65" s="13" customFormat="1" ht="11.25">
      <c r="B104" s="159"/>
      <c r="D104" s="160" t="s">
        <v>146</v>
      </c>
      <c r="E104" s="161" t="s">
        <v>3</v>
      </c>
      <c r="F104" s="162" t="s">
        <v>1276</v>
      </c>
      <c r="H104" s="161" t="s">
        <v>3</v>
      </c>
      <c r="I104" s="163"/>
      <c r="L104" s="159"/>
      <c r="M104" s="164"/>
      <c r="N104" s="165"/>
      <c r="O104" s="165"/>
      <c r="P104" s="165"/>
      <c r="Q104" s="165"/>
      <c r="R104" s="165"/>
      <c r="S104" s="165"/>
      <c r="T104" s="166"/>
      <c r="AT104" s="161" t="s">
        <v>146</v>
      </c>
      <c r="AU104" s="161" t="s">
        <v>79</v>
      </c>
      <c r="AV104" s="13" t="s">
        <v>77</v>
      </c>
      <c r="AW104" s="13" t="s">
        <v>31</v>
      </c>
      <c r="AX104" s="13" t="s">
        <v>69</v>
      </c>
      <c r="AY104" s="161" t="s">
        <v>135</v>
      </c>
    </row>
    <row r="105" spans="1:65" s="14" customFormat="1" ht="11.25">
      <c r="B105" s="167"/>
      <c r="D105" s="160" t="s">
        <v>146</v>
      </c>
      <c r="E105" s="168" t="s">
        <v>3</v>
      </c>
      <c r="F105" s="169" t="s">
        <v>1277</v>
      </c>
      <c r="H105" s="170">
        <v>9.75</v>
      </c>
      <c r="I105" s="171"/>
      <c r="L105" s="167"/>
      <c r="M105" s="172"/>
      <c r="N105" s="173"/>
      <c r="O105" s="173"/>
      <c r="P105" s="173"/>
      <c r="Q105" s="173"/>
      <c r="R105" s="173"/>
      <c r="S105" s="173"/>
      <c r="T105" s="174"/>
      <c r="AT105" s="168" t="s">
        <v>146</v>
      </c>
      <c r="AU105" s="168" t="s">
        <v>79</v>
      </c>
      <c r="AV105" s="14" t="s">
        <v>79</v>
      </c>
      <c r="AW105" s="14" t="s">
        <v>31</v>
      </c>
      <c r="AX105" s="14" t="s">
        <v>69</v>
      </c>
      <c r="AY105" s="168" t="s">
        <v>135</v>
      </c>
    </row>
    <row r="106" spans="1:65" s="13" customFormat="1" ht="11.25">
      <c r="B106" s="159"/>
      <c r="D106" s="160" t="s">
        <v>146</v>
      </c>
      <c r="E106" s="161" t="s">
        <v>3</v>
      </c>
      <c r="F106" s="162" t="s">
        <v>1279</v>
      </c>
      <c r="H106" s="161" t="s">
        <v>3</v>
      </c>
      <c r="I106" s="163"/>
      <c r="L106" s="159"/>
      <c r="M106" s="164"/>
      <c r="N106" s="165"/>
      <c r="O106" s="165"/>
      <c r="P106" s="165"/>
      <c r="Q106" s="165"/>
      <c r="R106" s="165"/>
      <c r="S106" s="165"/>
      <c r="T106" s="166"/>
      <c r="AT106" s="161" t="s">
        <v>146</v>
      </c>
      <c r="AU106" s="161" t="s">
        <v>79</v>
      </c>
      <c r="AV106" s="13" t="s">
        <v>77</v>
      </c>
      <c r="AW106" s="13" t="s">
        <v>31</v>
      </c>
      <c r="AX106" s="13" t="s">
        <v>69</v>
      </c>
      <c r="AY106" s="161" t="s">
        <v>135</v>
      </c>
    </row>
    <row r="107" spans="1:65" s="14" customFormat="1" ht="11.25">
      <c r="B107" s="167"/>
      <c r="D107" s="160" t="s">
        <v>146</v>
      </c>
      <c r="E107" s="168" t="s">
        <v>3</v>
      </c>
      <c r="F107" s="169" t="s">
        <v>1280</v>
      </c>
      <c r="H107" s="170">
        <v>-12.05</v>
      </c>
      <c r="I107" s="171"/>
      <c r="L107" s="167"/>
      <c r="M107" s="172"/>
      <c r="N107" s="173"/>
      <c r="O107" s="173"/>
      <c r="P107" s="173"/>
      <c r="Q107" s="173"/>
      <c r="R107" s="173"/>
      <c r="S107" s="173"/>
      <c r="T107" s="174"/>
      <c r="AT107" s="168" t="s">
        <v>146</v>
      </c>
      <c r="AU107" s="168" t="s">
        <v>79</v>
      </c>
      <c r="AV107" s="14" t="s">
        <v>79</v>
      </c>
      <c r="AW107" s="14" t="s">
        <v>31</v>
      </c>
      <c r="AX107" s="14" t="s">
        <v>69</v>
      </c>
      <c r="AY107" s="168" t="s">
        <v>135</v>
      </c>
    </row>
    <row r="108" spans="1:65" s="13" customFormat="1" ht="11.25">
      <c r="B108" s="159"/>
      <c r="D108" s="160" t="s">
        <v>146</v>
      </c>
      <c r="E108" s="161" t="s">
        <v>3</v>
      </c>
      <c r="F108" s="162" t="s">
        <v>1281</v>
      </c>
      <c r="H108" s="161" t="s">
        <v>3</v>
      </c>
      <c r="I108" s="163"/>
      <c r="L108" s="159"/>
      <c r="M108" s="164"/>
      <c r="N108" s="165"/>
      <c r="O108" s="165"/>
      <c r="P108" s="165"/>
      <c r="Q108" s="165"/>
      <c r="R108" s="165"/>
      <c r="S108" s="165"/>
      <c r="T108" s="166"/>
      <c r="AT108" s="161" t="s">
        <v>146</v>
      </c>
      <c r="AU108" s="161" t="s">
        <v>79</v>
      </c>
      <c r="AV108" s="13" t="s">
        <v>77</v>
      </c>
      <c r="AW108" s="13" t="s">
        <v>31</v>
      </c>
      <c r="AX108" s="13" t="s">
        <v>69</v>
      </c>
      <c r="AY108" s="161" t="s">
        <v>135</v>
      </c>
    </row>
    <row r="109" spans="1:65" s="14" customFormat="1" ht="11.25">
      <c r="B109" s="167"/>
      <c r="D109" s="160" t="s">
        <v>146</v>
      </c>
      <c r="E109" s="168" t="s">
        <v>3</v>
      </c>
      <c r="F109" s="169" t="s">
        <v>1282</v>
      </c>
      <c r="H109" s="170">
        <v>-6.8250000000000002</v>
      </c>
      <c r="I109" s="171"/>
      <c r="L109" s="167"/>
      <c r="M109" s="172"/>
      <c r="N109" s="173"/>
      <c r="O109" s="173"/>
      <c r="P109" s="173"/>
      <c r="Q109" s="173"/>
      <c r="R109" s="173"/>
      <c r="S109" s="173"/>
      <c r="T109" s="174"/>
      <c r="AT109" s="168" t="s">
        <v>146</v>
      </c>
      <c r="AU109" s="168" t="s">
        <v>79</v>
      </c>
      <c r="AV109" s="14" t="s">
        <v>79</v>
      </c>
      <c r="AW109" s="14" t="s">
        <v>31</v>
      </c>
      <c r="AX109" s="14" t="s">
        <v>69</v>
      </c>
      <c r="AY109" s="168" t="s">
        <v>135</v>
      </c>
    </row>
    <row r="110" spans="1:65" s="15" customFormat="1" ht="11.25">
      <c r="B110" s="175"/>
      <c r="D110" s="160" t="s">
        <v>146</v>
      </c>
      <c r="E110" s="176" t="s">
        <v>3</v>
      </c>
      <c r="F110" s="177" t="s">
        <v>149</v>
      </c>
      <c r="H110" s="178">
        <v>5.0910000000000002</v>
      </c>
      <c r="I110" s="179"/>
      <c r="L110" s="175"/>
      <c r="M110" s="180"/>
      <c r="N110" s="181"/>
      <c r="O110" s="181"/>
      <c r="P110" s="181"/>
      <c r="Q110" s="181"/>
      <c r="R110" s="181"/>
      <c r="S110" s="181"/>
      <c r="T110" s="182"/>
      <c r="AT110" s="176" t="s">
        <v>146</v>
      </c>
      <c r="AU110" s="176" t="s">
        <v>79</v>
      </c>
      <c r="AV110" s="15" t="s">
        <v>142</v>
      </c>
      <c r="AW110" s="15" t="s">
        <v>31</v>
      </c>
      <c r="AX110" s="15" t="s">
        <v>77</v>
      </c>
      <c r="AY110" s="176" t="s">
        <v>135</v>
      </c>
    </row>
    <row r="111" spans="1:65" s="2" customFormat="1" ht="37.9" customHeight="1">
      <c r="A111" s="35"/>
      <c r="B111" s="140"/>
      <c r="C111" s="141" t="s">
        <v>142</v>
      </c>
      <c r="D111" s="141" t="s">
        <v>137</v>
      </c>
      <c r="E111" s="142" t="s">
        <v>322</v>
      </c>
      <c r="F111" s="143" t="s">
        <v>323</v>
      </c>
      <c r="G111" s="144" t="s">
        <v>185</v>
      </c>
      <c r="H111" s="145">
        <v>50.91</v>
      </c>
      <c r="I111" s="146"/>
      <c r="J111" s="147">
        <f>ROUND(I111*H111,2)</f>
        <v>0</v>
      </c>
      <c r="K111" s="143" t="s">
        <v>141</v>
      </c>
      <c r="L111" s="36"/>
      <c r="M111" s="148" t="s">
        <v>3</v>
      </c>
      <c r="N111" s="149" t="s">
        <v>40</v>
      </c>
      <c r="O111" s="56"/>
      <c r="P111" s="150">
        <f>O111*H111</f>
        <v>0</v>
      </c>
      <c r="Q111" s="150">
        <v>0</v>
      </c>
      <c r="R111" s="150">
        <f>Q111*H111</f>
        <v>0</v>
      </c>
      <c r="S111" s="150">
        <v>0</v>
      </c>
      <c r="T111" s="151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52" t="s">
        <v>142</v>
      </c>
      <c r="AT111" s="152" t="s">
        <v>137</v>
      </c>
      <c r="AU111" s="152" t="s">
        <v>79</v>
      </c>
      <c r="AY111" s="20" t="s">
        <v>135</v>
      </c>
      <c r="BE111" s="153">
        <f>IF(N111="základní",J111,0)</f>
        <v>0</v>
      </c>
      <c r="BF111" s="153">
        <f>IF(N111="snížená",J111,0)</f>
        <v>0</v>
      </c>
      <c r="BG111" s="153">
        <f>IF(N111="zákl. přenesená",J111,0)</f>
        <v>0</v>
      </c>
      <c r="BH111" s="153">
        <f>IF(N111="sníž. přenesená",J111,0)</f>
        <v>0</v>
      </c>
      <c r="BI111" s="153">
        <f>IF(N111="nulová",J111,0)</f>
        <v>0</v>
      </c>
      <c r="BJ111" s="20" t="s">
        <v>77</v>
      </c>
      <c r="BK111" s="153">
        <f>ROUND(I111*H111,2)</f>
        <v>0</v>
      </c>
      <c r="BL111" s="20" t="s">
        <v>142</v>
      </c>
      <c r="BM111" s="152" t="s">
        <v>1283</v>
      </c>
    </row>
    <row r="112" spans="1:65" s="2" customFormat="1" ht="11.25">
      <c r="A112" s="35"/>
      <c r="B112" s="36"/>
      <c r="C112" s="35"/>
      <c r="D112" s="154" t="s">
        <v>144</v>
      </c>
      <c r="E112" s="35"/>
      <c r="F112" s="155" t="s">
        <v>325</v>
      </c>
      <c r="G112" s="35"/>
      <c r="H112" s="35"/>
      <c r="I112" s="156"/>
      <c r="J112" s="35"/>
      <c r="K112" s="35"/>
      <c r="L112" s="36"/>
      <c r="M112" s="157"/>
      <c r="N112" s="158"/>
      <c r="O112" s="56"/>
      <c r="P112" s="56"/>
      <c r="Q112" s="56"/>
      <c r="R112" s="56"/>
      <c r="S112" s="56"/>
      <c r="T112" s="57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20" t="s">
        <v>144</v>
      </c>
      <c r="AU112" s="20" t="s">
        <v>79</v>
      </c>
    </row>
    <row r="113" spans="1:65" s="14" customFormat="1" ht="11.25">
      <c r="B113" s="167"/>
      <c r="D113" s="160" t="s">
        <v>146</v>
      </c>
      <c r="F113" s="169" t="s">
        <v>1284</v>
      </c>
      <c r="H113" s="170">
        <v>50.91</v>
      </c>
      <c r="I113" s="171"/>
      <c r="L113" s="167"/>
      <c r="M113" s="172"/>
      <c r="N113" s="173"/>
      <c r="O113" s="173"/>
      <c r="P113" s="173"/>
      <c r="Q113" s="173"/>
      <c r="R113" s="173"/>
      <c r="S113" s="173"/>
      <c r="T113" s="174"/>
      <c r="AT113" s="168" t="s">
        <v>146</v>
      </c>
      <c r="AU113" s="168" t="s">
        <v>79</v>
      </c>
      <c r="AV113" s="14" t="s">
        <v>79</v>
      </c>
      <c r="AW113" s="14" t="s">
        <v>4</v>
      </c>
      <c r="AX113" s="14" t="s">
        <v>77</v>
      </c>
      <c r="AY113" s="168" t="s">
        <v>135</v>
      </c>
    </row>
    <row r="114" spans="1:65" s="2" customFormat="1" ht="24.2" customHeight="1">
      <c r="A114" s="35"/>
      <c r="B114" s="140"/>
      <c r="C114" s="141" t="s">
        <v>167</v>
      </c>
      <c r="D114" s="141" t="s">
        <v>137</v>
      </c>
      <c r="E114" s="142" t="s">
        <v>335</v>
      </c>
      <c r="F114" s="143" t="s">
        <v>336</v>
      </c>
      <c r="G114" s="144" t="s">
        <v>185</v>
      </c>
      <c r="H114" s="145">
        <v>5.0910000000000002</v>
      </c>
      <c r="I114" s="146"/>
      <c r="J114" s="147">
        <f>ROUND(I114*H114,2)</f>
        <v>0</v>
      </c>
      <c r="K114" s="143" t="s">
        <v>141</v>
      </c>
      <c r="L114" s="36"/>
      <c r="M114" s="148" t="s">
        <v>3</v>
      </c>
      <c r="N114" s="149" t="s">
        <v>40</v>
      </c>
      <c r="O114" s="56"/>
      <c r="P114" s="150">
        <f>O114*H114</f>
        <v>0</v>
      </c>
      <c r="Q114" s="150">
        <v>0</v>
      </c>
      <c r="R114" s="150">
        <f>Q114*H114</f>
        <v>0</v>
      </c>
      <c r="S114" s="150">
        <v>0</v>
      </c>
      <c r="T114" s="151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52" t="s">
        <v>142</v>
      </c>
      <c r="AT114" s="152" t="s">
        <v>137</v>
      </c>
      <c r="AU114" s="152" t="s">
        <v>79</v>
      </c>
      <c r="AY114" s="20" t="s">
        <v>135</v>
      </c>
      <c r="BE114" s="153">
        <f>IF(N114="základní",J114,0)</f>
        <v>0</v>
      </c>
      <c r="BF114" s="153">
        <f>IF(N114="snížená",J114,0)</f>
        <v>0</v>
      </c>
      <c r="BG114" s="153">
        <f>IF(N114="zákl. přenesená",J114,0)</f>
        <v>0</v>
      </c>
      <c r="BH114" s="153">
        <f>IF(N114="sníž. přenesená",J114,0)</f>
        <v>0</v>
      </c>
      <c r="BI114" s="153">
        <f>IF(N114="nulová",J114,0)</f>
        <v>0</v>
      </c>
      <c r="BJ114" s="20" t="s">
        <v>77</v>
      </c>
      <c r="BK114" s="153">
        <f>ROUND(I114*H114,2)</f>
        <v>0</v>
      </c>
      <c r="BL114" s="20" t="s">
        <v>142</v>
      </c>
      <c r="BM114" s="152" t="s">
        <v>1285</v>
      </c>
    </row>
    <row r="115" spans="1:65" s="2" customFormat="1" ht="11.25">
      <c r="A115" s="35"/>
      <c r="B115" s="36"/>
      <c r="C115" s="35"/>
      <c r="D115" s="154" t="s">
        <v>144</v>
      </c>
      <c r="E115" s="35"/>
      <c r="F115" s="155" t="s">
        <v>338</v>
      </c>
      <c r="G115" s="35"/>
      <c r="H115" s="35"/>
      <c r="I115" s="156"/>
      <c r="J115" s="35"/>
      <c r="K115" s="35"/>
      <c r="L115" s="36"/>
      <c r="M115" s="157"/>
      <c r="N115" s="158"/>
      <c r="O115" s="56"/>
      <c r="P115" s="56"/>
      <c r="Q115" s="56"/>
      <c r="R115" s="56"/>
      <c r="S115" s="56"/>
      <c r="T115" s="57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20" t="s">
        <v>144</v>
      </c>
      <c r="AU115" s="20" t="s">
        <v>79</v>
      </c>
    </row>
    <row r="116" spans="1:65" s="2" customFormat="1" ht="24.2" customHeight="1">
      <c r="A116" s="35"/>
      <c r="B116" s="140"/>
      <c r="C116" s="141" t="s">
        <v>175</v>
      </c>
      <c r="D116" s="141" t="s">
        <v>137</v>
      </c>
      <c r="E116" s="142" t="s">
        <v>370</v>
      </c>
      <c r="F116" s="143" t="s">
        <v>371</v>
      </c>
      <c r="G116" s="144" t="s">
        <v>372</v>
      </c>
      <c r="H116" s="145">
        <v>10.182</v>
      </c>
      <c r="I116" s="146"/>
      <c r="J116" s="147">
        <f>ROUND(I116*H116,2)</f>
        <v>0</v>
      </c>
      <c r="K116" s="143" t="s">
        <v>141</v>
      </c>
      <c r="L116" s="36"/>
      <c r="M116" s="148" t="s">
        <v>3</v>
      </c>
      <c r="N116" s="149" t="s">
        <v>40</v>
      </c>
      <c r="O116" s="56"/>
      <c r="P116" s="150">
        <f>O116*H116</f>
        <v>0</v>
      </c>
      <c r="Q116" s="150">
        <v>0</v>
      </c>
      <c r="R116" s="150">
        <f>Q116*H116</f>
        <v>0</v>
      </c>
      <c r="S116" s="150">
        <v>0</v>
      </c>
      <c r="T116" s="151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52" t="s">
        <v>142</v>
      </c>
      <c r="AT116" s="152" t="s">
        <v>137</v>
      </c>
      <c r="AU116" s="152" t="s">
        <v>79</v>
      </c>
      <c r="AY116" s="20" t="s">
        <v>135</v>
      </c>
      <c r="BE116" s="153">
        <f>IF(N116="základní",J116,0)</f>
        <v>0</v>
      </c>
      <c r="BF116" s="153">
        <f>IF(N116="snížená",J116,0)</f>
        <v>0</v>
      </c>
      <c r="BG116" s="153">
        <f>IF(N116="zákl. přenesená",J116,0)</f>
        <v>0</v>
      </c>
      <c r="BH116" s="153">
        <f>IF(N116="sníž. přenesená",J116,0)</f>
        <v>0</v>
      </c>
      <c r="BI116" s="153">
        <f>IF(N116="nulová",J116,0)</f>
        <v>0</v>
      </c>
      <c r="BJ116" s="20" t="s">
        <v>77</v>
      </c>
      <c r="BK116" s="153">
        <f>ROUND(I116*H116,2)</f>
        <v>0</v>
      </c>
      <c r="BL116" s="20" t="s">
        <v>142</v>
      </c>
      <c r="BM116" s="152" t="s">
        <v>1286</v>
      </c>
    </row>
    <row r="117" spans="1:65" s="2" customFormat="1" ht="11.25">
      <c r="A117" s="35"/>
      <c r="B117" s="36"/>
      <c r="C117" s="35"/>
      <c r="D117" s="154" t="s">
        <v>144</v>
      </c>
      <c r="E117" s="35"/>
      <c r="F117" s="155" t="s">
        <v>374</v>
      </c>
      <c r="G117" s="35"/>
      <c r="H117" s="35"/>
      <c r="I117" s="156"/>
      <c r="J117" s="35"/>
      <c r="K117" s="35"/>
      <c r="L117" s="36"/>
      <c r="M117" s="157"/>
      <c r="N117" s="158"/>
      <c r="O117" s="56"/>
      <c r="P117" s="56"/>
      <c r="Q117" s="56"/>
      <c r="R117" s="56"/>
      <c r="S117" s="56"/>
      <c r="T117" s="57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20" t="s">
        <v>144</v>
      </c>
      <c r="AU117" s="20" t="s">
        <v>79</v>
      </c>
    </row>
    <row r="118" spans="1:65" s="14" customFormat="1" ht="11.25">
      <c r="B118" s="167"/>
      <c r="D118" s="160" t="s">
        <v>146</v>
      </c>
      <c r="E118" s="168" t="s">
        <v>3</v>
      </c>
      <c r="F118" s="169" t="s">
        <v>1287</v>
      </c>
      <c r="H118" s="170">
        <v>10.182</v>
      </c>
      <c r="I118" s="171"/>
      <c r="L118" s="167"/>
      <c r="M118" s="172"/>
      <c r="N118" s="173"/>
      <c r="O118" s="173"/>
      <c r="P118" s="173"/>
      <c r="Q118" s="173"/>
      <c r="R118" s="173"/>
      <c r="S118" s="173"/>
      <c r="T118" s="174"/>
      <c r="AT118" s="168" t="s">
        <v>146</v>
      </c>
      <c r="AU118" s="168" t="s">
        <v>79</v>
      </c>
      <c r="AV118" s="14" t="s">
        <v>79</v>
      </c>
      <c r="AW118" s="14" t="s">
        <v>31</v>
      </c>
      <c r="AX118" s="14" t="s">
        <v>69</v>
      </c>
      <c r="AY118" s="168" t="s">
        <v>135</v>
      </c>
    </row>
    <row r="119" spans="1:65" s="15" customFormat="1" ht="11.25">
      <c r="B119" s="175"/>
      <c r="D119" s="160" t="s">
        <v>146</v>
      </c>
      <c r="E119" s="176" t="s">
        <v>3</v>
      </c>
      <c r="F119" s="177" t="s">
        <v>149</v>
      </c>
      <c r="H119" s="178">
        <v>10.182</v>
      </c>
      <c r="I119" s="179"/>
      <c r="L119" s="175"/>
      <c r="M119" s="180"/>
      <c r="N119" s="181"/>
      <c r="O119" s="181"/>
      <c r="P119" s="181"/>
      <c r="Q119" s="181"/>
      <c r="R119" s="181"/>
      <c r="S119" s="181"/>
      <c r="T119" s="182"/>
      <c r="AT119" s="176" t="s">
        <v>146</v>
      </c>
      <c r="AU119" s="176" t="s">
        <v>79</v>
      </c>
      <c r="AV119" s="15" t="s">
        <v>142</v>
      </c>
      <c r="AW119" s="15" t="s">
        <v>31</v>
      </c>
      <c r="AX119" s="15" t="s">
        <v>77</v>
      </c>
      <c r="AY119" s="176" t="s">
        <v>135</v>
      </c>
    </row>
    <row r="120" spans="1:65" s="2" customFormat="1" ht="33" customHeight="1">
      <c r="A120" s="35"/>
      <c r="B120" s="140"/>
      <c r="C120" s="141" t="s">
        <v>182</v>
      </c>
      <c r="D120" s="141" t="s">
        <v>137</v>
      </c>
      <c r="E120" s="142" t="s">
        <v>1288</v>
      </c>
      <c r="F120" s="143" t="s">
        <v>1289</v>
      </c>
      <c r="G120" s="144" t="s">
        <v>185</v>
      </c>
      <c r="H120" s="145">
        <v>18.875</v>
      </c>
      <c r="I120" s="146"/>
      <c r="J120" s="147">
        <f>ROUND(I120*H120,2)</f>
        <v>0</v>
      </c>
      <c r="K120" s="143" t="s">
        <v>141</v>
      </c>
      <c r="L120" s="36"/>
      <c r="M120" s="148" t="s">
        <v>3</v>
      </c>
      <c r="N120" s="149" t="s">
        <v>40</v>
      </c>
      <c r="O120" s="56"/>
      <c r="P120" s="150">
        <f>O120*H120</f>
        <v>0</v>
      </c>
      <c r="Q120" s="150">
        <v>0</v>
      </c>
      <c r="R120" s="150">
        <f>Q120*H120</f>
        <v>0</v>
      </c>
      <c r="S120" s="150">
        <v>0</v>
      </c>
      <c r="T120" s="151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52" t="s">
        <v>142</v>
      </c>
      <c r="AT120" s="152" t="s">
        <v>137</v>
      </c>
      <c r="AU120" s="152" t="s">
        <v>79</v>
      </c>
      <c r="AY120" s="20" t="s">
        <v>135</v>
      </c>
      <c r="BE120" s="153">
        <f>IF(N120="základní",J120,0)</f>
        <v>0</v>
      </c>
      <c r="BF120" s="153">
        <f>IF(N120="snížená",J120,0)</f>
        <v>0</v>
      </c>
      <c r="BG120" s="153">
        <f>IF(N120="zákl. přenesená",J120,0)</f>
        <v>0</v>
      </c>
      <c r="BH120" s="153">
        <f>IF(N120="sníž. přenesená",J120,0)</f>
        <v>0</v>
      </c>
      <c r="BI120" s="153">
        <f>IF(N120="nulová",J120,0)</f>
        <v>0</v>
      </c>
      <c r="BJ120" s="20" t="s">
        <v>77</v>
      </c>
      <c r="BK120" s="153">
        <f>ROUND(I120*H120,2)</f>
        <v>0</v>
      </c>
      <c r="BL120" s="20" t="s">
        <v>142</v>
      </c>
      <c r="BM120" s="152" t="s">
        <v>1290</v>
      </c>
    </row>
    <row r="121" spans="1:65" s="2" customFormat="1" ht="11.25">
      <c r="A121" s="35"/>
      <c r="B121" s="36"/>
      <c r="C121" s="35"/>
      <c r="D121" s="154" t="s">
        <v>144</v>
      </c>
      <c r="E121" s="35"/>
      <c r="F121" s="155" t="s">
        <v>1291</v>
      </c>
      <c r="G121" s="35"/>
      <c r="H121" s="35"/>
      <c r="I121" s="156"/>
      <c r="J121" s="35"/>
      <c r="K121" s="35"/>
      <c r="L121" s="36"/>
      <c r="M121" s="157"/>
      <c r="N121" s="158"/>
      <c r="O121" s="56"/>
      <c r="P121" s="56"/>
      <c r="Q121" s="56"/>
      <c r="R121" s="56"/>
      <c r="S121" s="56"/>
      <c r="T121" s="57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20" t="s">
        <v>144</v>
      </c>
      <c r="AU121" s="20" t="s">
        <v>79</v>
      </c>
    </row>
    <row r="122" spans="1:65" s="13" customFormat="1" ht="11.25">
      <c r="B122" s="159"/>
      <c r="D122" s="160" t="s">
        <v>146</v>
      </c>
      <c r="E122" s="161" t="s">
        <v>3</v>
      </c>
      <c r="F122" s="162" t="s">
        <v>1279</v>
      </c>
      <c r="H122" s="161" t="s">
        <v>3</v>
      </c>
      <c r="I122" s="163"/>
      <c r="L122" s="159"/>
      <c r="M122" s="164"/>
      <c r="N122" s="165"/>
      <c r="O122" s="165"/>
      <c r="P122" s="165"/>
      <c r="Q122" s="165"/>
      <c r="R122" s="165"/>
      <c r="S122" s="165"/>
      <c r="T122" s="166"/>
      <c r="AT122" s="161" t="s">
        <v>146</v>
      </c>
      <c r="AU122" s="161" t="s">
        <v>79</v>
      </c>
      <c r="AV122" s="13" t="s">
        <v>77</v>
      </c>
      <c r="AW122" s="13" t="s">
        <v>31</v>
      </c>
      <c r="AX122" s="13" t="s">
        <v>69</v>
      </c>
      <c r="AY122" s="161" t="s">
        <v>135</v>
      </c>
    </row>
    <row r="123" spans="1:65" s="14" customFormat="1" ht="11.25">
      <c r="B123" s="167"/>
      <c r="D123" s="160" t="s">
        <v>146</v>
      </c>
      <c r="E123" s="168" t="s">
        <v>3</v>
      </c>
      <c r="F123" s="169" t="s">
        <v>1292</v>
      </c>
      <c r="H123" s="170">
        <v>12.05</v>
      </c>
      <c r="I123" s="171"/>
      <c r="L123" s="167"/>
      <c r="M123" s="172"/>
      <c r="N123" s="173"/>
      <c r="O123" s="173"/>
      <c r="P123" s="173"/>
      <c r="Q123" s="173"/>
      <c r="R123" s="173"/>
      <c r="S123" s="173"/>
      <c r="T123" s="174"/>
      <c r="AT123" s="168" t="s">
        <v>146</v>
      </c>
      <c r="AU123" s="168" t="s">
        <v>79</v>
      </c>
      <c r="AV123" s="14" t="s">
        <v>79</v>
      </c>
      <c r="AW123" s="14" t="s">
        <v>31</v>
      </c>
      <c r="AX123" s="14" t="s">
        <v>69</v>
      </c>
      <c r="AY123" s="168" t="s">
        <v>135</v>
      </c>
    </row>
    <row r="124" spans="1:65" s="13" customFormat="1" ht="11.25">
      <c r="B124" s="159"/>
      <c r="D124" s="160" t="s">
        <v>146</v>
      </c>
      <c r="E124" s="161" t="s">
        <v>3</v>
      </c>
      <c r="F124" s="162" t="s">
        <v>1281</v>
      </c>
      <c r="H124" s="161" t="s">
        <v>3</v>
      </c>
      <c r="I124" s="163"/>
      <c r="L124" s="159"/>
      <c r="M124" s="164"/>
      <c r="N124" s="165"/>
      <c r="O124" s="165"/>
      <c r="P124" s="165"/>
      <c r="Q124" s="165"/>
      <c r="R124" s="165"/>
      <c r="S124" s="165"/>
      <c r="T124" s="166"/>
      <c r="AT124" s="161" t="s">
        <v>146</v>
      </c>
      <c r="AU124" s="161" t="s">
        <v>79</v>
      </c>
      <c r="AV124" s="13" t="s">
        <v>77</v>
      </c>
      <c r="AW124" s="13" t="s">
        <v>31</v>
      </c>
      <c r="AX124" s="13" t="s">
        <v>69</v>
      </c>
      <c r="AY124" s="161" t="s">
        <v>135</v>
      </c>
    </row>
    <row r="125" spans="1:65" s="14" customFormat="1" ht="11.25">
      <c r="B125" s="167"/>
      <c r="D125" s="160" t="s">
        <v>146</v>
      </c>
      <c r="E125" s="168" t="s">
        <v>3</v>
      </c>
      <c r="F125" s="169" t="s">
        <v>1293</v>
      </c>
      <c r="H125" s="170">
        <v>6.8250000000000002</v>
      </c>
      <c r="I125" s="171"/>
      <c r="L125" s="167"/>
      <c r="M125" s="172"/>
      <c r="N125" s="173"/>
      <c r="O125" s="173"/>
      <c r="P125" s="173"/>
      <c r="Q125" s="173"/>
      <c r="R125" s="173"/>
      <c r="S125" s="173"/>
      <c r="T125" s="174"/>
      <c r="AT125" s="168" t="s">
        <v>146</v>
      </c>
      <c r="AU125" s="168" t="s">
        <v>79</v>
      </c>
      <c r="AV125" s="14" t="s">
        <v>79</v>
      </c>
      <c r="AW125" s="14" t="s">
        <v>31</v>
      </c>
      <c r="AX125" s="14" t="s">
        <v>69</v>
      </c>
      <c r="AY125" s="168" t="s">
        <v>135</v>
      </c>
    </row>
    <row r="126" spans="1:65" s="15" customFormat="1" ht="11.25">
      <c r="B126" s="175"/>
      <c r="D126" s="160" t="s">
        <v>146</v>
      </c>
      <c r="E126" s="176" t="s">
        <v>3</v>
      </c>
      <c r="F126" s="177" t="s">
        <v>149</v>
      </c>
      <c r="H126" s="178">
        <v>18.875</v>
      </c>
      <c r="I126" s="179"/>
      <c r="L126" s="175"/>
      <c r="M126" s="180"/>
      <c r="N126" s="181"/>
      <c r="O126" s="181"/>
      <c r="P126" s="181"/>
      <c r="Q126" s="181"/>
      <c r="R126" s="181"/>
      <c r="S126" s="181"/>
      <c r="T126" s="182"/>
      <c r="AT126" s="176" t="s">
        <v>146</v>
      </c>
      <c r="AU126" s="176" t="s">
        <v>79</v>
      </c>
      <c r="AV126" s="15" t="s">
        <v>142</v>
      </c>
      <c r="AW126" s="15" t="s">
        <v>31</v>
      </c>
      <c r="AX126" s="15" t="s">
        <v>77</v>
      </c>
      <c r="AY126" s="176" t="s">
        <v>135</v>
      </c>
    </row>
    <row r="127" spans="1:65" s="2" customFormat="1" ht="24.2" customHeight="1">
      <c r="A127" s="35"/>
      <c r="B127" s="140"/>
      <c r="C127" s="141" t="s">
        <v>192</v>
      </c>
      <c r="D127" s="141" t="s">
        <v>137</v>
      </c>
      <c r="E127" s="142" t="s">
        <v>1294</v>
      </c>
      <c r="F127" s="143" t="s">
        <v>1295</v>
      </c>
      <c r="G127" s="144" t="s">
        <v>185</v>
      </c>
      <c r="H127" s="145">
        <v>18.875</v>
      </c>
      <c r="I127" s="146"/>
      <c r="J127" s="147">
        <f>ROUND(I127*H127,2)</f>
        <v>0</v>
      </c>
      <c r="K127" s="143" t="s">
        <v>141</v>
      </c>
      <c r="L127" s="36"/>
      <c r="M127" s="148" t="s">
        <v>3</v>
      </c>
      <c r="N127" s="149" t="s">
        <v>40</v>
      </c>
      <c r="O127" s="56"/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52" t="s">
        <v>142</v>
      </c>
      <c r="AT127" s="152" t="s">
        <v>137</v>
      </c>
      <c r="AU127" s="152" t="s">
        <v>79</v>
      </c>
      <c r="AY127" s="20" t="s">
        <v>135</v>
      </c>
      <c r="BE127" s="153">
        <f>IF(N127="základní",J127,0)</f>
        <v>0</v>
      </c>
      <c r="BF127" s="153">
        <f>IF(N127="snížená",J127,0)</f>
        <v>0</v>
      </c>
      <c r="BG127" s="153">
        <f>IF(N127="zákl. přenesená",J127,0)</f>
        <v>0</v>
      </c>
      <c r="BH127" s="153">
        <f>IF(N127="sníž. přenesená",J127,0)</f>
        <v>0</v>
      </c>
      <c r="BI127" s="153">
        <f>IF(N127="nulová",J127,0)</f>
        <v>0</v>
      </c>
      <c r="BJ127" s="20" t="s">
        <v>77</v>
      </c>
      <c r="BK127" s="153">
        <f>ROUND(I127*H127,2)</f>
        <v>0</v>
      </c>
      <c r="BL127" s="20" t="s">
        <v>142</v>
      </c>
      <c r="BM127" s="152" t="s">
        <v>1296</v>
      </c>
    </row>
    <row r="128" spans="1:65" s="2" customFormat="1" ht="11.25">
      <c r="A128" s="35"/>
      <c r="B128" s="36"/>
      <c r="C128" s="35"/>
      <c r="D128" s="154" t="s">
        <v>144</v>
      </c>
      <c r="E128" s="35"/>
      <c r="F128" s="155" t="s">
        <v>1297</v>
      </c>
      <c r="G128" s="35"/>
      <c r="H128" s="35"/>
      <c r="I128" s="156"/>
      <c r="J128" s="35"/>
      <c r="K128" s="35"/>
      <c r="L128" s="36"/>
      <c r="M128" s="157"/>
      <c r="N128" s="158"/>
      <c r="O128" s="56"/>
      <c r="P128" s="56"/>
      <c r="Q128" s="56"/>
      <c r="R128" s="56"/>
      <c r="S128" s="56"/>
      <c r="T128" s="57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20" t="s">
        <v>144</v>
      </c>
      <c r="AU128" s="20" t="s">
        <v>79</v>
      </c>
    </row>
    <row r="129" spans="1:65" s="2" customFormat="1" ht="44.25" customHeight="1">
      <c r="A129" s="35"/>
      <c r="B129" s="140"/>
      <c r="C129" s="141" t="s">
        <v>199</v>
      </c>
      <c r="D129" s="141" t="s">
        <v>137</v>
      </c>
      <c r="E129" s="142" t="s">
        <v>1298</v>
      </c>
      <c r="F129" s="143" t="s">
        <v>1299</v>
      </c>
      <c r="G129" s="144" t="s">
        <v>185</v>
      </c>
      <c r="H129" s="145">
        <v>2.21</v>
      </c>
      <c r="I129" s="146"/>
      <c r="J129" s="147">
        <f>ROUND(I129*H129,2)</f>
        <v>0</v>
      </c>
      <c r="K129" s="143" t="s">
        <v>141</v>
      </c>
      <c r="L129" s="36"/>
      <c r="M129" s="148" t="s">
        <v>3</v>
      </c>
      <c r="N129" s="149" t="s">
        <v>40</v>
      </c>
      <c r="O129" s="56"/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52" t="s">
        <v>142</v>
      </c>
      <c r="AT129" s="152" t="s">
        <v>137</v>
      </c>
      <c r="AU129" s="152" t="s">
        <v>79</v>
      </c>
      <c r="AY129" s="20" t="s">
        <v>135</v>
      </c>
      <c r="BE129" s="153">
        <f>IF(N129="základní",J129,0)</f>
        <v>0</v>
      </c>
      <c r="BF129" s="153">
        <f>IF(N129="snížená",J129,0)</f>
        <v>0</v>
      </c>
      <c r="BG129" s="153">
        <f>IF(N129="zákl. přenesená",J129,0)</f>
        <v>0</v>
      </c>
      <c r="BH129" s="153">
        <f>IF(N129="sníž. přenesená",J129,0)</f>
        <v>0</v>
      </c>
      <c r="BI129" s="153">
        <f>IF(N129="nulová",J129,0)</f>
        <v>0</v>
      </c>
      <c r="BJ129" s="20" t="s">
        <v>77</v>
      </c>
      <c r="BK129" s="153">
        <f>ROUND(I129*H129,2)</f>
        <v>0</v>
      </c>
      <c r="BL129" s="20" t="s">
        <v>142</v>
      </c>
      <c r="BM129" s="152" t="s">
        <v>1300</v>
      </c>
    </row>
    <row r="130" spans="1:65" s="2" customFormat="1" ht="11.25">
      <c r="A130" s="35"/>
      <c r="B130" s="36"/>
      <c r="C130" s="35"/>
      <c r="D130" s="154" t="s">
        <v>144</v>
      </c>
      <c r="E130" s="35"/>
      <c r="F130" s="155" t="s">
        <v>1301</v>
      </c>
      <c r="G130" s="35"/>
      <c r="H130" s="35"/>
      <c r="I130" s="156"/>
      <c r="J130" s="35"/>
      <c r="K130" s="35"/>
      <c r="L130" s="36"/>
      <c r="M130" s="157"/>
      <c r="N130" s="158"/>
      <c r="O130" s="56"/>
      <c r="P130" s="56"/>
      <c r="Q130" s="56"/>
      <c r="R130" s="56"/>
      <c r="S130" s="56"/>
      <c r="T130" s="57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20" t="s">
        <v>144</v>
      </c>
      <c r="AU130" s="20" t="s">
        <v>79</v>
      </c>
    </row>
    <row r="131" spans="1:65" s="14" customFormat="1" ht="11.25">
      <c r="B131" s="167"/>
      <c r="D131" s="160" t="s">
        <v>146</v>
      </c>
      <c r="E131" s="168" t="s">
        <v>3</v>
      </c>
      <c r="F131" s="169" t="s">
        <v>1302</v>
      </c>
      <c r="H131" s="170">
        <v>2.21</v>
      </c>
      <c r="I131" s="171"/>
      <c r="L131" s="167"/>
      <c r="M131" s="172"/>
      <c r="N131" s="173"/>
      <c r="O131" s="173"/>
      <c r="P131" s="173"/>
      <c r="Q131" s="173"/>
      <c r="R131" s="173"/>
      <c r="S131" s="173"/>
      <c r="T131" s="174"/>
      <c r="AT131" s="168" t="s">
        <v>146</v>
      </c>
      <c r="AU131" s="168" t="s">
        <v>79</v>
      </c>
      <c r="AV131" s="14" t="s">
        <v>79</v>
      </c>
      <c r="AW131" s="14" t="s">
        <v>31</v>
      </c>
      <c r="AX131" s="14" t="s">
        <v>69</v>
      </c>
      <c r="AY131" s="168" t="s">
        <v>135</v>
      </c>
    </row>
    <row r="132" spans="1:65" s="15" customFormat="1" ht="11.25">
      <c r="B132" s="175"/>
      <c r="D132" s="160" t="s">
        <v>146</v>
      </c>
      <c r="E132" s="176" t="s">
        <v>3</v>
      </c>
      <c r="F132" s="177" t="s">
        <v>149</v>
      </c>
      <c r="H132" s="178">
        <v>2.21</v>
      </c>
      <c r="I132" s="179"/>
      <c r="L132" s="175"/>
      <c r="M132" s="180"/>
      <c r="N132" s="181"/>
      <c r="O132" s="181"/>
      <c r="P132" s="181"/>
      <c r="Q132" s="181"/>
      <c r="R132" s="181"/>
      <c r="S132" s="181"/>
      <c r="T132" s="182"/>
      <c r="AT132" s="176" t="s">
        <v>146</v>
      </c>
      <c r="AU132" s="176" t="s">
        <v>79</v>
      </c>
      <c r="AV132" s="15" t="s">
        <v>142</v>
      </c>
      <c r="AW132" s="15" t="s">
        <v>31</v>
      </c>
      <c r="AX132" s="15" t="s">
        <v>77</v>
      </c>
      <c r="AY132" s="176" t="s">
        <v>135</v>
      </c>
    </row>
    <row r="133" spans="1:65" s="2" customFormat="1" ht="16.5" customHeight="1">
      <c r="A133" s="35"/>
      <c r="B133" s="140"/>
      <c r="C133" s="183" t="s">
        <v>206</v>
      </c>
      <c r="D133" s="183" t="s">
        <v>405</v>
      </c>
      <c r="E133" s="184" t="s">
        <v>1303</v>
      </c>
      <c r="F133" s="185" t="s">
        <v>1304</v>
      </c>
      <c r="G133" s="186" t="s">
        <v>372</v>
      </c>
      <c r="H133" s="187">
        <v>4.42</v>
      </c>
      <c r="I133" s="188"/>
      <c r="J133" s="189">
        <f>ROUND(I133*H133,2)</f>
        <v>0</v>
      </c>
      <c r="K133" s="185" t="s">
        <v>141</v>
      </c>
      <c r="L133" s="190"/>
      <c r="M133" s="191" t="s">
        <v>3</v>
      </c>
      <c r="N133" s="192" t="s">
        <v>40</v>
      </c>
      <c r="O133" s="56"/>
      <c r="P133" s="150">
        <f>O133*H133</f>
        <v>0</v>
      </c>
      <c r="Q133" s="150">
        <v>1</v>
      </c>
      <c r="R133" s="150">
        <f>Q133*H133</f>
        <v>4.42</v>
      </c>
      <c r="S133" s="150">
        <v>0</v>
      </c>
      <c r="T133" s="151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52" t="s">
        <v>192</v>
      </c>
      <c r="AT133" s="152" t="s">
        <v>405</v>
      </c>
      <c r="AU133" s="152" t="s">
        <v>79</v>
      </c>
      <c r="AY133" s="20" t="s">
        <v>135</v>
      </c>
      <c r="BE133" s="153">
        <f>IF(N133="základní",J133,0)</f>
        <v>0</v>
      </c>
      <c r="BF133" s="153">
        <f>IF(N133="snížená",J133,0)</f>
        <v>0</v>
      </c>
      <c r="BG133" s="153">
        <f>IF(N133="zákl. přenesená",J133,0)</f>
        <v>0</v>
      </c>
      <c r="BH133" s="153">
        <f>IF(N133="sníž. přenesená",J133,0)</f>
        <v>0</v>
      </c>
      <c r="BI133" s="153">
        <f>IF(N133="nulová",J133,0)</f>
        <v>0</v>
      </c>
      <c r="BJ133" s="20" t="s">
        <v>77</v>
      </c>
      <c r="BK133" s="153">
        <f>ROUND(I133*H133,2)</f>
        <v>0</v>
      </c>
      <c r="BL133" s="20" t="s">
        <v>142</v>
      </c>
      <c r="BM133" s="152" t="s">
        <v>1305</v>
      </c>
    </row>
    <row r="134" spans="1:65" s="14" customFormat="1" ht="11.25">
      <c r="B134" s="167"/>
      <c r="D134" s="160" t="s">
        <v>146</v>
      </c>
      <c r="F134" s="169" t="s">
        <v>1306</v>
      </c>
      <c r="H134" s="170">
        <v>4.42</v>
      </c>
      <c r="I134" s="171"/>
      <c r="L134" s="167"/>
      <c r="M134" s="172"/>
      <c r="N134" s="173"/>
      <c r="O134" s="173"/>
      <c r="P134" s="173"/>
      <c r="Q134" s="173"/>
      <c r="R134" s="173"/>
      <c r="S134" s="173"/>
      <c r="T134" s="174"/>
      <c r="AT134" s="168" t="s">
        <v>146</v>
      </c>
      <c r="AU134" s="168" t="s">
        <v>79</v>
      </c>
      <c r="AV134" s="14" t="s">
        <v>79</v>
      </c>
      <c r="AW134" s="14" t="s">
        <v>4</v>
      </c>
      <c r="AX134" s="14" t="s">
        <v>77</v>
      </c>
      <c r="AY134" s="168" t="s">
        <v>135</v>
      </c>
    </row>
    <row r="135" spans="1:65" s="12" customFormat="1" ht="22.9" customHeight="1">
      <c r="B135" s="127"/>
      <c r="D135" s="128" t="s">
        <v>68</v>
      </c>
      <c r="E135" s="138" t="s">
        <v>142</v>
      </c>
      <c r="F135" s="138" t="s">
        <v>507</v>
      </c>
      <c r="I135" s="130"/>
      <c r="J135" s="139">
        <f>BK135</f>
        <v>0</v>
      </c>
      <c r="L135" s="127"/>
      <c r="M135" s="132"/>
      <c r="N135" s="133"/>
      <c r="O135" s="133"/>
      <c r="P135" s="134">
        <f>SUM(P136:P151)</f>
        <v>0</v>
      </c>
      <c r="Q135" s="133"/>
      <c r="R135" s="134">
        <f>SUM(R136:R151)</f>
        <v>2.3201834300000002</v>
      </c>
      <c r="S135" s="133"/>
      <c r="T135" s="135">
        <f>SUM(T136:T151)</f>
        <v>0</v>
      </c>
      <c r="AR135" s="128" t="s">
        <v>77</v>
      </c>
      <c r="AT135" s="136" t="s">
        <v>68</v>
      </c>
      <c r="AU135" s="136" t="s">
        <v>77</v>
      </c>
      <c r="AY135" s="128" t="s">
        <v>135</v>
      </c>
      <c r="BK135" s="137">
        <f>SUM(BK136:BK151)</f>
        <v>0</v>
      </c>
    </row>
    <row r="136" spans="1:65" s="2" customFormat="1" ht="21.75" customHeight="1">
      <c r="A136" s="35"/>
      <c r="B136" s="140"/>
      <c r="C136" s="141" t="s">
        <v>213</v>
      </c>
      <c r="D136" s="141" t="s">
        <v>137</v>
      </c>
      <c r="E136" s="142" t="s">
        <v>1307</v>
      </c>
      <c r="F136" s="143" t="s">
        <v>1308</v>
      </c>
      <c r="G136" s="144" t="s">
        <v>185</v>
      </c>
      <c r="H136" s="145">
        <v>0.71499999999999997</v>
      </c>
      <c r="I136" s="146"/>
      <c r="J136" s="147">
        <f>ROUND(I136*H136,2)</f>
        <v>0</v>
      </c>
      <c r="K136" s="143" t="s">
        <v>141</v>
      </c>
      <c r="L136" s="36"/>
      <c r="M136" s="148" t="s">
        <v>3</v>
      </c>
      <c r="N136" s="149" t="s">
        <v>40</v>
      </c>
      <c r="O136" s="56"/>
      <c r="P136" s="150">
        <f>O136*H136</f>
        <v>0</v>
      </c>
      <c r="Q136" s="150">
        <v>1.8907700000000001</v>
      </c>
      <c r="R136" s="150">
        <f>Q136*H136</f>
        <v>1.3519005500000001</v>
      </c>
      <c r="S136" s="150">
        <v>0</v>
      </c>
      <c r="T136" s="151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52" t="s">
        <v>142</v>
      </c>
      <c r="AT136" s="152" t="s">
        <v>137</v>
      </c>
      <c r="AU136" s="152" t="s">
        <v>79</v>
      </c>
      <c r="AY136" s="20" t="s">
        <v>135</v>
      </c>
      <c r="BE136" s="153">
        <f>IF(N136="základní",J136,0)</f>
        <v>0</v>
      </c>
      <c r="BF136" s="153">
        <f>IF(N136="snížená",J136,0)</f>
        <v>0</v>
      </c>
      <c r="BG136" s="153">
        <f>IF(N136="zákl. přenesená",J136,0)</f>
        <v>0</v>
      </c>
      <c r="BH136" s="153">
        <f>IF(N136="sníž. přenesená",J136,0)</f>
        <v>0</v>
      </c>
      <c r="BI136" s="153">
        <f>IF(N136="nulová",J136,0)</f>
        <v>0</v>
      </c>
      <c r="BJ136" s="20" t="s">
        <v>77</v>
      </c>
      <c r="BK136" s="153">
        <f>ROUND(I136*H136,2)</f>
        <v>0</v>
      </c>
      <c r="BL136" s="20" t="s">
        <v>142</v>
      </c>
      <c r="BM136" s="152" t="s">
        <v>1309</v>
      </c>
    </row>
    <row r="137" spans="1:65" s="2" customFormat="1" ht="11.25">
      <c r="A137" s="35"/>
      <c r="B137" s="36"/>
      <c r="C137" s="35"/>
      <c r="D137" s="154" t="s">
        <v>144</v>
      </c>
      <c r="E137" s="35"/>
      <c r="F137" s="155" t="s">
        <v>1310</v>
      </c>
      <c r="G137" s="35"/>
      <c r="H137" s="35"/>
      <c r="I137" s="156"/>
      <c r="J137" s="35"/>
      <c r="K137" s="35"/>
      <c r="L137" s="36"/>
      <c r="M137" s="157"/>
      <c r="N137" s="158"/>
      <c r="O137" s="56"/>
      <c r="P137" s="56"/>
      <c r="Q137" s="56"/>
      <c r="R137" s="56"/>
      <c r="S137" s="56"/>
      <c r="T137" s="57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20" t="s">
        <v>144</v>
      </c>
      <c r="AU137" s="20" t="s">
        <v>79</v>
      </c>
    </row>
    <row r="138" spans="1:65" s="14" customFormat="1" ht="11.25">
      <c r="B138" s="167"/>
      <c r="D138" s="160" t="s">
        <v>146</v>
      </c>
      <c r="E138" s="168" t="s">
        <v>3</v>
      </c>
      <c r="F138" s="169" t="s">
        <v>1311</v>
      </c>
      <c r="H138" s="170">
        <v>0.71499999999999997</v>
      </c>
      <c r="I138" s="171"/>
      <c r="L138" s="167"/>
      <c r="M138" s="172"/>
      <c r="N138" s="173"/>
      <c r="O138" s="173"/>
      <c r="P138" s="173"/>
      <c r="Q138" s="173"/>
      <c r="R138" s="173"/>
      <c r="S138" s="173"/>
      <c r="T138" s="174"/>
      <c r="AT138" s="168" t="s">
        <v>146</v>
      </c>
      <c r="AU138" s="168" t="s">
        <v>79</v>
      </c>
      <c r="AV138" s="14" t="s">
        <v>79</v>
      </c>
      <c r="AW138" s="14" t="s">
        <v>31</v>
      </c>
      <c r="AX138" s="14" t="s">
        <v>69</v>
      </c>
      <c r="AY138" s="168" t="s">
        <v>135</v>
      </c>
    </row>
    <row r="139" spans="1:65" s="15" customFormat="1" ht="11.25">
      <c r="B139" s="175"/>
      <c r="D139" s="160" t="s">
        <v>146</v>
      </c>
      <c r="E139" s="176" t="s">
        <v>3</v>
      </c>
      <c r="F139" s="177" t="s">
        <v>149</v>
      </c>
      <c r="H139" s="178">
        <v>0.71499999999999997</v>
      </c>
      <c r="I139" s="179"/>
      <c r="L139" s="175"/>
      <c r="M139" s="180"/>
      <c r="N139" s="181"/>
      <c r="O139" s="181"/>
      <c r="P139" s="181"/>
      <c r="Q139" s="181"/>
      <c r="R139" s="181"/>
      <c r="S139" s="181"/>
      <c r="T139" s="182"/>
      <c r="AT139" s="176" t="s">
        <v>146</v>
      </c>
      <c r="AU139" s="176" t="s">
        <v>79</v>
      </c>
      <c r="AV139" s="15" t="s">
        <v>142</v>
      </c>
      <c r="AW139" s="15" t="s">
        <v>31</v>
      </c>
      <c r="AX139" s="15" t="s">
        <v>77</v>
      </c>
      <c r="AY139" s="176" t="s">
        <v>135</v>
      </c>
    </row>
    <row r="140" spans="1:65" s="2" customFormat="1" ht="24.2" customHeight="1">
      <c r="A140" s="35"/>
      <c r="B140" s="140"/>
      <c r="C140" s="141" t="s">
        <v>9</v>
      </c>
      <c r="D140" s="141" t="s">
        <v>137</v>
      </c>
      <c r="E140" s="142" t="s">
        <v>1312</v>
      </c>
      <c r="F140" s="143" t="s">
        <v>1313</v>
      </c>
      <c r="G140" s="144" t="s">
        <v>185</v>
      </c>
      <c r="H140" s="145">
        <v>0.38400000000000001</v>
      </c>
      <c r="I140" s="146"/>
      <c r="J140" s="147">
        <f>ROUND(I140*H140,2)</f>
        <v>0</v>
      </c>
      <c r="K140" s="143" t="s">
        <v>141</v>
      </c>
      <c r="L140" s="36"/>
      <c r="M140" s="148" t="s">
        <v>3</v>
      </c>
      <c r="N140" s="149" t="s">
        <v>40</v>
      </c>
      <c r="O140" s="56"/>
      <c r="P140" s="150">
        <f>O140*H140</f>
        <v>0</v>
      </c>
      <c r="Q140" s="150">
        <v>2.5018699999999998</v>
      </c>
      <c r="R140" s="150">
        <f>Q140*H140</f>
        <v>0.96071807999999992</v>
      </c>
      <c r="S140" s="150">
        <v>0</v>
      </c>
      <c r="T140" s="151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52" t="s">
        <v>142</v>
      </c>
      <c r="AT140" s="152" t="s">
        <v>137</v>
      </c>
      <c r="AU140" s="152" t="s">
        <v>79</v>
      </c>
      <c r="AY140" s="20" t="s">
        <v>135</v>
      </c>
      <c r="BE140" s="153">
        <f>IF(N140="základní",J140,0)</f>
        <v>0</v>
      </c>
      <c r="BF140" s="153">
        <f>IF(N140="snížená",J140,0)</f>
        <v>0</v>
      </c>
      <c r="BG140" s="153">
        <f>IF(N140="zákl. přenesená",J140,0)</f>
        <v>0</v>
      </c>
      <c r="BH140" s="153">
        <f>IF(N140="sníž. přenesená",J140,0)</f>
        <v>0</v>
      </c>
      <c r="BI140" s="153">
        <f>IF(N140="nulová",J140,0)</f>
        <v>0</v>
      </c>
      <c r="BJ140" s="20" t="s">
        <v>77</v>
      </c>
      <c r="BK140" s="153">
        <f>ROUND(I140*H140,2)</f>
        <v>0</v>
      </c>
      <c r="BL140" s="20" t="s">
        <v>142</v>
      </c>
      <c r="BM140" s="152" t="s">
        <v>1314</v>
      </c>
    </row>
    <row r="141" spans="1:65" s="2" customFormat="1" ht="11.25">
      <c r="A141" s="35"/>
      <c r="B141" s="36"/>
      <c r="C141" s="35"/>
      <c r="D141" s="154" t="s">
        <v>144</v>
      </c>
      <c r="E141" s="35"/>
      <c r="F141" s="155" t="s">
        <v>1315</v>
      </c>
      <c r="G141" s="35"/>
      <c r="H141" s="35"/>
      <c r="I141" s="156"/>
      <c r="J141" s="35"/>
      <c r="K141" s="35"/>
      <c r="L141" s="36"/>
      <c r="M141" s="157"/>
      <c r="N141" s="158"/>
      <c r="O141" s="56"/>
      <c r="P141" s="56"/>
      <c r="Q141" s="56"/>
      <c r="R141" s="56"/>
      <c r="S141" s="56"/>
      <c r="T141" s="57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20" t="s">
        <v>144</v>
      </c>
      <c r="AU141" s="20" t="s">
        <v>79</v>
      </c>
    </row>
    <row r="142" spans="1:65" s="13" customFormat="1" ht="11.25">
      <c r="B142" s="159"/>
      <c r="D142" s="160" t="s">
        <v>146</v>
      </c>
      <c r="E142" s="161" t="s">
        <v>3</v>
      </c>
      <c r="F142" s="162" t="s">
        <v>1316</v>
      </c>
      <c r="H142" s="161" t="s">
        <v>3</v>
      </c>
      <c r="I142" s="163"/>
      <c r="L142" s="159"/>
      <c r="M142" s="164"/>
      <c r="N142" s="165"/>
      <c r="O142" s="165"/>
      <c r="P142" s="165"/>
      <c r="Q142" s="165"/>
      <c r="R142" s="165"/>
      <c r="S142" s="165"/>
      <c r="T142" s="166"/>
      <c r="AT142" s="161" t="s">
        <v>146</v>
      </c>
      <c r="AU142" s="161" t="s">
        <v>79</v>
      </c>
      <c r="AV142" s="13" t="s">
        <v>77</v>
      </c>
      <c r="AW142" s="13" t="s">
        <v>31</v>
      </c>
      <c r="AX142" s="13" t="s">
        <v>69</v>
      </c>
      <c r="AY142" s="161" t="s">
        <v>135</v>
      </c>
    </row>
    <row r="143" spans="1:65" s="14" customFormat="1" ht="11.25">
      <c r="B143" s="167"/>
      <c r="D143" s="160" t="s">
        <v>146</v>
      </c>
      <c r="E143" s="168" t="s">
        <v>3</v>
      </c>
      <c r="F143" s="169" t="s">
        <v>1317</v>
      </c>
      <c r="H143" s="170">
        <v>0.38400000000000001</v>
      </c>
      <c r="I143" s="171"/>
      <c r="L143" s="167"/>
      <c r="M143" s="172"/>
      <c r="N143" s="173"/>
      <c r="O143" s="173"/>
      <c r="P143" s="173"/>
      <c r="Q143" s="173"/>
      <c r="R143" s="173"/>
      <c r="S143" s="173"/>
      <c r="T143" s="174"/>
      <c r="AT143" s="168" t="s">
        <v>146</v>
      </c>
      <c r="AU143" s="168" t="s">
        <v>79</v>
      </c>
      <c r="AV143" s="14" t="s">
        <v>79</v>
      </c>
      <c r="AW143" s="14" t="s">
        <v>31</v>
      </c>
      <c r="AX143" s="14" t="s">
        <v>69</v>
      </c>
      <c r="AY143" s="168" t="s">
        <v>135</v>
      </c>
    </row>
    <row r="144" spans="1:65" s="15" customFormat="1" ht="11.25">
      <c r="B144" s="175"/>
      <c r="D144" s="160" t="s">
        <v>146</v>
      </c>
      <c r="E144" s="176" t="s">
        <v>3</v>
      </c>
      <c r="F144" s="177" t="s">
        <v>149</v>
      </c>
      <c r="H144" s="178">
        <v>0.38400000000000001</v>
      </c>
      <c r="I144" s="179"/>
      <c r="L144" s="175"/>
      <c r="M144" s="180"/>
      <c r="N144" s="181"/>
      <c r="O144" s="181"/>
      <c r="P144" s="181"/>
      <c r="Q144" s="181"/>
      <c r="R144" s="181"/>
      <c r="S144" s="181"/>
      <c r="T144" s="182"/>
      <c r="AT144" s="176" t="s">
        <v>146</v>
      </c>
      <c r="AU144" s="176" t="s">
        <v>79</v>
      </c>
      <c r="AV144" s="15" t="s">
        <v>142</v>
      </c>
      <c r="AW144" s="15" t="s">
        <v>31</v>
      </c>
      <c r="AX144" s="15" t="s">
        <v>77</v>
      </c>
      <c r="AY144" s="176" t="s">
        <v>135</v>
      </c>
    </row>
    <row r="145" spans="1:65" s="2" customFormat="1" ht="24.2" customHeight="1">
      <c r="A145" s="35"/>
      <c r="B145" s="140"/>
      <c r="C145" s="141" t="s">
        <v>259</v>
      </c>
      <c r="D145" s="141" t="s">
        <v>137</v>
      </c>
      <c r="E145" s="142" t="s">
        <v>1318</v>
      </c>
      <c r="F145" s="143" t="s">
        <v>1319</v>
      </c>
      <c r="G145" s="144" t="s">
        <v>140</v>
      </c>
      <c r="H145" s="145">
        <v>0.96</v>
      </c>
      <c r="I145" s="146"/>
      <c r="J145" s="147">
        <f>ROUND(I145*H145,2)</f>
        <v>0</v>
      </c>
      <c r="K145" s="143" t="s">
        <v>141</v>
      </c>
      <c r="L145" s="36"/>
      <c r="M145" s="148" t="s">
        <v>3</v>
      </c>
      <c r="N145" s="149" t="s">
        <v>40</v>
      </c>
      <c r="O145" s="56"/>
      <c r="P145" s="150">
        <f>O145*H145</f>
        <v>0</v>
      </c>
      <c r="Q145" s="150">
        <v>7.8799999999999999E-3</v>
      </c>
      <c r="R145" s="150">
        <f>Q145*H145</f>
        <v>7.5648E-3</v>
      </c>
      <c r="S145" s="150">
        <v>0</v>
      </c>
      <c r="T145" s="151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52" t="s">
        <v>142</v>
      </c>
      <c r="AT145" s="152" t="s">
        <v>137</v>
      </c>
      <c r="AU145" s="152" t="s">
        <v>79</v>
      </c>
      <c r="AY145" s="20" t="s">
        <v>135</v>
      </c>
      <c r="BE145" s="153">
        <f>IF(N145="základní",J145,0)</f>
        <v>0</v>
      </c>
      <c r="BF145" s="153">
        <f>IF(N145="snížená",J145,0)</f>
        <v>0</v>
      </c>
      <c r="BG145" s="153">
        <f>IF(N145="zákl. přenesená",J145,0)</f>
        <v>0</v>
      </c>
      <c r="BH145" s="153">
        <f>IF(N145="sníž. přenesená",J145,0)</f>
        <v>0</v>
      </c>
      <c r="BI145" s="153">
        <f>IF(N145="nulová",J145,0)</f>
        <v>0</v>
      </c>
      <c r="BJ145" s="20" t="s">
        <v>77</v>
      </c>
      <c r="BK145" s="153">
        <f>ROUND(I145*H145,2)</f>
        <v>0</v>
      </c>
      <c r="BL145" s="20" t="s">
        <v>142</v>
      </c>
      <c r="BM145" s="152" t="s">
        <v>1320</v>
      </c>
    </row>
    <row r="146" spans="1:65" s="2" customFormat="1" ht="11.25">
      <c r="A146" s="35"/>
      <c r="B146" s="36"/>
      <c r="C146" s="35"/>
      <c r="D146" s="154" t="s">
        <v>144</v>
      </c>
      <c r="E146" s="35"/>
      <c r="F146" s="155" t="s">
        <v>1321</v>
      </c>
      <c r="G146" s="35"/>
      <c r="H146" s="35"/>
      <c r="I146" s="156"/>
      <c r="J146" s="35"/>
      <c r="K146" s="35"/>
      <c r="L146" s="36"/>
      <c r="M146" s="157"/>
      <c r="N146" s="158"/>
      <c r="O146" s="56"/>
      <c r="P146" s="56"/>
      <c r="Q146" s="56"/>
      <c r="R146" s="56"/>
      <c r="S146" s="56"/>
      <c r="T146" s="57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20" t="s">
        <v>144</v>
      </c>
      <c r="AU146" s="20" t="s">
        <v>79</v>
      </c>
    </row>
    <row r="147" spans="1:65" s="13" customFormat="1" ht="11.25">
      <c r="B147" s="159"/>
      <c r="D147" s="160" t="s">
        <v>146</v>
      </c>
      <c r="E147" s="161" t="s">
        <v>3</v>
      </c>
      <c r="F147" s="162" t="s">
        <v>1316</v>
      </c>
      <c r="H147" s="161" t="s">
        <v>3</v>
      </c>
      <c r="I147" s="163"/>
      <c r="L147" s="159"/>
      <c r="M147" s="164"/>
      <c r="N147" s="165"/>
      <c r="O147" s="165"/>
      <c r="P147" s="165"/>
      <c r="Q147" s="165"/>
      <c r="R147" s="165"/>
      <c r="S147" s="165"/>
      <c r="T147" s="166"/>
      <c r="AT147" s="161" t="s">
        <v>146</v>
      </c>
      <c r="AU147" s="161" t="s">
        <v>79</v>
      </c>
      <c r="AV147" s="13" t="s">
        <v>77</v>
      </c>
      <c r="AW147" s="13" t="s">
        <v>31</v>
      </c>
      <c r="AX147" s="13" t="s">
        <v>69</v>
      </c>
      <c r="AY147" s="161" t="s">
        <v>135</v>
      </c>
    </row>
    <row r="148" spans="1:65" s="14" customFormat="1" ht="11.25">
      <c r="B148" s="167"/>
      <c r="D148" s="160" t="s">
        <v>146</v>
      </c>
      <c r="E148" s="168" t="s">
        <v>3</v>
      </c>
      <c r="F148" s="169" t="s">
        <v>1322</v>
      </c>
      <c r="H148" s="170">
        <v>0.96</v>
      </c>
      <c r="I148" s="171"/>
      <c r="L148" s="167"/>
      <c r="M148" s="172"/>
      <c r="N148" s="173"/>
      <c r="O148" s="173"/>
      <c r="P148" s="173"/>
      <c r="Q148" s="173"/>
      <c r="R148" s="173"/>
      <c r="S148" s="173"/>
      <c r="T148" s="174"/>
      <c r="AT148" s="168" t="s">
        <v>146</v>
      </c>
      <c r="AU148" s="168" t="s">
        <v>79</v>
      </c>
      <c r="AV148" s="14" t="s">
        <v>79</v>
      </c>
      <c r="AW148" s="14" t="s">
        <v>31</v>
      </c>
      <c r="AX148" s="14" t="s">
        <v>69</v>
      </c>
      <c r="AY148" s="168" t="s">
        <v>135</v>
      </c>
    </row>
    <row r="149" spans="1:65" s="15" customFormat="1" ht="11.25">
      <c r="B149" s="175"/>
      <c r="D149" s="160" t="s">
        <v>146</v>
      </c>
      <c r="E149" s="176" t="s">
        <v>3</v>
      </c>
      <c r="F149" s="177" t="s">
        <v>149</v>
      </c>
      <c r="H149" s="178">
        <v>0.96</v>
      </c>
      <c r="I149" s="179"/>
      <c r="L149" s="175"/>
      <c r="M149" s="180"/>
      <c r="N149" s="181"/>
      <c r="O149" s="181"/>
      <c r="P149" s="181"/>
      <c r="Q149" s="181"/>
      <c r="R149" s="181"/>
      <c r="S149" s="181"/>
      <c r="T149" s="182"/>
      <c r="AT149" s="176" t="s">
        <v>146</v>
      </c>
      <c r="AU149" s="176" t="s">
        <v>79</v>
      </c>
      <c r="AV149" s="15" t="s">
        <v>142</v>
      </c>
      <c r="AW149" s="15" t="s">
        <v>31</v>
      </c>
      <c r="AX149" s="15" t="s">
        <v>77</v>
      </c>
      <c r="AY149" s="176" t="s">
        <v>135</v>
      </c>
    </row>
    <row r="150" spans="1:65" s="2" customFormat="1" ht="24.2" customHeight="1">
      <c r="A150" s="35"/>
      <c r="B150" s="140"/>
      <c r="C150" s="141" t="s">
        <v>267</v>
      </c>
      <c r="D150" s="141" t="s">
        <v>137</v>
      </c>
      <c r="E150" s="142" t="s">
        <v>1323</v>
      </c>
      <c r="F150" s="143" t="s">
        <v>1324</v>
      </c>
      <c r="G150" s="144" t="s">
        <v>140</v>
      </c>
      <c r="H150" s="145">
        <v>0.96</v>
      </c>
      <c r="I150" s="146"/>
      <c r="J150" s="147">
        <f>ROUND(I150*H150,2)</f>
        <v>0</v>
      </c>
      <c r="K150" s="143" t="s">
        <v>141</v>
      </c>
      <c r="L150" s="36"/>
      <c r="M150" s="148" t="s">
        <v>3</v>
      </c>
      <c r="N150" s="149" t="s">
        <v>40</v>
      </c>
      <c r="O150" s="56"/>
      <c r="P150" s="150">
        <f>O150*H150</f>
        <v>0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52" t="s">
        <v>142</v>
      </c>
      <c r="AT150" s="152" t="s">
        <v>137</v>
      </c>
      <c r="AU150" s="152" t="s">
        <v>79</v>
      </c>
      <c r="AY150" s="20" t="s">
        <v>135</v>
      </c>
      <c r="BE150" s="153">
        <f>IF(N150="základní",J150,0)</f>
        <v>0</v>
      </c>
      <c r="BF150" s="153">
        <f>IF(N150="snížená",J150,0)</f>
        <v>0</v>
      </c>
      <c r="BG150" s="153">
        <f>IF(N150="zákl. přenesená",J150,0)</f>
        <v>0</v>
      </c>
      <c r="BH150" s="153">
        <f>IF(N150="sníž. přenesená",J150,0)</f>
        <v>0</v>
      </c>
      <c r="BI150" s="153">
        <f>IF(N150="nulová",J150,0)</f>
        <v>0</v>
      </c>
      <c r="BJ150" s="20" t="s">
        <v>77</v>
      </c>
      <c r="BK150" s="153">
        <f>ROUND(I150*H150,2)</f>
        <v>0</v>
      </c>
      <c r="BL150" s="20" t="s">
        <v>142</v>
      </c>
      <c r="BM150" s="152" t="s">
        <v>1325</v>
      </c>
    </row>
    <row r="151" spans="1:65" s="2" customFormat="1" ht="11.25">
      <c r="A151" s="35"/>
      <c r="B151" s="36"/>
      <c r="C151" s="35"/>
      <c r="D151" s="154" t="s">
        <v>144</v>
      </c>
      <c r="E151" s="35"/>
      <c r="F151" s="155" t="s">
        <v>1326</v>
      </c>
      <c r="G151" s="35"/>
      <c r="H151" s="35"/>
      <c r="I151" s="156"/>
      <c r="J151" s="35"/>
      <c r="K151" s="35"/>
      <c r="L151" s="36"/>
      <c r="M151" s="157"/>
      <c r="N151" s="158"/>
      <c r="O151" s="56"/>
      <c r="P151" s="56"/>
      <c r="Q151" s="56"/>
      <c r="R151" s="56"/>
      <c r="S151" s="56"/>
      <c r="T151" s="57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20" t="s">
        <v>144</v>
      </c>
      <c r="AU151" s="20" t="s">
        <v>79</v>
      </c>
    </row>
    <row r="152" spans="1:65" s="12" customFormat="1" ht="22.9" customHeight="1">
      <c r="B152" s="127"/>
      <c r="D152" s="128" t="s">
        <v>68</v>
      </c>
      <c r="E152" s="138" t="s">
        <v>167</v>
      </c>
      <c r="F152" s="138" t="s">
        <v>522</v>
      </c>
      <c r="I152" s="130"/>
      <c r="J152" s="139">
        <f>BK152</f>
        <v>0</v>
      </c>
      <c r="L152" s="127"/>
      <c r="M152" s="132"/>
      <c r="N152" s="133"/>
      <c r="O152" s="133"/>
      <c r="P152" s="134">
        <f>SUM(P153:P157)</f>
        <v>0</v>
      </c>
      <c r="Q152" s="133"/>
      <c r="R152" s="134">
        <f>SUM(R153:R157)</f>
        <v>8.8640000000000008</v>
      </c>
      <c r="S152" s="133"/>
      <c r="T152" s="135">
        <f>SUM(T153:T157)</f>
        <v>0</v>
      </c>
      <c r="AR152" s="128" t="s">
        <v>77</v>
      </c>
      <c r="AT152" s="136" t="s">
        <v>68</v>
      </c>
      <c r="AU152" s="136" t="s">
        <v>77</v>
      </c>
      <c r="AY152" s="128" t="s">
        <v>135</v>
      </c>
      <c r="BK152" s="137">
        <f>SUM(BK153:BK157)</f>
        <v>0</v>
      </c>
    </row>
    <row r="153" spans="1:65" s="2" customFormat="1" ht="16.5" customHeight="1">
      <c r="A153" s="35"/>
      <c r="B153" s="140"/>
      <c r="C153" s="141" t="s">
        <v>281</v>
      </c>
      <c r="D153" s="141" t="s">
        <v>137</v>
      </c>
      <c r="E153" s="142" t="s">
        <v>1327</v>
      </c>
      <c r="F153" s="143" t="s">
        <v>1328</v>
      </c>
      <c r="G153" s="144" t="s">
        <v>140</v>
      </c>
      <c r="H153" s="145">
        <v>11.08</v>
      </c>
      <c r="I153" s="146"/>
      <c r="J153" s="147">
        <f>ROUND(I153*H153,2)</f>
        <v>0</v>
      </c>
      <c r="K153" s="143" t="s">
        <v>3</v>
      </c>
      <c r="L153" s="36"/>
      <c r="M153" s="148" t="s">
        <v>3</v>
      </c>
      <c r="N153" s="149" t="s">
        <v>40</v>
      </c>
      <c r="O153" s="56"/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52" t="s">
        <v>142</v>
      </c>
      <c r="AT153" s="152" t="s">
        <v>137</v>
      </c>
      <c r="AU153" s="152" t="s">
        <v>79</v>
      </c>
      <c r="AY153" s="20" t="s">
        <v>135</v>
      </c>
      <c r="BE153" s="153">
        <f>IF(N153="základní",J153,0)</f>
        <v>0</v>
      </c>
      <c r="BF153" s="153">
        <f>IF(N153="snížená",J153,0)</f>
        <v>0</v>
      </c>
      <c r="BG153" s="153">
        <f>IF(N153="zákl. přenesená",J153,0)</f>
        <v>0</v>
      </c>
      <c r="BH153" s="153">
        <f>IF(N153="sníž. přenesená",J153,0)</f>
        <v>0</v>
      </c>
      <c r="BI153" s="153">
        <f>IF(N153="nulová",J153,0)</f>
        <v>0</v>
      </c>
      <c r="BJ153" s="20" t="s">
        <v>77</v>
      </c>
      <c r="BK153" s="153">
        <f>ROUND(I153*H153,2)</f>
        <v>0</v>
      </c>
      <c r="BL153" s="20" t="s">
        <v>142</v>
      </c>
      <c r="BM153" s="152" t="s">
        <v>1329</v>
      </c>
    </row>
    <row r="154" spans="1:65" s="14" customFormat="1" ht="11.25">
      <c r="B154" s="167"/>
      <c r="D154" s="160" t="s">
        <v>146</v>
      </c>
      <c r="E154" s="168" t="s">
        <v>3</v>
      </c>
      <c r="F154" s="169" t="s">
        <v>1330</v>
      </c>
      <c r="H154" s="170">
        <v>11.08</v>
      </c>
      <c r="I154" s="171"/>
      <c r="L154" s="167"/>
      <c r="M154" s="172"/>
      <c r="N154" s="173"/>
      <c r="O154" s="173"/>
      <c r="P154" s="173"/>
      <c r="Q154" s="173"/>
      <c r="R154" s="173"/>
      <c r="S154" s="173"/>
      <c r="T154" s="174"/>
      <c r="AT154" s="168" t="s">
        <v>146</v>
      </c>
      <c r="AU154" s="168" t="s">
        <v>79</v>
      </c>
      <c r="AV154" s="14" t="s">
        <v>79</v>
      </c>
      <c r="AW154" s="14" t="s">
        <v>31</v>
      </c>
      <c r="AX154" s="14" t="s">
        <v>69</v>
      </c>
      <c r="AY154" s="168" t="s">
        <v>135</v>
      </c>
    </row>
    <row r="155" spans="1:65" s="15" customFormat="1" ht="11.25">
      <c r="B155" s="175"/>
      <c r="D155" s="160" t="s">
        <v>146</v>
      </c>
      <c r="E155" s="176" t="s">
        <v>3</v>
      </c>
      <c r="F155" s="177" t="s">
        <v>149</v>
      </c>
      <c r="H155" s="178">
        <v>11.08</v>
      </c>
      <c r="I155" s="179"/>
      <c r="L155" s="175"/>
      <c r="M155" s="180"/>
      <c r="N155" s="181"/>
      <c r="O155" s="181"/>
      <c r="P155" s="181"/>
      <c r="Q155" s="181"/>
      <c r="R155" s="181"/>
      <c r="S155" s="181"/>
      <c r="T155" s="182"/>
      <c r="AT155" s="176" t="s">
        <v>146</v>
      </c>
      <c r="AU155" s="176" t="s">
        <v>79</v>
      </c>
      <c r="AV155" s="15" t="s">
        <v>142</v>
      </c>
      <c r="AW155" s="15" t="s">
        <v>31</v>
      </c>
      <c r="AX155" s="15" t="s">
        <v>77</v>
      </c>
      <c r="AY155" s="176" t="s">
        <v>135</v>
      </c>
    </row>
    <row r="156" spans="1:65" s="2" customFormat="1" ht="16.5" customHeight="1">
      <c r="A156" s="35"/>
      <c r="B156" s="140"/>
      <c r="C156" s="141" t="s">
        <v>290</v>
      </c>
      <c r="D156" s="141" t="s">
        <v>137</v>
      </c>
      <c r="E156" s="142" t="s">
        <v>1331</v>
      </c>
      <c r="F156" s="143" t="s">
        <v>1006</v>
      </c>
      <c r="G156" s="144" t="s">
        <v>140</v>
      </c>
      <c r="H156" s="145">
        <v>11.08</v>
      </c>
      <c r="I156" s="146"/>
      <c r="J156" s="147">
        <f>ROUND(I156*H156,2)</f>
        <v>0</v>
      </c>
      <c r="K156" s="143" t="s">
        <v>3</v>
      </c>
      <c r="L156" s="36"/>
      <c r="M156" s="148" t="s">
        <v>3</v>
      </c>
      <c r="N156" s="149" t="s">
        <v>40</v>
      </c>
      <c r="O156" s="56"/>
      <c r="P156" s="150">
        <f>O156*H156</f>
        <v>0</v>
      </c>
      <c r="Q156" s="150">
        <v>0.8</v>
      </c>
      <c r="R156" s="150">
        <f>Q156*H156</f>
        <v>8.8640000000000008</v>
      </c>
      <c r="S156" s="150">
        <v>0</v>
      </c>
      <c r="T156" s="151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52" t="s">
        <v>142</v>
      </c>
      <c r="AT156" s="152" t="s">
        <v>137</v>
      </c>
      <c r="AU156" s="152" t="s">
        <v>79</v>
      </c>
      <c r="AY156" s="20" t="s">
        <v>135</v>
      </c>
      <c r="BE156" s="153">
        <f>IF(N156="základní",J156,0)</f>
        <v>0</v>
      </c>
      <c r="BF156" s="153">
        <f>IF(N156="snížená",J156,0)</f>
        <v>0</v>
      </c>
      <c r="BG156" s="153">
        <f>IF(N156="zákl. přenesená",J156,0)</f>
        <v>0</v>
      </c>
      <c r="BH156" s="153">
        <f>IF(N156="sníž. přenesená",J156,0)</f>
        <v>0</v>
      </c>
      <c r="BI156" s="153">
        <f>IF(N156="nulová",J156,0)</f>
        <v>0</v>
      </c>
      <c r="BJ156" s="20" t="s">
        <v>77</v>
      </c>
      <c r="BK156" s="153">
        <f>ROUND(I156*H156,2)</f>
        <v>0</v>
      </c>
      <c r="BL156" s="20" t="s">
        <v>142</v>
      </c>
      <c r="BM156" s="152" t="s">
        <v>1332</v>
      </c>
    </row>
    <row r="157" spans="1:65" s="2" customFormat="1" ht="16.5" customHeight="1">
      <c r="A157" s="35"/>
      <c r="B157" s="140"/>
      <c r="C157" s="141" t="s">
        <v>296</v>
      </c>
      <c r="D157" s="141" t="s">
        <v>137</v>
      </c>
      <c r="E157" s="142" t="s">
        <v>1333</v>
      </c>
      <c r="F157" s="143" t="s">
        <v>1008</v>
      </c>
      <c r="G157" s="144" t="s">
        <v>997</v>
      </c>
      <c r="H157" s="145">
        <v>1</v>
      </c>
      <c r="I157" s="146"/>
      <c r="J157" s="147">
        <f>ROUND(I157*H157,2)</f>
        <v>0</v>
      </c>
      <c r="K157" s="143" t="s">
        <v>3</v>
      </c>
      <c r="L157" s="36"/>
      <c r="M157" s="148" t="s">
        <v>3</v>
      </c>
      <c r="N157" s="149" t="s">
        <v>40</v>
      </c>
      <c r="O157" s="56"/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52" t="s">
        <v>142</v>
      </c>
      <c r="AT157" s="152" t="s">
        <v>137</v>
      </c>
      <c r="AU157" s="152" t="s">
        <v>79</v>
      </c>
      <c r="AY157" s="20" t="s">
        <v>135</v>
      </c>
      <c r="BE157" s="153">
        <f>IF(N157="základní",J157,0)</f>
        <v>0</v>
      </c>
      <c r="BF157" s="153">
        <f>IF(N157="snížená",J157,0)</f>
        <v>0</v>
      </c>
      <c r="BG157" s="153">
        <f>IF(N157="zákl. přenesená",J157,0)</f>
        <v>0</v>
      </c>
      <c r="BH157" s="153">
        <f>IF(N157="sníž. přenesená",J157,0)</f>
        <v>0</v>
      </c>
      <c r="BI157" s="153">
        <f>IF(N157="nulová",J157,0)</f>
        <v>0</v>
      </c>
      <c r="BJ157" s="20" t="s">
        <v>77</v>
      </c>
      <c r="BK157" s="153">
        <f>ROUND(I157*H157,2)</f>
        <v>0</v>
      </c>
      <c r="BL157" s="20" t="s">
        <v>142</v>
      </c>
      <c r="BM157" s="152" t="s">
        <v>1334</v>
      </c>
    </row>
    <row r="158" spans="1:65" s="12" customFormat="1" ht="22.9" customHeight="1">
      <c r="B158" s="127"/>
      <c r="D158" s="128" t="s">
        <v>68</v>
      </c>
      <c r="E158" s="138" t="s">
        <v>192</v>
      </c>
      <c r="F158" s="138" t="s">
        <v>1335</v>
      </c>
      <c r="I158" s="130"/>
      <c r="J158" s="139">
        <f>BK158</f>
        <v>0</v>
      </c>
      <c r="L158" s="127"/>
      <c r="M158" s="132"/>
      <c r="N158" s="133"/>
      <c r="O158" s="133"/>
      <c r="P158" s="134">
        <f>SUM(P159:P166)</f>
        <v>0</v>
      </c>
      <c r="Q158" s="133"/>
      <c r="R158" s="134">
        <f>SUM(R159:R166)</f>
        <v>5.0345000000000008E-3</v>
      </c>
      <c r="S158" s="133"/>
      <c r="T158" s="135">
        <f>SUM(T159:T166)</f>
        <v>0</v>
      </c>
      <c r="AR158" s="128" t="s">
        <v>77</v>
      </c>
      <c r="AT158" s="136" t="s">
        <v>68</v>
      </c>
      <c r="AU158" s="136" t="s">
        <v>77</v>
      </c>
      <c r="AY158" s="128" t="s">
        <v>135</v>
      </c>
      <c r="BK158" s="137">
        <f>SUM(BK159:BK166)</f>
        <v>0</v>
      </c>
    </row>
    <row r="159" spans="1:65" s="2" customFormat="1" ht="24.2" customHeight="1">
      <c r="A159" s="35"/>
      <c r="B159" s="140"/>
      <c r="C159" s="141" t="s">
        <v>148</v>
      </c>
      <c r="D159" s="141" t="s">
        <v>137</v>
      </c>
      <c r="E159" s="142" t="s">
        <v>1336</v>
      </c>
      <c r="F159" s="143" t="s">
        <v>1337</v>
      </c>
      <c r="G159" s="144" t="s">
        <v>157</v>
      </c>
      <c r="H159" s="145">
        <v>10</v>
      </c>
      <c r="I159" s="146"/>
      <c r="J159" s="147">
        <f>ROUND(I159*H159,2)</f>
        <v>0</v>
      </c>
      <c r="K159" s="143" t="s">
        <v>141</v>
      </c>
      <c r="L159" s="36"/>
      <c r="M159" s="148" t="s">
        <v>3</v>
      </c>
      <c r="N159" s="149" t="s">
        <v>40</v>
      </c>
      <c r="O159" s="56"/>
      <c r="P159" s="150">
        <f>O159*H159</f>
        <v>0</v>
      </c>
      <c r="Q159" s="150">
        <v>0</v>
      </c>
      <c r="R159" s="150">
        <f>Q159*H159</f>
        <v>0</v>
      </c>
      <c r="S159" s="150">
        <v>0</v>
      </c>
      <c r="T159" s="151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52" t="s">
        <v>142</v>
      </c>
      <c r="AT159" s="152" t="s">
        <v>137</v>
      </c>
      <c r="AU159" s="152" t="s">
        <v>79</v>
      </c>
      <c r="AY159" s="20" t="s">
        <v>135</v>
      </c>
      <c r="BE159" s="153">
        <f>IF(N159="základní",J159,0)</f>
        <v>0</v>
      </c>
      <c r="BF159" s="153">
        <f>IF(N159="snížená",J159,0)</f>
        <v>0</v>
      </c>
      <c r="BG159" s="153">
        <f>IF(N159="zákl. přenesená",J159,0)</f>
        <v>0</v>
      </c>
      <c r="BH159" s="153">
        <f>IF(N159="sníž. přenesená",J159,0)</f>
        <v>0</v>
      </c>
      <c r="BI159" s="153">
        <f>IF(N159="nulová",J159,0)</f>
        <v>0</v>
      </c>
      <c r="BJ159" s="20" t="s">
        <v>77</v>
      </c>
      <c r="BK159" s="153">
        <f>ROUND(I159*H159,2)</f>
        <v>0</v>
      </c>
      <c r="BL159" s="20" t="s">
        <v>142</v>
      </c>
      <c r="BM159" s="152" t="s">
        <v>79</v>
      </c>
    </row>
    <row r="160" spans="1:65" s="2" customFormat="1" ht="11.25">
      <c r="A160" s="35"/>
      <c r="B160" s="36"/>
      <c r="C160" s="35"/>
      <c r="D160" s="154" t="s">
        <v>144</v>
      </c>
      <c r="E160" s="35"/>
      <c r="F160" s="155" t="s">
        <v>1338</v>
      </c>
      <c r="G160" s="35"/>
      <c r="H160" s="35"/>
      <c r="I160" s="156"/>
      <c r="J160" s="35"/>
      <c r="K160" s="35"/>
      <c r="L160" s="36"/>
      <c r="M160" s="157"/>
      <c r="N160" s="158"/>
      <c r="O160" s="56"/>
      <c r="P160" s="56"/>
      <c r="Q160" s="56"/>
      <c r="R160" s="56"/>
      <c r="S160" s="56"/>
      <c r="T160" s="57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20" t="s">
        <v>144</v>
      </c>
      <c r="AU160" s="20" t="s">
        <v>79</v>
      </c>
    </row>
    <row r="161" spans="1:65" s="2" customFormat="1" ht="16.5" customHeight="1">
      <c r="A161" s="35"/>
      <c r="B161" s="140"/>
      <c r="C161" s="183" t="s">
        <v>310</v>
      </c>
      <c r="D161" s="183" t="s">
        <v>405</v>
      </c>
      <c r="E161" s="184" t="s">
        <v>1339</v>
      </c>
      <c r="F161" s="185" t="s">
        <v>1340</v>
      </c>
      <c r="G161" s="186" t="s">
        <v>157</v>
      </c>
      <c r="H161" s="187">
        <v>10.15</v>
      </c>
      <c r="I161" s="188"/>
      <c r="J161" s="189">
        <f>ROUND(I161*H161,2)</f>
        <v>0</v>
      </c>
      <c r="K161" s="185" t="s">
        <v>141</v>
      </c>
      <c r="L161" s="190"/>
      <c r="M161" s="191" t="s">
        <v>3</v>
      </c>
      <c r="N161" s="192" t="s">
        <v>40</v>
      </c>
      <c r="O161" s="56"/>
      <c r="P161" s="150">
        <f>O161*H161</f>
        <v>0</v>
      </c>
      <c r="Q161" s="150">
        <v>4.2999999999999999E-4</v>
      </c>
      <c r="R161" s="150">
        <f>Q161*H161</f>
        <v>4.3645000000000003E-3</v>
      </c>
      <c r="S161" s="150">
        <v>0</v>
      </c>
      <c r="T161" s="151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52" t="s">
        <v>192</v>
      </c>
      <c r="AT161" s="152" t="s">
        <v>405</v>
      </c>
      <c r="AU161" s="152" t="s">
        <v>79</v>
      </c>
      <c r="AY161" s="20" t="s">
        <v>135</v>
      </c>
      <c r="BE161" s="153">
        <f>IF(N161="základní",J161,0)</f>
        <v>0</v>
      </c>
      <c r="BF161" s="153">
        <f>IF(N161="snížená",J161,0)</f>
        <v>0</v>
      </c>
      <c r="BG161" s="153">
        <f>IF(N161="zákl. přenesená",J161,0)</f>
        <v>0</v>
      </c>
      <c r="BH161" s="153">
        <f>IF(N161="sníž. přenesená",J161,0)</f>
        <v>0</v>
      </c>
      <c r="BI161" s="153">
        <f>IF(N161="nulová",J161,0)</f>
        <v>0</v>
      </c>
      <c r="BJ161" s="20" t="s">
        <v>77</v>
      </c>
      <c r="BK161" s="153">
        <f>ROUND(I161*H161,2)</f>
        <v>0</v>
      </c>
      <c r="BL161" s="20" t="s">
        <v>142</v>
      </c>
      <c r="BM161" s="152" t="s">
        <v>142</v>
      </c>
    </row>
    <row r="162" spans="1:65" s="14" customFormat="1" ht="11.25">
      <c r="B162" s="167"/>
      <c r="D162" s="160" t="s">
        <v>146</v>
      </c>
      <c r="F162" s="169" t="s">
        <v>1341</v>
      </c>
      <c r="H162" s="170">
        <v>10.15</v>
      </c>
      <c r="I162" s="171"/>
      <c r="L162" s="167"/>
      <c r="M162" s="172"/>
      <c r="N162" s="173"/>
      <c r="O162" s="173"/>
      <c r="P162" s="173"/>
      <c r="Q162" s="173"/>
      <c r="R162" s="173"/>
      <c r="S162" s="173"/>
      <c r="T162" s="174"/>
      <c r="AT162" s="168" t="s">
        <v>146</v>
      </c>
      <c r="AU162" s="168" t="s">
        <v>79</v>
      </c>
      <c r="AV162" s="14" t="s">
        <v>79</v>
      </c>
      <c r="AW162" s="14" t="s">
        <v>4</v>
      </c>
      <c r="AX162" s="14" t="s">
        <v>77</v>
      </c>
      <c r="AY162" s="168" t="s">
        <v>135</v>
      </c>
    </row>
    <row r="163" spans="1:65" s="2" customFormat="1" ht="16.5" customHeight="1">
      <c r="A163" s="35"/>
      <c r="B163" s="140"/>
      <c r="C163" s="141" t="s">
        <v>321</v>
      </c>
      <c r="D163" s="141" t="s">
        <v>137</v>
      </c>
      <c r="E163" s="142" t="s">
        <v>1342</v>
      </c>
      <c r="F163" s="143" t="s">
        <v>1343</v>
      </c>
      <c r="G163" s="144" t="s">
        <v>500</v>
      </c>
      <c r="H163" s="145">
        <v>1</v>
      </c>
      <c r="I163" s="146"/>
      <c r="J163" s="147">
        <f>ROUND(I163*H163,2)</f>
        <v>0</v>
      </c>
      <c r="K163" s="143" t="s">
        <v>141</v>
      </c>
      <c r="L163" s="36"/>
      <c r="M163" s="148" t="s">
        <v>3</v>
      </c>
      <c r="N163" s="149" t="s">
        <v>40</v>
      </c>
      <c r="O163" s="56"/>
      <c r="P163" s="150">
        <f>O163*H163</f>
        <v>0</v>
      </c>
      <c r="Q163" s="150">
        <v>6.7000000000000002E-4</v>
      </c>
      <c r="R163" s="150">
        <f>Q163*H163</f>
        <v>6.7000000000000002E-4</v>
      </c>
      <c r="S163" s="150">
        <v>0</v>
      </c>
      <c r="T163" s="151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52" t="s">
        <v>142</v>
      </c>
      <c r="AT163" s="152" t="s">
        <v>137</v>
      </c>
      <c r="AU163" s="152" t="s">
        <v>79</v>
      </c>
      <c r="AY163" s="20" t="s">
        <v>135</v>
      </c>
      <c r="BE163" s="153">
        <f>IF(N163="základní",J163,0)</f>
        <v>0</v>
      </c>
      <c r="BF163" s="153">
        <f>IF(N163="snížená",J163,0)</f>
        <v>0</v>
      </c>
      <c r="BG163" s="153">
        <f>IF(N163="zákl. přenesená",J163,0)</f>
        <v>0</v>
      </c>
      <c r="BH163" s="153">
        <f>IF(N163="sníž. přenesená",J163,0)</f>
        <v>0</v>
      </c>
      <c r="BI163" s="153">
        <f>IF(N163="nulová",J163,0)</f>
        <v>0</v>
      </c>
      <c r="BJ163" s="20" t="s">
        <v>77</v>
      </c>
      <c r="BK163" s="153">
        <f>ROUND(I163*H163,2)</f>
        <v>0</v>
      </c>
      <c r="BL163" s="20" t="s">
        <v>142</v>
      </c>
      <c r="BM163" s="152" t="s">
        <v>175</v>
      </c>
    </row>
    <row r="164" spans="1:65" s="2" customFormat="1" ht="11.25">
      <c r="A164" s="35"/>
      <c r="B164" s="36"/>
      <c r="C164" s="35"/>
      <c r="D164" s="154" t="s">
        <v>144</v>
      </c>
      <c r="E164" s="35"/>
      <c r="F164" s="155" t="s">
        <v>1344</v>
      </c>
      <c r="G164" s="35"/>
      <c r="H164" s="35"/>
      <c r="I164" s="156"/>
      <c r="J164" s="35"/>
      <c r="K164" s="35"/>
      <c r="L164" s="36"/>
      <c r="M164" s="157"/>
      <c r="N164" s="158"/>
      <c r="O164" s="56"/>
      <c r="P164" s="56"/>
      <c r="Q164" s="56"/>
      <c r="R164" s="56"/>
      <c r="S164" s="56"/>
      <c r="T164" s="57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20" t="s">
        <v>144</v>
      </c>
      <c r="AU164" s="20" t="s">
        <v>79</v>
      </c>
    </row>
    <row r="165" spans="1:65" s="2" customFormat="1" ht="16.5" customHeight="1">
      <c r="A165" s="35"/>
      <c r="B165" s="140"/>
      <c r="C165" s="141" t="s">
        <v>8</v>
      </c>
      <c r="D165" s="141" t="s">
        <v>137</v>
      </c>
      <c r="E165" s="142" t="s">
        <v>1345</v>
      </c>
      <c r="F165" s="143" t="s">
        <v>1346</v>
      </c>
      <c r="G165" s="144" t="s">
        <v>157</v>
      </c>
      <c r="H165" s="145">
        <v>10</v>
      </c>
      <c r="I165" s="146"/>
      <c r="J165" s="147">
        <f>ROUND(I165*H165,2)</f>
        <v>0</v>
      </c>
      <c r="K165" s="143" t="s">
        <v>3</v>
      </c>
      <c r="L165" s="36"/>
      <c r="M165" s="148" t="s">
        <v>3</v>
      </c>
      <c r="N165" s="149" t="s">
        <v>40</v>
      </c>
      <c r="O165" s="56"/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52" t="s">
        <v>142</v>
      </c>
      <c r="AT165" s="152" t="s">
        <v>137</v>
      </c>
      <c r="AU165" s="152" t="s">
        <v>79</v>
      </c>
      <c r="AY165" s="20" t="s">
        <v>135</v>
      </c>
      <c r="BE165" s="153">
        <f>IF(N165="základní",J165,0)</f>
        <v>0</v>
      </c>
      <c r="BF165" s="153">
        <f>IF(N165="snížená",J165,0)</f>
        <v>0</v>
      </c>
      <c r="BG165" s="153">
        <f>IF(N165="zákl. přenesená",J165,0)</f>
        <v>0</v>
      </c>
      <c r="BH165" s="153">
        <f>IF(N165="sníž. přenesená",J165,0)</f>
        <v>0</v>
      </c>
      <c r="BI165" s="153">
        <f>IF(N165="nulová",J165,0)</f>
        <v>0</v>
      </c>
      <c r="BJ165" s="20" t="s">
        <v>77</v>
      </c>
      <c r="BK165" s="153">
        <f>ROUND(I165*H165,2)</f>
        <v>0</v>
      </c>
      <c r="BL165" s="20" t="s">
        <v>142</v>
      </c>
      <c r="BM165" s="152" t="s">
        <v>192</v>
      </c>
    </row>
    <row r="166" spans="1:65" s="2" customFormat="1" ht="16.5" customHeight="1">
      <c r="A166" s="35"/>
      <c r="B166" s="140"/>
      <c r="C166" s="141" t="s">
        <v>334</v>
      </c>
      <c r="D166" s="141" t="s">
        <v>137</v>
      </c>
      <c r="E166" s="142" t="s">
        <v>1347</v>
      </c>
      <c r="F166" s="143" t="s">
        <v>1348</v>
      </c>
      <c r="G166" s="144" t="s">
        <v>157</v>
      </c>
      <c r="H166" s="145">
        <v>10</v>
      </c>
      <c r="I166" s="146"/>
      <c r="J166" s="147">
        <f>ROUND(I166*H166,2)</f>
        <v>0</v>
      </c>
      <c r="K166" s="143" t="s">
        <v>3</v>
      </c>
      <c r="L166" s="36"/>
      <c r="M166" s="148" t="s">
        <v>3</v>
      </c>
      <c r="N166" s="149" t="s">
        <v>40</v>
      </c>
      <c r="O166" s="56"/>
      <c r="P166" s="150">
        <f>O166*H166</f>
        <v>0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52" t="s">
        <v>142</v>
      </c>
      <c r="AT166" s="152" t="s">
        <v>137</v>
      </c>
      <c r="AU166" s="152" t="s">
        <v>79</v>
      </c>
      <c r="AY166" s="20" t="s">
        <v>135</v>
      </c>
      <c r="BE166" s="153">
        <f>IF(N166="základní",J166,0)</f>
        <v>0</v>
      </c>
      <c r="BF166" s="153">
        <f>IF(N166="snížená",J166,0)</f>
        <v>0</v>
      </c>
      <c r="BG166" s="153">
        <f>IF(N166="zákl. přenesená",J166,0)</f>
        <v>0</v>
      </c>
      <c r="BH166" s="153">
        <f>IF(N166="sníž. přenesená",J166,0)</f>
        <v>0</v>
      </c>
      <c r="BI166" s="153">
        <f>IF(N166="nulová",J166,0)</f>
        <v>0</v>
      </c>
      <c r="BJ166" s="20" t="s">
        <v>77</v>
      </c>
      <c r="BK166" s="153">
        <f>ROUND(I166*H166,2)</f>
        <v>0</v>
      </c>
      <c r="BL166" s="20" t="s">
        <v>142</v>
      </c>
      <c r="BM166" s="152" t="s">
        <v>206</v>
      </c>
    </row>
    <row r="167" spans="1:65" s="12" customFormat="1" ht="22.9" customHeight="1">
      <c r="B167" s="127"/>
      <c r="D167" s="128" t="s">
        <v>68</v>
      </c>
      <c r="E167" s="138" t="s">
        <v>917</v>
      </c>
      <c r="F167" s="138" t="s">
        <v>1349</v>
      </c>
      <c r="I167" s="130"/>
      <c r="J167" s="139">
        <f>BK167</f>
        <v>0</v>
      </c>
      <c r="L167" s="127"/>
      <c r="M167" s="132"/>
      <c r="N167" s="133"/>
      <c r="O167" s="133"/>
      <c r="P167" s="134">
        <f>SUM(P168:P171)</f>
        <v>0</v>
      </c>
      <c r="Q167" s="133"/>
      <c r="R167" s="134">
        <f>SUM(R168:R171)</f>
        <v>0</v>
      </c>
      <c r="S167" s="133"/>
      <c r="T167" s="135">
        <f>SUM(T168:T171)</f>
        <v>0</v>
      </c>
      <c r="AR167" s="128" t="s">
        <v>77</v>
      </c>
      <c r="AT167" s="136" t="s">
        <v>68</v>
      </c>
      <c r="AU167" s="136" t="s">
        <v>77</v>
      </c>
      <c r="AY167" s="128" t="s">
        <v>135</v>
      </c>
      <c r="BK167" s="137">
        <f>SUM(BK168:BK171)</f>
        <v>0</v>
      </c>
    </row>
    <row r="168" spans="1:65" s="2" customFormat="1" ht="24.2" customHeight="1">
      <c r="A168" s="35"/>
      <c r="B168" s="140"/>
      <c r="C168" s="141" t="s">
        <v>342</v>
      </c>
      <c r="D168" s="141" t="s">
        <v>137</v>
      </c>
      <c r="E168" s="142" t="s">
        <v>1350</v>
      </c>
      <c r="F168" s="143" t="s">
        <v>1351</v>
      </c>
      <c r="G168" s="144" t="s">
        <v>372</v>
      </c>
      <c r="H168" s="145">
        <v>15.843999999999999</v>
      </c>
      <c r="I168" s="146"/>
      <c r="J168" s="147">
        <f>ROUND(I168*H168,2)</f>
        <v>0</v>
      </c>
      <c r="K168" s="143" t="s">
        <v>141</v>
      </c>
      <c r="L168" s="36"/>
      <c r="M168" s="148" t="s">
        <v>3</v>
      </c>
      <c r="N168" s="149" t="s">
        <v>40</v>
      </c>
      <c r="O168" s="56"/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52" t="s">
        <v>142</v>
      </c>
      <c r="AT168" s="152" t="s">
        <v>137</v>
      </c>
      <c r="AU168" s="152" t="s">
        <v>79</v>
      </c>
      <c r="AY168" s="20" t="s">
        <v>135</v>
      </c>
      <c r="BE168" s="153">
        <f>IF(N168="základní",J168,0)</f>
        <v>0</v>
      </c>
      <c r="BF168" s="153">
        <f>IF(N168="snížená",J168,0)</f>
        <v>0</v>
      </c>
      <c r="BG168" s="153">
        <f>IF(N168="zákl. přenesená",J168,0)</f>
        <v>0</v>
      </c>
      <c r="BH168" s="153">
        <f>IF(N168="sníž. přenesená",J168,0)</f>
        <v>0</v>
      </c>
      <c r="BI168" s="153">
        <f>IF(N168="nulová",J168,0)</f>
        <v>0</v>
      </c>
      <c r="BJ168" s="20" t="s">
        <v>77</v>
      </c>
      <c r="BK168" s="153">
        <f>ROUND(I168*H168,2)</f>
        <v>0</v>
      </c>
      <c r="BL168" s="20" t="s">
        <v>142</v>
      </c>
      <c r="BM168" s="152" t="s">
        <v>9</v>
      </c>
    </row>
    <row r="169" spans="1:65" s="2" customFormat="1" ht="11.25">
      <c r="A169" s="35"/>
      <c r="B169" s="36"/>
      <c r="C169" s="35"/>
      <c r="D169" s="154" t="s">
        <v>144</v>
      </c>
      <c r="E169" s="35"/>
      <c r="F169" s="155" t="s">
        <v>1352</v>
      </c>
      <c r="G169" s="35"/>
      <c r="H169" s="35"/>
      <c r="I169" s="156"/>
      <c r="J169" s="35"/>
      <c r="K169" s="35"/>
      <c r="L169" s="36"/>
      <c r="M169" s="157"/>
      <c r="N169" s="158"/>
      <c r="O169" s="56"/>
      <c r="P169" s="56"/>
      <c r="Q169" s="56"/>
      <c r="R169" s="56"/>
      <c r="S169" s="56"/>
      <c r="T169" s="57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20" t="s">
        <v>144</v>
      </c>
      <c r="AU169" s="20" t="s">
        <v>79</v>
      </c>
    </row>
    <row r="170" spans="1:65" s="2" customFormat="1" ht="24.2" customHeight="1">
      <c r="A170" s="35"/>
      <c r="B170" s="140"/>
      <c r="C170" s="141" t="s">
        <v>204</v>
      </c>
      <c r="D170" s="141" t="s">
        <v>137</v>
      </c>
      <c r="E170" s="142" t="s">
        <v>1353</v>
      </c>
      <c r="F170" s="143" t="s">
        <v>1354</v>
      </c>
      <c r="G170" s="144" t="s">
        <v>372</v>
      </c>
      <c r="H170" s="145">
        <v>15.843999999999999</v>
      </c>
      <c r="I170" s="146"/>
      <c r="J170" s="147">
        <f>ROUND(I170*H170,2)</f>
        <v>0</v>
      </c>
      <c r="K170" s="143" t="s">
        <v>141</v>
      </c>
      <c r="L170" s="36"/>
      <c r="M170" s="148" t="s">
        <v>3</v>
      </c>
      <c r="N170" s="149" t="s">
        <v>40</v>
      </c>
      <c r="O170" s="56"/>
      <c r="P170" s="150">
        <f>O170*H170</f>
        <v>0</v>
      </c>
      <c r="Q170" s="150">
        <v>0</v>
      </c>
      <c r="R170" s="150">
        <f>Q170*H170</f>
        <v>0</v>
      </c>
      <c r="S170" s="150">
        <v>0</v>
      </c>
      <c r="T170" s="151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52" t="s">
        <v>142</v>
      </c>
      <c r="AT170" s="152" t="s">
        <v>137</v>
      </c>
      <c r="AU170" s="152" t="s">
        <v>79</v>
      </c>
      <c r="AY170" s="20" t="s">
        <v>135</v>
      </c>
      <c r="BE170" s="153">
        <f>IF(N170="základní",J170,0)</f>
        <v>0</v>
      </c>
      <c r="BF170" s="153">
        <f>IF(N170="snížená",J170,0)</f>
        <v>0</v>
      </c>
      <c r="BG170" s="153">
        <f>IF(N170="zákl. přenesená",J170,0)</f>
        <v>0</v>
      </c>
      <c r="BH170" s="153">
        <f>IF(N170="sníž. přenesená",J170,0)</f>
        <v>0</v>
      </c>
      <c r="BI170" s="153">
        <f>IF(N170="nulová",J170,0)</f>
        <v>0</v>
      </c>
      <c r="BJ170" s="20" t="s">
        <v>77</v>
      </c>
      <c r="BK170" s="153">
        <f>ROUND(I170*H170,2)</f>
        <v>0</v>
      </c>
      <c r="BL170" s="20" t="s">
        <v>142</v>
      </c>
      <c r="BM170" s="152" t="s">
        <v>267</v>
      </c>
    </row>
    <row r="171" spans="1:65" s="2" customFormat="1" ht="11.25">
      <c r="A171" s="35"/>
      <c r="B171" s="36"/>
      <c r="C171" s="35"/>
      <c r="D171" s="154" t="s">
        <v>144</v>
      </c>
      <c r="E171" s="35"/>
      <c r="F171" s="155" t="s">
        <v>1355</v>
      </c>
      <c r="G171" s="35"/>
      <c r="H171" s="35"/>
      <c r="I171" s="156"/>
      <c r="J171" s="35"/>
      <c r="K171" s="35"/>
      <c r="L171" s="36"/>
      <c r="M171" s="157"/>
      <c r="N171" s="158"/>
      <c r="O171" s="56"/>
      <c r="P171" s="56"/>
      <c r="Q171" s="56"/>
      <c r="R171" s="56"/>
      <c r="S171" s="56"/>
      <c r="T171" s="57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20" t="s">
        <v>144</v>
      </c>
      <c r="AU171" s="20" t="s">
        <v>79</v>
      </c>
    </row>
    <row r="172" spans="1:65" s="12" customFormat="1" ht="25.9" customHeight="1">
      <c r="B172" s="127"/>
      <c r="D172" s="128" t="s">
        <v>68</v>
      </c>
      <c r="E172" s="129" t="s">
        <v>924</v>
      </c>
      <c r="F172" s="129" t="s">
        <v>1356</v>
      </c>
      <c r="I172" s="130"/>
      <c r="J172" s="131">
        <f>BK172</f>
        <v>0</v>
      </c>
      <c r="L172" s="127"/>
      <c r="M172" s="132"/>
      <c r="N172" s="133"/>
      <c r="O172" s="133"/>
      <c r="P172" s="134">
        <f>P173</f>
        <v>0</v>
      </c>
      <c r="Q172" s="133"/>
      <c r="R172" s="134">
        <f>R173</f>
        <v>0.2346</v>
      </c>
      <c r="S172" s="133"/>
      <c r="T172" s="135">
        <f>T173</f>
        <v>0</v>
      </c>
      <c r="AR172" s="128" t="s">
        <v>79</v>
      </c>
      <c r="AT172" s="136" t="s">
        <v>68</v>
      </c>
      <c r="AU172" s="136" t="s">
        <v>69</v>
      </c>
      <c r="AY172" s="128" t="s">
        <v>135</v>
      </c>
      <c r="BK172" s="137">
        <f>BK173</f>
        <v>0</v>
      </c>
    </row>
    <row r="173" spans="1:65" s="12" customFormat="1" ht="22.9" customHeight="1">
      <c r="B173" s="127"/>
      <c r="D173" s="128" t="s">
        <v>68</v>
      </c>
      <c r="E173" s="138" t="s">
        <v>1357</v>
      </c>
      <c r="F173" s="138" t="s">
        <v>1358</v>
      </c>
      <c r="I173" s="130"/>
      <c r="J173" s="139">
        <f>BK173</f>
        <v>0</v>
      </c>
      <c r="L173" s="127"/>
      <c r="M173" s="132"/>
      <c r="N173" s="133"/>
      <c r="O173" s="133"/>
      <c r="P173" s="134">
        <f>SUM(P174:P186)</f>
        <v>0</v>
      </c>
      <c r="Q173" s="133"/>
      <c r="R173" s="134">
        <f>SUM(R174:R186)</f>
        <v>0.2346</v>
      </c>
      <c r="S173" s="133"/>
      <c r="T173" s="135">
        <f>SUM(T174:T186)</f>
        <v>0</v>
      </c>
      <c r="AR173" s="128" t="s">
        <v>79</v>
      </c>
      <c r="AT173" s="136" t="s">
        <v>68</v>
      </c>
      <c r="AU173" s="136" t="s">
        <v>77</v>
      </c>
      <c r="AY173" s="128" t="s">
        <v>135</v>
      </c>
      <c r="BK173" s="137">
        <f>SUM(BK174:BK186)</f>
        <v>0</v>
      </c>
    </row>
    <row r="174" spans="1:65" s="2" customFormat="1" ht="16.5" customHeight="1">
      <c r="A174" s="35"/>
      <c r="B174" s="140"/>
      <c r="C174" s="141" t="s">
        <v>369</v>
      </c>
      <c r="D174" s="141" t="s">
        <v>137</v>
      </c>
      <c r="E174" s="142" t="s">
        <v>1359</v>
      </c>
      <c r="F174" s="143" t="s">
        <v>1360</v>
      </c>
      <c r="G174" s="144" t="s">
        <v>1054</v>
      </c>
      <c r="H174" s="145">
        <v>1</v>
      </c>
      <c r="I174" s="146"/>
      <c r="J174" s="147">
        <f>ROUND(I174*H174,2)</f>
        <v>0</v>
      </c>
      <c r="K174" s="143" t="s">
        <v>141</v>
      </c>
      <c r="L174" s="36"/>
      <c r="M174" s="148" t="s">
        <v>3</v>
      </c>
      <c r="N174" s="149" t="s">
        <v>40</v>
      </c>
      <c r="O174" s="56"/>
      <c r="P174" s="150">
        <f>O174*H174</f>
        <v>0</v>
      </c>
      <c r="Q174" s="150">
        <v>6.7799999999999996E-3</v>
      </c>
      <c r="R174" s="150">
        <f>Q174*H174</f>
        <v>6.7799999999999996E-3</v>
      </c>
      <c r="S174" s="150">
        <v>0</v>
      </c>
      <c r="T174" s="151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52" t="s">
        <v>290</v>
      </c>
      <c r="AT174" s="152" t="s">
        <v>137</v>
      </c>
      <c r="AU174" s="152" t="s">
        <v>79</v>
      </c>
      <c r="AY174" s="20" t="s">
        <v>135</v>
      </c>
      <c r="BE174" s="153">
        <f>IF(N174="základní",J174,0)</f>
        <v>0</v>
      </c>
      <c r="BF174" s="153">
        <f>IF(N174="snížená",J174,0)</f>
        <v>0</v>
      </c>
      <c r="BG174" s="153">
        <f>IF(N174="zákl. přenesená",J174,0)</f>
        <v>0</v>
      </c>
      <c r="BH174" s="153">
        <f>IF(N174="sníž. přenesená",J174,0)</f>
        <v>0</v>
      </c>
      <c r="BI174" s="153">
        <f>IF(N174="nulová",J174,0)</f>
        <v>0</v>
      </c>
      <c r="BJ174" s="20" t="s">
        <v>77</v>
      </c>
      <c r="BK174" s="153">
        <f>ROUND(I174*H174,2)</f>
        <v>0</v>
      </c>
      <c r="BL174" s="20" t="s">
        <v>290</v>
      </c>
      <c r="BM174" s="152" t="s">
        <v>290</v>
      </c>
    </row>
    <row r="175" spans="1:65" s="2" customFormat="1" ht="11.25">
      <c r="A175" s="35"/>
      <c r="B175" s="36"/>
      <c r="C175" s="35"/>
      <c r="D175" s="154" t="s">
        <v>144</v>
      </c>
      <c r="E175" s="35"/>
      <c r="F175" s="155" t="s">
        <v>1361</v>
      </c>
      <c r="G175" s="35"/>
      <c r="H175" s="35"/>
      <c r="I175" s="156"/>
      <c r="J175" s="35"/>
      <c r="K175" s="35"/>
      <c r="L175" s="36"/>
      <c r="M175" s="157"/>
      <c r="N175" s="158"/>
      <c r="O175" s="56"/>
      <c r="P175" s="56"/>
      <c r="Q175" s="56"/>
      <c r="R175" s="56"/>
      <c r="S175" s="56"/>
      <c r="T175" s="57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20" t="s">
        <v>144</v>
      </c>
      <c r="AU175" s="20" t="s">
        <v>79</v>
      </c>
    </row>
    <row r="176" spans="1:65" s="2" customFormat="1" ht="16.5" customHeight="1">
      <c r="A176" s="35"/>
      <c r="B176" s="140"/>
      <c r="C176" s="141" t="s">
        <v>378</v>
      </c>
      <c r="D176" s="141" t="s">
        <v>137</v>
      </c>
      <c r="E176" s="142" t="s">
        <v>1362</v>
      </c>
      <c r="F176" s="143" t="s">
        <v>1363</v>
      </c>
      <c r="G176" s="144" t="s">
        <v>1054</v>
      </c>
      <c r="H176" s="145">
        <v>1</v>
      </c>
      <c r="I176" s="146"/>
      <c r="J176" s="147">
        <f>ROUND(I176*H176,2)</f>
        <v>0</v>
      </c>
      <c r="K176" s="143" t="s">
        <v>3</v>
      </c>
      <c r="L176" s="36"/>
      <c r="M176" s="148" t="s">
        <v>3</v>
      </c>
      <c r="N176" s="149" t="s">
        <v>40</v>
      </c>
      <c r="O176" s="56"/>
      <c r="P176" s="150">
        <f>O176*H176</f>
        <v>0</v>
      </c>
      <c r="Q176" s="150">
        <v>0.22422</v>
      </c>
      <c r="R176" s="150">
        <f>Q176*H176</f>
        <v>0.22422</v>
      </c>
      <c r="S176" s="150">
        <v>0</v>
      </c>
      <c r="T176" s="151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52" t="s">
        <v>290</v>
      </c>
      <c r="AT176" s="152" t="s">
        <v>137</v>
      </c>
      <c r="AU176" s="152" t="s">
        <v>79</v>
      </c>
      <c r="AY176" s="20" t="s">
        <v>135</v>
      </c>
      <c r="BE176" s="153">
        <f>IF(N176="základní",J176,0)</f>
        <v>0</v>
      </c>
      <c r="BF176" s="153">
        <f>IF(N176="snížená",J176,0)</f>
        <v>0</v>
      </c>
      <c r="BG176" s="153">
        <f>IF(N176="zákl. přenesená",J176,0)</f>
        <v>0</v>
      </c>
      <c r="BH176" s="153">
        <f>IF(N176="sníž. přenesená",J176,0)</f>
        <v>0</v>
      </c>
      <c r="BI176" s="153">
        <f>IF(N176="nulová",J176,0)</f>
        <v>0</v>
      </c>
      <c r="BJ176" s="20" t="s">
        <v>77</v>
      </c>
      <c r="BK176" s="153">
        <f>ROUND(I176*H176,2)</f>
        <v>0</v>
      </c>
      <c r="BL176" s="20" t="s">
        <v>290</v>
      </c>
      <c r="BM176" s="152" t="s">
        <v>148</v>
      </c>
    </row>
    <row r="177" spans="1:65" s="2" customFormat="1" ht="16.5" customHeight="1">
      <c r="A177" s="35"/>
      <c r="B177" s="140"/>
      <c r="C177" s="141" t="s">
        <v>385</v>
      </c>
      <c r="D177" s="141" t="s">
        <v>137</v>
      </c>
      <c r="E177" s="142" t="s">
        <v>1364</v>
      </c>
      <c r="F177" s="143" t="s">
        <v>1365</v>
      </c>
      <c r="G177" s="144" t="s">
        <v>1054</v>
      </c>
      <c r="H177" s="145">
        <v>1</v>
      </c>
      <c r="I177" s="146"/>
      <c r="J177" s="147">
        <f>ROUND(I177*H177,2)</f>
        <v>0</v>
      </c>
      <c r="K177" s="143" t="s">
        <v>3</v>
      </c>
      <c r="L177" s="36"/>
      <c r="M177" s="148" t="s">
        <v>3</v>
      </c>
      <c r="N177" s="149" t="s">
        <v>40</v>
      </c>
      <c r="O177" s="56"/>
      <c r="P177" s="150">
        <f>O177*H177</f>
        <v>0</v>
      </c>
      <c r="Q177" s="150">
        <v>3.5999999999999999E-3</v>
      </c>
      <c r="R177" s="150">
        <f>Q177*H177</f>
        <v>3.5999999999999999E-3</v>
      </c>
      <c r="S177" s="150">
        <v>0</v>
      </c>
      <c r="T177" s="151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52" t="s">
        <v>290</v>
      </c>
      <c r="AT177" s="152" t="s">
        <v>137</v>
      </c>
      <c r="AU177" s="152" t="s">
        <v>79</v>
      </c>
      <c r="AY177" s="20" t="s">
        <v>135</v>
      </c>
      <c r="BE177" s="153">
        <f>IF(N177="základní",J177,0)</f>
        <v>0</v>
      </c>
      <c r="BF177" s="153">
        <f>IF(N177="snížená",J177,0)</f>
        <v>0</v>
      </c>
      <c r="BG177" s="153">
        <f>IF(N177="zákl. přenesená",J177,0)</f>
        <v>0</v>
      </c>
      <c r="BH177" s="153">
        <f>IF(N177="sníž. přenesená",J177,0)</f>
        <v>0</v>
      </c>
      <c r="BI177" s="153">
        <f>IF(N177="nulová",J177,0)</f>
        <v>0</v>
      </c>
      <c r="BJ177" s="20" t="s">
        <v>77</v>
      </c>
      <c r="BK177" s="153">
        <f>ROUND(I177*H177,2)</f>
        <v>0</v>
      </c>
      <c r="BL177" s="20" t="s">
        <v>290</v>
      </c>
      <c r="BM177" s="152" t="s">
        <v>321</v>
      </c>
    </row>
    <row r="178" spans="1:65" s="2" customFormat="1" ht="16.5" customHeight="1">
      <c r="A178" s="35"/>
      <c r="B178" s="140"/>
      <c r="C178" s="141" t="s">
        <v>392</v>
      </c>
      <c r="D178" s="141" t="s">
        <v>137</v>
      </c>
      <c r="E178" s="142" t="s">
        <v>1366</v>
      </c>
      <c r="F178" s="143" t="s">
        <v>1367</v>
      </c>
      <c r="G178" s="144" t="s">
        <v>1054</v>
      </c>
      <c r="H178" s="145">
        <v>1</v>
      </c>
      <c r="I178" s="146"/>
      <c r="J178" s="147">
        <f>ROUND(I178*H178,2)</f>
        <v>0</v>
      </c>
      <c r="K178" s="143" t="s">
        <v>3</v>
      </c>
      <c r="L178" s="36"/>
      <c r="M178" s="148" t="s">
        <v>3</v>
      </c>
      <c r="N178" s="149" t="s">
        <v>40</v>
      </c>
      <c r="O178" s="56"/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52" t="s">
        <v>290</v>
      </c>
      <c r="AT178" s="152" t="s">
        <v>137</v>
      </c>
      <c r="AU178" s="152" t="s">
        <v>79</v>
      </c>
      <c r="AY178" s="20" t="s">
        <v>135</v>
      </c>
      <c r="BE178" s="153">
        <f>IF(N178="základní",J178,0)</f>
        <v>0</v>
      </c>
      <c r="BF178" s="153">
        <f>IF(N178="snížená",J178,0)</f>
        <v>0</v>
      </c>
      <c r="BG178" s="153">
        <f>IF(N178="zákl. přenesená",J178,0)</f>
        <v>0</v>
      </c>
      <c r="BH178" s="153">
        <f>IF(N178="sníž. přenesená",J178,0)</f>
        <v>0</v>
      </c>
      <c r="BI178" s="153">
        <f>IF(N178="nulová",J178,0)</f>
        <v>0</v>
      </c>
      <c r="BJ178" s="20" t="s">
        <v>77</v>
      </c>
      <c r="BK178" s="153">
        <f>ROUND(I178*H178,2)</f>
        <v>0</v>
      </c>
      <c r="BL178" s="20" t="s">
        <v>290</v>
      </c>
      <c r="BM178" s="152" t="s">
        <v>334</v>
      </c>
    </row>
    <row r="179" spans="1:65" s="2" customFormat="1" ht="21.75" customHeight="1">
      <c r="A179" s="35"/>
      <c r="B179" s="140"/>
      <c r="C179" s="141" t="s">
        <v>398</v>
      </c>
      <c r="D179" s="141" t="s">
        <v>137</v>
      </c>
      <c r="E179" s="142" t="s">
        <v>1368</v>
      </c>
      <c r="F179" s="143" t="s">
        <v>1369</v>
      </c>
      <c r="G179" s="144" t="s">
        <v>157</v>
      </c>
      <c r="H179" s="145">
        <v>10</v>
      </c>
      <c r="I179" s="146"/>
      <c r="J179" s="147">
        <f>ROUND(I179*H179,2)</f>
        <v>0</v>
      </c>
      <c r="K179" s="143" t="s">
        <v>141</v>
      </c>
      <c r="L179" s="36"/>
      <c r="M179" s="148" t="s">
        <v>3</v>
      </c>
      <c r="N179" s="149" t="s">
        <v>40</v>
      </c>
      <c r="O179" s="56"/>
      <c r="P179" s="150">
        <f>O179*H179</f>
        <v>0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52" t="s">
        <v>290</v>
      </c>
      <c r="AT179" s="152" t="s">
        <v>137</v>
      </c>
      <c r="AU179" s="152" t="s">
        <v>79</v>
      </c>
      <c r="AY179" s="20" t="s">
        <v>135</v>
      </c>
      <c r="BE179" s="153">
        <f>IF(N179="základní",J179,0)</f>
        <v>0</v>
      </c>
      <c r="BF179" s="153">
        <f>IF(N179="snížená",J179,0)</f>
        <v>0</v>
      </c>
      <c r="BG179" s="153">
        <f>IF(N179="zákl. přenesená",J179,0)</f>
        <v>0</v>
      </c>
      <c r="BH179" s="153">
        <f>IF(N179="sníž. přenesená",J179,0)</f>
        <v>0</v>
      </c>
      <c r="BI179" s="153">
        <f>IF(N179="nulová",J179,0)</f>
        <v>0</v>
      </c>
      <c r="BJ179" s="20" t="s">
        <v>77</v>
      </c>
      <c r="BK179" s="153">
        <f>ROUND(I179*H179,2)</f>
        <v>0</v>
      </c>
      <c r="BL179" s="20" t="s">
        <v>290</v>
      </c>
      <c r="BM179" s="152" t="s">
        <v>204</v>
      </c>
    </row>
    <row r="180" spans="1:65" s="2" customFormat="1" ht="11.25">
      <c r="A180" s="35"/>
      <c r="B180" s="36"/>
      <c r="C180" s="35"/>
      <c r="D180" s="154" t="s">
        <v>144</v>
      </c>
      <c r="E180" s="35"/>
      <c r="F180" s="155" t="s">
        <v>1370</v>
      </c>
      <c r="G180" s="35"/>
      <c r="H180" s="35"/>
      <c r="I180" s="156"/>
      <c r="J180" s="35"/>
      <c r="K180" s="35"/>
      <c r="L180" s="36"/>
      <c r="M180" s="157"/>
      <c r="N180" s="158"/>
      <c r="O180" s="56"/>
      <c r="P180" s="56"/>
      <c r="Q180" s="56"/>
      <c r="R180" s="56"/>
      <c r="S180" s="56"/>
      <c r="T180" s="57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20" t="s">
        <v>144</v>
      </c>
      <c r="AU180" s="20" t="s">
        <v>79</v>
      </c>
    </row>
    <row r="181" spans="1:65" s="2" customFormat="1" ht="24.2" customHeight="1">
      <c r="A181" s="35"/>
      <c r="B181" s="140"/>
      <c r="C181" s="141" t="s">
        <v>404</v>
      </c>
      <c r="D181" s="141" t="s">
        <v>137</v>
      </c>
      <c r="E181" s="142" t="s">
        <v>1371</v>
      </c>
      <c r="F181" s="143" t="s">
        <v>1372</v>
      </c>
      <c r="G181" s="144" t="s">
        <v>157</v>
      </c>
      <c r="H181" s="145">
        <v>10</v>
      </c>
      <c r="I181" s="146"/>
      <c r="J181" s="147">
        <f>ROUND(I181*H181,2)</f>
        <v>0</v>
      </c>
      <c r="K181" s="143" t="s">
        <v>141</v>
      </c>
      <c r="L181" s="36"/>
      <c r="M181" s="148" t="s">
        <v>3</v>
      </c>
      <c r="N181" s="149" t="s">
        <v>40</v>
      </c>
      <c r="O181" s="56"/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52" t="s">
        <v>290</v>
      </c>
      <c r="AT181" s="152" t="s">
        <v>137</v>
      </c>
      <c r="AU181" s="152" t="s">
        <v>79</v>
      </c>
      <c r="AY181" s="20" t="s">
        <v>135</v>
      </c>
      <c r="BE181" s="153">
        <f>IF(N181="základní",J181,0)</f>
        <v>0</v>
      </c>
      <c r="BF181" s="153">
        <f>IF(N181="snížená",J181,0)</f>
        <v>0</v>
      </c>
      <c r="BG181" s="153">
        <f>IF(N181="zákl. přenesená",J181,0)</f>
        <v>0</v>
      </c>
      <c r="BH181" s="153">
        <f>IF(N181="sníž. přenesená",J181,0)</f>
        <v>0</v>
      </c>
      <c r="BI181" s="153">
        <f>IF(N181="nulová",J181,0)</f>
        <v>0</v>
      </c>
      <c r="BJ181" s="20" t="s">
        <v>77</v>
      </c>
      <c r="BK181" s="153">
        <f>ROUND(I181*H181,2)</f>
        <v>0</v>
      </c>
      <c r="BL181" s="20" t="s">
        <v>290</v>
      </c>
      <c r="BM181" s="152" t="s">
        <v>378</v>
      </c>
    </row>
    <row r="182" spans="1:65" s="2" customFormat="1" ht="11.25">
      <c r="A182" s="35"/>
      <c r="B182" s="36"/>
      <c r="C182" s="35"/>
      <c r="D182" s="154" t="s">
        <v>144</v>
      </c>
      <c r="E182" s="35"/>
      <c r="F182" s="155" t="s">
        <v>1373</v>
      </c>
      <c r="G182" s="35"/>
      <c r="H182" s="35"/>
      <c r="I182" s="156"/>
      <c r="J182" s="35"/>
      <c r="K182" s="35"/>
      <c r="L182" s="36"/>
      <c r="M182" s="157"/>
      <c r="N182" s="158"/>
      <c r="O182" s="56"/>
      <c r="P182" s="56"/>
      <c r="Q182" s="56"/>
      <c r="R182" s="56"/>
      <c r="S182" s="56"/>
      <c r="T182" s="57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T182" s="20" t="s">
        <v>144</v>
      </c>
      <c r="AU182" s="20" t="s">
        <v>79</v>
      </c>
    </row>
    <row r="183" spans="1:65" s="2" customFormat="1" ht="24.2" customHeight="1">
      <c r="A183" s="35"/>
      <c r="B183" s="140"/>
      <c r="C183" s="141" t="s">
        <v>410</v>
      </c>
      <c r="D183" s="141" t="s">
        <v>137</v>
      </c>
      <c r="E183" s="142" t="s">
        <v>1374</v>
      </c>
      <c r="F183" s="143" t="s">
        <v>1375</v>
      </c>
      <c r="G183" s="144" t="s">
        <v>1376</v>
      </c>
      <c r="H183" s="206"/>
      <c r="I183" s="146"/>
      <c r="J183" s="147">
        <f>ROUND(I183*H183,2)</f>
        <v>0</v>
      </c>
      <c r="K183" s="143" t="s">
        <v>141</v>
      </c>
      <c r="L183" s="36"/>
      <c r="M183" s="148" t="s">
        <v>3</v>
      </c>
      <c r="N183" s="149" t="s">
        <v>40</v>
      </c>
      <c r="O183" s="56"/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52" t="s">
        <v>290</v>
      </c>
      <c r="AT183" s="152" t="s">
        <v>137</v>
      </c>
      <c r="AU183" s="152" t="s">
        <v>79</v>
      </c>
      <c r="AY183" s="20" t="s">
        <v>135</v>
      </c>
      <c r="BE183" s="153">
        <f>IF(N183="základní",J183,0)</f>
        <v>0</v>
      </c>
      <c r="BF183" s="153">
        <f>IF(N183="snížená",J183,0)</f>
        <v>0</v>
      </c>
      <c r="BG183" s="153">
        <f>IF(N183="zákl. přenesená",J183,0)</f>
        <v>0</v>
      </c>
      <c r="BH183" s="153">
        <f>IF(N183="sníž. přenesená",J183,0)</f>
        <v>0</v>
      </c>
      <c r="BI183" s="153">
        <f>IF(N183="nulová",J183,0)</f>
        <v>0</v>
      </c>
      <c r="BJ183" s="20" t="s">
        <v>77</v>
      </c>
      <c r="BK183" s="153">
        <f>ROUND(I183*H183,2)</f>
        <v>0</v>
      </c>
      <c r="BL183" s="20" t="s">
        <v>290</v>
      </c>
      <c r="BM183" s="152" t="s">
        <v>392</v>
      </c>
    </row>
    <row r="184" spans="1:65" s="2" customFormat="1" ht="11.25">
      <c r="A184" s="35"/>
      <c r="B184" s="36"/>
      <c r="C184" s="35"/>
      <c r="D184" s="154" t="s">
        <v>144</v>
      </c>
      <c r="E184" s="35"/>
      <c r="F184" s="155" t="s">
        <v>1377</v>
      </c>
      <c r="G184" s="35"/>
      <c r="H184" s="35"/>
      <c r="I184" s="156"/>
      <c r="J184" s="35"/>
      <c r="K184" s="35"/>
      <c r="L184" s="36"/>
      <c r="M184" s="157"/>
      <c r="N184" s="158"/>
      <c r="O184" s="56"/>
      <c r="P184" s="56"/>
      <c r="Q184" s="56"/>
      <c r="R184" s="56"/>
      <c r="S184" s="56"/>
      <c r="T184" s="57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20" t="s">
        <v>144</v>
      </c>
      <c r="AU184" s="20" t="s">
        <v>79</v>
      </c>
    </row>
    <row r="185" spans="1:65" s="2" customFormat="1" ht="33" customHeight="1">
      <c r="A185" s="35"/>
      <c r="B185" s="140"/>
      <c r="C185" s="141" t="s">
        <v>414</v>
      </c>
      <c r="D185" s="141" t="s">
        <v>137</v>
      </c>
      <c r="E185" s="142" t="s">
        <v>1378</v>
      </c>
      <c r="F185" s="143" t="s">
        <v>1379</v>
      </c>
      <c r="G185" s="144" t="s">
        <v>1376</v>
      </c>
      <c r="H185" s="206"/>
      <c r="I185" s="146"/>
      <c r="J185" s="147">
        <f>ROUND(I185*H185,2)</f>
        <v>0</v>
      </c>
      <c r="K185" s="143" t="s">
        <v>141</v>
      </c>
      <c r="L185" s="36"/>
      <c r="M185" s="148" t="s">
        <v>3</v>
      </c>
      <c r="N185" s="149" t="s">
        <v>40</v>
      </c>
      <c r="O185" s="56"/>
      <c r="P185" s="150">
        <f>O185*H185</f>
        <v>0</v>
      </c>
      <c r="Q185" s="150">
        <v>0</v>
      </c>
      <c r="R185" s="150">
        <f>Q185*H185</f>
        <v>0</v>
      </c>
      <c r="S185" s="150">
        <v>0</v>
      </c>
      <c r="T185" s="151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52" t="s">
        <v>290</v>
      </c>
      <c r="AT185" s="152" t="s">
        <v>137</v>
      </c>
      <c r="AU185" s="152" t="s">
        <v>79</v>
      </c>
      <c r="AY185" s="20" t="s">
        <v>135</v>
      </c>
      <c r="BE185" s="153">
        <f>IF(N185="základní",J185,0)</f>
        <v>0</v>
      </c>
      <c r="BF185" s="153">
        <f>IF(N185="snížená",J185,0)</f>
        <v>0</v>
      </c>
      <c r="BG185" s="153">
        <f>IF(N185="zákl. přenesená",J185,0)</f>
        <v>0</v>
      </c>
      <c r="BH185" s="153">
        <f>IF(N185="sníž. přenesená",J185,0)</f>
        <v>0</v>
      </c>
      <c r="BI185" s="153">
        <f>IF(N185="nulová",J185,0)</f>
        <v>0</v>
      </c>
      <c r="BJ185" s="20" t="s">
        <v>77</v>
      </c>
      <c r="BK185" s="153">
        <f>ROUND(I185*H185,2)</f>
        <v>0</v>
      </c>
      <c r="BL185" s="20" t="s">
        <v>290</v>
      </c>
      <c r="BM185" s="152" t="s">
        <v>404</v>
      </c>
    </row>
    <row r="186" spans="1:65" s="2" customFormat="1" ht="11.25">
      <c r="A186" s="35"/>
      <c r="B186" s="36"/>
      <c r="C186" s="35"/>
      <c r="D186" s="154" t="s">
        <v>144</v>
      </c>
      <c r="E186" s="35"/>
      <c r="F186" s="155" t="s">
        <v>1380</v>
      </c>
      <c r="G186" s="35"/>
      <c r="H186" s="35"/>
      <c r="I186" s="156"/>
      <c r="J186" s="35"/>
      <c r="K186" s="35"/>
      <c r="L186" s="36"/>
      <c r="M186" s="193"/>
      <c r="N186" s="194"/>
      <c r="O186" s="195"/>
      <c r="P186" s="195"/>
      <c r="Q186" s="195"/>
      <c r="R186" s="195"/>
      <c r="S186" s="195"/>
      <c r="T186" s="196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20" t="s">
        <v>144</v>
      </c>
      <c r="AU186" s="20" t="s">
        <v>79</v>
      </c>
    </row>
    <row r="187" spans="1:65" s="2" customFormat="1" ht="6.95" customHeight="1">
      <c r="A187" s="35"/>
      <c r="B187" s="45"/>
      <c r="C187" s="46"/>
      <c r="D187" s="46"/>
      <c r="E187" s="46"/>
      <c r="F187" s="46"/>
      <c r="G187" s="46"/>
      <c r="H187" s="46"/>
      <c r="I187" s="46"/>
      <c r="J187" s="46"/>
      <c r="K187" s="46"/>
      <c r="L187" s="36"/>
      <c r="M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</row>
  </sheetData>
  <autoFilter ref="C86:K186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/>
    <hyperlink ref="F96" r:id="rId2"/>
    <hyperlink ref="F101" r:id="rId3"/>
    <hyperlink ref="F112" r:id="rId4"/>
    <hyperlink ref="F115" r:id="rId5"/>
    <hyperlink ref="F117" r:id="rId6"/>
    <hyperlink ref="F121" r:id="rId7"/>
    <hyperlink ref="F128" r:id="rId8"/>
    <hyperlink ref="F130" r:id="rId9"/>
    <hyperlink ref="F137" r:id="rId10"/>
    <hyperlink ref="F141" r:id="rId11"/>
    <hyperlink ref="F146" r:id="rId12"/>
    <hyperlink ref="F151" r:id="rId13"/>
    <hyperlink ref="F160" r:id="rId14"/>
    <hyperlink ref="F164" r:id="rId15"/>
    <hyperlink ref="F169" r:id="rId16"/>
    <hyperlink ref="F171" r:id="rId17"/>
    <hyperlink ref="F175" r:id="rId18"/>
    <hyperlink ref="F180" r:id="rId19"/>
    <hyperlink ref="F182" r:id="rId20"/>
    <hyperlink ref="F184" r:id="rId21"/>
    <hyperlink ref="F186" r:id="rId22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1" t="s">
        <v>6</v>
      </c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20" t="s">
        <v>91</v>
      </c>
    </row>
    <row r="3" spans="1:46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pans="1:46" s="1" customFormat="1" ht="24.95" customHeight="1">
      <c r="B4" s="23"/>
      <c r="D4" s="24" t="s">
        <v>101</v>
      </c>
      <c r="L4" s="23"/>
      <c r="M4" s="91" t="s">
        <v>11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30" t="s">
        <v>17</v>
      </c>
      <c r="L6" s="23"/>
    </row>
    <row r="7" spans="1:46" s="1" customFormat="1" ht="16.5" customHeight="1">
      <c r="B7" s="23"/>
      <c r="E7" s="332" t="str">
        <f>'Rekapitulace stavby'!K6</f>
        <v>Park Bílý kůň, Praha 14</v>
      </c>
      <c r="F7" s="333"/>
      <c r="G7" s="333"/>
      <c r="H7" s="333"/>
      <c r="L7" s="23"/>
    </row>
    <row r="8" spans="1:46" s="2" customFormat="1" ht="12" customHeight="1">
      <c r="A8" s="35"/>
      <c r="B8" s="36"/>
      <c r="C8" s="35"/>
      <c r="D8" s="30" t="s">
        <v>102</v>
      </c>
      <c r="E8" s="35"/>
      <c r="F8" s="35"/>
      <c r="G8" s="35"/>
      <c r="H8" s="35"/>
      <c r="I8" s="35"/>
      <c r="J8" s="35"/>
      <c r="K8" s="35"/>
      <c r="L8" s="9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294" t="s">
        <v>1381</v>
      </c>
      <c r="F9" s="334"/>
      <c r="G9" s="334"/>
      <c r="H9" s="334"/>
      <c r="I9" s="35"/>
      <c r="J9" s="35"/>
      <c r="K9" s="35"/>
      <c r="L9" s="9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9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30" t="s">
        <v>19</v>
      </c>
      <c r="E11" s="35"/>
      <c r="F11" s="28" t="s">
        <v>3</v>
      </c>
      <c r="G11" s="35"/>
      <c r="H11" s="35"/>
      <c r="I11" s="30" t="s">
        <v>20</v>
      </c>
      <c r="J11" s="28" t="s">
        <v>3</v>
      </c>
      <c r="K11" s="35"/>
      <c r="L11" s="9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30" t="s">
        <v>21</v>
      </c>
      <c r="E12" s="35"/>
      <c r="F12" s="28" t="s">
        <v>22</v>
      </c>
      <c r="G12" s="35"/>
      <c r="H12" s="35"/>
      <c r="I12" s="30" t="s">
        <v>23</v>
      </c>
      <c r="J12" s="53">
        <f>'Rekapitulace stavby'!AN8</f>
        <v>45507</v>
      </c>
      <c r="K12" s="35"/>
      <c r="L12" s="9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9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30" t="s">
        <v>24</v>
      </c>
      <c r="E14" s="35"/>
      <c r="F14" s="35"/>
      <c r="G14" s="35"/>
      <c r="H14" s="35"/>
      <c r="I14" s="30" t="s">
        <v>25</v>
      </c>
      <c r="J14" s="28" t="str">
        <f>IF('Rekapitulace stavby'!AN10="","",'Rekapitulace stavby'!AN10)</f>
        <v/>
      </c>
      <c r="K14" s="35"/>
      <c r="L14" s="9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8" t="str">
        <f>IF('Rekapitulace stavby'!E11="","",'Rekapitulace stavby'!E11)</f>
        <v xml:space="preserve"> </v>
      </c>
      <c r="F15" s="35"/>
      <c r="G15" s="35"/>
      <c r="H15" s="35"/>
      <c r="I15" s="30" t="s">
        <v>27</v>
      </c>
      <c r="J15" s="28" t="str">
        <f>IF('Rekapitulace stavby'!AN11="","",'Rekapitulace stavby'!AN11)</f>
        <v/>
      </c>
      <c r="K15" s="35"/>
      <c r="L15" s="9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9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30" t="s">
        <v>28</v>
      </c>
      <c r="E17" s="35"/>
      <c r="F17" s="35"/>
      <c r="G17" s="35"/>
      <c r="H17" s="35"/>
      <c r="I17" s="30" t="s">
        <v>25</v>
      </c>
      <c r="J17" s="31" t="str">
        <f>'Rekapitulace stavby'!AN13</f>
        <v>Vyplň údaj</v>
      </c>
      <c r="K17" s="35"/>
      <c r="L17" s="9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335" t="str">
        <f>'Rekapitulace stavby'!E14</f>
        <v>Vyplň údaj</v>
      </c>
      <c r="F18" s="315"/>
      <c r="G18" s="315"/>
      <c r="H18" s="315"/>
      <c r="I18" s="30" t="s">
        <v>27</v>
      </c>
      <c r="J18" s="31" t="str">
        <f>'Rekapitulace stavby'!AN14</f>
        <v>Vyplň údaj</v>
      </c>
      <c r="K18" s="35"/>
      <c r="L18" s="9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9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30" t="s">
        <v>30</v>
      </c>
      <c r="E20" s="35"/>
      <c r="F20" s="35"/>
      <c r="G20" s="35"/>
      <c r="H20" s="35"/>
      <c r="I20" s="30" t="s">
        <v>25</v>
      </c>
      <c r="J20" s="28" t="str">
        <f>IF('Rekapitulace stavby'!AN16="","",'Rekapitulace stavby'!AN16)</f>
        <v/>
      </c>
      <c r="K20" s="35"/>
      <c r="L20" s="9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8" t="str">
        <f>IF('Rekapitulace stavby'!E17="","",'Rekapitulace stavby'!E17)</f>
        <v xml:space="preserve"> </v>
      </c>
      <c r="F21" s="35"/>
      <c r="G21" s="35"/>
      <c r="H21" s="35"/>
      <c r="I21" s="30" t="s">
        <v>27</v>
      </c>
      <c r="J21" s="28" t="str">
        <f>IF('Rekapitulace stavby'!AN17="","",'Rekapitulace stavby'!AN17)</f>
        <v/>
      </c>
      <c r="K21" s="35"/>
      <c r="L21" s="9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9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30" t="s">
        <v>32</v>
      </c>
      <c r="E23" s="35"/>
      <c r="F23" s="35"/>
      <c r="G23" s="35"/>
      <c r="H23" s="35"/>
      <c r="I23" s="30" t="s">
        <v>25</v>
      </c>
      <c r="J23" s="28" t="str">
        <f>IF('Rekapitulace stavby'!AN19="","",'Rekapitulace stavby'!AN19)</f>
        <v/>
      </c>
      <c r="K23" s="35"/>
      <c r="L23" s="9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8" t="str">
        <f>IF('Rekapitulace stavby'!E20="","",'Rekapitulace stavby'!E20)</f>
        <v xml:space="preserve"> </v>
      </c>
      <c r="F24" s="35"/>
      <c r="G24" s="35"/>
      <c r="H24" s="35"/>
      <c r="I24" s="30" t="s">
        <v>27</v>
      </c>
      <c r="J24" s="28" t="str">
        <f>IF('Rekapitulace stavby'!AN20="","",'Rekapitulace stavby'!AN20)</f>
        <v/>
      </c>
      <c r="K24" s="35"/>
      <c r="L24" s="9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9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30" t="s">
        <v>33</v>
      </c>
      <c r="E26" s="35"/>
      <c r="F26" s="35"/>
      <c r="G26" s="35"/>
      <c r="H26" s="35"/>
      <c r="I26" s="35"/>
      <c r="J26" s="35"/>
      <c r="K26" s="35"/>
      <c r="L26" s="9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93"/>
      <c r="B27" s="94"/>
      <c r="C27" s="93"/>
      <c r="D27" s="93"/>
      <c r="E27" s="320" t="s">
        <v>3</v>
      </c>
      <c r="F27" s="320"/>
      <c r="G27" s="320"/>
      <c r="H27" s="320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9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4"/>
      <c r="E29" s="64"/>
      <c r="F29" s="64"/>
      <c r="G29" s="64"/>
      <c r="H29" s="64"/>
      <c r="I29" s="64"/>
      <c r="J29" s="64"/>
      <c r="K29" s="64"/>
      <c r="L29" s="9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36"/>
      <c r="C30" s="35"/>
      <c r="D30" s="96" t="s">
        <v>35</v>
      </c>
      <c r="E30" s="35"/>
      <c r="F30" s="35"/>
      <c r="G30" s="35"/>
      <c r="H30" s="35"/>
      <c r="I30" s="35"/>
      <c r="J30" s="69">
        <f>ROUND(J85, 2)</f>
        <v>0</v>
      </c>
      <c r="K30" s="35"/>
      <c r="L30" s="9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36"/>
      <c r="C31" s="35"/>
      <c r="D31" s="64"/>
      <c r="E31" s="64"/>
      <c r="F31" s="64"/>
      <c r="G31" s="64"/>
      <c r="H31" s="64"/>
      <c r="I31" s="64"/>
      <c r="J31" s="64"/>
      <c r="K31" s="64"/>
      <c r="L31" s="9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36"/>
      <c r="C32" s="35"/>
      <c r="D32" s="35"/>
      <c r="E32" s="35"/>
      <c r="F32" s="39" t="s">
        <v>37</v>
      </c>
      <c r="G32" s="35"/>
      <c r="H32" s="35"/>
      <c r="I32" s="39" t="s">
        <v>36</v>
      </c>
      <c r="J32" s="39" t="s">
        <v>38</v>
      </c>
      <c r="K32" s="35"/>
      <c r="L32" s="9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36"/>
      <c r="C33" s="35"/>
      <c r="D33" s="97" t="s">
        <v>39</v>
      </c>
      <c r="E33" s="30" t="s">
        <v>40</v>
      </c>
      <c r="F33" s="98">
        <f>ROUND((SUM(BE85:BE162)),  2)</f>
        <v>0</v>
      </c>
      <c r="G33" s="35"/>
      <c r="H33" s="35"/>
      <c r="I33" s="99">
        <v>0.21</v>
      </c>
      <c r="J33" s="98">
        <f>ROUND(((SUM(BE85:BE162))*I33),  2)</f>
        <v>0</v>
      </c>
      <c r="K33" s="35"/>
      <c r="L33" s="9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36"/>
      <c r="C34" s="35"/>
      <c r="D34" s="35"/>
      <c r="E34" s="30" t="s">
        <v>41</v>
      </c>
      <c r="F34" s="98">
        <f>ROUND((SUM(BF85:BF162)),  2)</f>
        <v>0</v>
      </c>
      <c r="G34" s="35"/>
      <c r="H34" s="35"/>
      <c r="I34" s="99">
        <v>0.12</v>
      </c>
      <c r="J34" s="98">
        <f>ROUND(((SUM(BF85:BF162))*I34),  2)</f>
        <v>0</v>
      </c>
      <c r="K34" s="35"/>
      <c r="L34" s="9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36"/>
      <c r="C35" s="35"/>
      <c r="D35" s="35"/>
      <c r="E35" s="30" t="s">
        <v>42</v>
      </c>
      <c r="F35" s="98">
        <f>ROUND((SUM(BG85:BG162)),  2)</f>
        <v>0</v>
      </c>
      <c r="G35" s="35"/>
      <c r="H35" s="35"/>
      <c r="I35" s="99">
        <v>0.21</v>
      </c>
      <c r="J35" s="98">
        <f>0</f>
        <v>0</v>
      </c>
      <c r="K35" s="35"/>
      <c r="L35" s="9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36"/>
      <c r="C36" s="35"/>
      <c r="D36" s="35"/>
      <c r="E36" s="30" t="s">
        <v>43</v>
      </c>
      <c r="F36" s="98">
        <f>ROUND((SUM(BH85:BH162)),  2)</f>
        <v>0</v>
      </c>
      <c r="G36" s="35"/>
      <c r="H36" s="35"/>
      <c r="I36" s="99">
        <v>0.12</v>
      </c>
      <c r="J36" s="98">
        <f>0</f>
        <v>0</v>
      </c>
      <c r="K36" s="35"/>
      <c r="L36" s="9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36"/>
      <c r="C37" s="35"/>
      <c r="D37" s="35"/>
      <c r="E37" s="30" t="s">
        <v>44</v>
      </c>
      <c r="F37" s="98">
        <f>ROUND((SUM(BI85:BI162)),  2)</f>
        <v>0</v>
      </c>
      <c r="G37" s="35"/>
      <c r="H37" s="35"/>
      <c r="I37" s="99">
        <v>0</v>
      </c>
      <c r="J37" s="98">
        <f>0</f>
        <v>0</v>
      </c>
      <c r="K37" s="35"/>
      <c r="L37" s="9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9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36"/>
      <c r="C39" s="100"/>
      <c r="D39" s="101" t="s">
        <v>45</v>
      </c>
      <c r="E39" s="58"/>
      <c r="F39" s="58"/>
      <c r="G39" s="102" t="s">
        <v>46</v>
      </c>
      <c r="H39" s="103" t="s">
        <v>47</v>
      </c>
      <c r="I39" s="58"/>
      <c r="J39" s="104">
        <f>SUM(J30:J37)</f>
        <v>0</v>
      </c>
      <c r="K39" s="105"/>
      <c r="L39" s="9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9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47"/>
      <c r="C44" s="48"/>
      <c r="D44" s="48"/>
      <c r="E44" s="48"/>
      <c r="F44" s="48"/>
      <c r="G44" s="48"/>
      <c r="H44" s="48"/>
      <c r="I44" s="48"/>
      <c r="J44" s="48"/>
      <c r="K44" s="48"/>
      <c r="L44" s="9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104</v>
      </c>
      <c r="D45" s="35"/>
      <c r="E45" s="35"/>
      <c r="F45" s="35"/>
      <c r="G45" s="35"/>
      <c r="H45" s="35"/>
      <c r="I45" s="35"/>
      <c r="J45" s="35"/>
      <c r="K45" s="35"/>
      <c r="L45" s="9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9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17</v>
      </c>
      <c r="D47" s="35"/>
      <c r="E47" s="35"/>
      <c r="F47" s="35"/>
      <c r="G47" s="35"/>
      <c r="H47" s="35"/>
      <c r="I47" s="35"/>
      <c r="J47" s="35"/>
      <c r="K47" s="35"/>
      <c r="L47" s="9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5"/>
      <c r="D48" s="35"/>
      <c r="E48" s="332" t="str">
        <f>E7</f>
        <v>Park Bílý kůň, Praha 14</v>
      </c>
      <c r="F48" s="333"/>
      <c r="G48" s="333"/>
      <c r="H48" s="333"/>
      <c r="I48" s="35"/>
      <c r="J48" s="35"/>
      <c r="K48" s="35"/>
      <c r="L48" s="9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102</v>
      </c>
      <c r="D49" s="35"/>
      <c r="E49" s="35"/>
      <c r="F49" s="35"/>
      <c r="G49" s="35"/>
      <c r="H49" s="35"/>
      <c r="I49" s="35"/>
      <c r="J49" s="35"/>
      <c r="K49" s="35"/>
      <c r="L49" s="9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5"/>
      <c r="D50" s="35"/>
      <c r="E50" s="294" t="str">
        <f>E9</f>
        <v>SO 702.2 - Kanalizační přípojka</v>
      </c>
      <c r="F50" s="334"/>
      <c r="G50" s="334"/>
      <c r="H50" s="334"/>
      <c r="I50" s="35"/>
      <c r="J50" s="35"/>
      <c r="K50" s="35"/>
      <c r="L50" s="9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5"/>
      <c r="D51" s="35"/>
      <c r="E51" s="35"/>
      <c r="F51" s="35"/>
      <c r="G51" s="35"/>
      <c r="H51" s="35"/>
      <c r="I51" s="35"/>
      <c r="J51" s="35"/>
      <c r="K51" s="35"/>
      <c r="L51" s="9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5"/>
      <c r="E52" s="35"/>
      <c r="F52" s="28" t="str">
        <f>F12</f>
        <v>p.č. 1384/1 a 1385, k.ú. Hloubětín [731234]</v>
      </c>
      <c r="G52" s="35"/>
      <c r="H52" s="35"/>
      <c r="I52" s="30" t="s">
        <v>23</v>
      </c>
      <c r="J52" s="53">
        <f>IF(J12="","",J12)</f>
        <v>45507</v>
      </c>
      <c r="K52" s="35"/>
      <c r="L52" s="9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5"/>
      <c r="D53" s="35"/>
      <c r="E53" s="35"/>
      <c r="F53" s="35"/>
      <c r="G53" s="35"/>
      <c r="H53" s="35"/>
      <c r="I53" s="35"/>
      <c r="J53" s="35"/>
      <c r="K53" s="35"/>
      <c r="L53" s="9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24</v>
      </c>
      <c r="D54" s="35"/>
      <c r="E54" s="35"/>
      <c r="F54" s="28" t="str">
        <f>E15</f>
        <v xml:space="preserve"> </v>
      </c>
      <c r="G54" s="35"/>
      <c r="H54" s="35"/>
      <c r="I54" s="30" t="s">
        <v>30</v>
      </c>
      <c r="J54" s="33" t="str">
        <f>E21</f>
        <v xml:space="preserve"> </v>
      </c>
      <c r="K54" s="35"/>
      <c r="L54" s="9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28</v>
      </c>
      <c r="D55" s="35"/>
      <c r="E55" s="35"/>
      <c r="F55" s="28" t="str">
        <f>IF(E18="","",E18)</f>
        <v>Vyplň údaj</v>
      </c>
      <c r="G55" s="35"/>
      <c r="H55" s="35"/>
      <c r="I55" s="30" t="s">
        <v>32</v>
      </c>
      <c r="J55" s="33" t="str">
        <f>E24</f>
        <v xml:space="preserve"> </v>
      </c>
      <c r="K55" s="35"/>
      <c r="L55" s="9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5"/>
      <c r="D56" s="35"/>
      <c r="E56" s="35"/>
      <c r="F56" s="35"/>
      <c r="G56" s="35"/>
      <c r="H56" s="35"/>
      <c r="I56" s="35"/>
      <c r="J56" s="35"/>
      <c r="K56" s="35"/>
      <c r="L56" s="9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06" t="s">
        <v>105</v>
      </c>
      <c r="D57" s="100"/>
      <c r="E57" s="100"/>
      <c r="F57" s="100"/>
      <c r="G57" s="100"/>
      <c r="H57" s="100"/>
      <c r="I57" s="100"/>
      <c r="J57" s="107" t="s">
        <v>106</v>
      </c>
      <c r="K57" s="100"/>
      <c r="L57" s="9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5"/>
      <c r="D58" s="35"/>
      <c r="E58" s="35"/>
      <c r="F58" s="35"/>
      <c r="G58" s="35"/>
      <c r="H58" s="35"/>
      <c r="I58" s="35"/>
      <c r="J58" s="35"/>
      <c r="K58" s="35"/>
      <c r="L58" s="9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08" t="s">
        <v>67</v>
      </c>
      <c r="D59" s="35"/>
      <c r="E59" s="35"/>
      <c r="F59" s="35"/>
      <c r="G59" s="35"/>
      <c r="H59" s="35"/>
      <c r="I59" s="35"/>
      <c r="J59" s="69">
        <f>J85</f>
        <v>0</v>
      </c>
      <c r="K59" s="35"/>
      <c r="L59" s="9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20" t="s">
        <v>107</v>
      </c>
    </row>
    <row r="60" spans="1:47" s="9" customFormat="1" ht="24.95" customHeight="1">
      <c r="B60" s="109"/>
      <c r="D60" s="110" t="s">
        <v>1263</v>
      </c>
      <c r="E60" s="111"/>
      <c r="F60" s="111"/>
      <c r="G60" s="111"/>
      <c r="H60" s="111"/>
      <c r="I60" s="111"/>
      <c r="J60" s="112">
        <f>J86</f>
        <v>0</v>
      </c>
      <c r="L60" s="109"/>
    </row>
    <row r="61" spans="1:47" s="10" customFormat="1" ht="19.899999999999999" customHeight="1">
      <c r="B61" s="113"/>
      <c r="D61" s="114" t="s">
        <v>109</v>
      </c>
      <c r="E61" s="115"/>
      <c r="F61" s="115"/>
      <c r="G61" s="115"/>
      <c r="H61" s="115"/>
      <c r="I61" s="115"/>
      <c r="J61" s="116">
        <f>J87</f>
        <v>0</v>
      </c>
      <c r="L61" s="113"/>
    </row>
    <row r="62" spans="1:47" s="10" customFormat="1" ht="19.899999999999999" customHeight="1">
      <c r="B62" s="113"/>
      <c r="D62" s="114" t="s">
        <v>112</v>
      </c>
      <c r="E62" s="115"/>
      <c r="F62" s="115"/>
      <c r="G62" s="115"/>
      <c r="H62" s="115"/>
      <c r="I62" s="115"/>
      <c r="J62" s="116">
        <f>J133</f>
        <v>0</v>
      </c>
      <c r="L62" s="113"/>
    </row>
    <row r="63" spans="1:47" s="10" customFormat="1" ht="19.899999999999999" customHeight="1">
      <c r="B63" s="113"/>
      <c r="D63" s="114" t="s">
        <v>113</v>
      </c>
      <c r="E63" s="115"/>
      <c r="F63" s="115"/>
      <c r="G63" s="115"/>
      <c r="H63" s="115"/>
      <c r="I63" s="115"/>
      <c r="J63" s="116">
        <f>J138</f>
        <v>0</v>
      </c>
      <c r="L63" s="113"/>
    </row>
    <row r="64" spans="1:47" s="10" customFormat="1" ht="19.899999999999999" customHeight="1">
      <c r="B64" s="113"/>
      <c r="D64" s="114" t="s">
        <v>1264</v>
      </c>
      <c r="E64" s="115"/>
      <c r="F64" s="115"/>
      <c r="G64" s="115"/>
      <c r="H64" s="115"/>
      <c r="I64" s="115"/>
      <c r="J64" s="116">
        <f>J144</f>
        <v>0</v>
      </c>
      <c r="L64" s="113"/>
    </row>
    <row r="65" spans="1:31" s="10" customFormat="1" ht="19.899999999999999" customHeight="1">
      <c r="B65" s="113"/>
      <c r="D65" s="114" t="s">
        <v>1265</v>
      </c>
      <c r="E65" s="115"/>
      <c r="F65" s="115"/>
      <c r="G65" s="115"/>
      <c r="H65" s="115"/>
      <c r="I65" s="115"/>
      <c r="J65" s="116">
        <f>J158</f>
        <v>0</v>
      </c>
      <c r="L65" s="113"/>
    </row>
    <row r="66" spans="1:31" s="2" customFormat="1" ht="21.75" customHeight="1">
      <c r="A66" s="35"/>
      <c r="B66" s="36"/>
      <c r="C66" s="35"/>
      <c r="D66" s="35"/>
      <c r="E66" s="35"/>
      <c r="F66" s="35"/>
      <c r="G66" s="35"/>
      <c r="H66" s="35"/>
      <c r="I66" s="35"/>
      <c r="J66" s="35"/>
      <c r="K66" s="35"/>
      <c r="L66" s="92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 s="2" customFormat="1" ht="6.95" customHeight="1">
      <c r="A67" s="35"/>
      <c r="B67" s="45"/>
      <c r="C67" s="46"/>
      <c r="D67" s="46"/>
      <c r="E67" s="46"/>
      <c r="F67" s="46"/>
      <c r="G67" s="46"/>
      <c r="H67" s="46"/>
      <c r="I67" s="46"/>
      <c r="J67" s="46"/>
      <c r="K67" s="46"/>
      <c r="L67" s="9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71" spans="1:31" s="2" customFormat="1" ht="6.95" customHeight="1">
      <c r="A71" s="35"/>
      <c r="B71" s="47"/>
      <c r="C71" s="48"/>
      <c r="D71" s="48"/>
      <c r="E71" s="48"/>
      <c r="F71" s="48"/>
      <c r="G71" s="48"/>
      <c r="H71" s="48"/>
      <c r="I71" s="48"/>
      <c r="J71" s="48"/>
      <c r="K71" s="48"/>
      <c r="L71" s="9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24.95" customHeight="1">
      <c r="A72" s="35"/>
      <c r="B72" s="36"/>
      <c r="C72" s="24" t="s">
        <v>120</v>
      </c>
      <c r="D72" s="35"/>
      <c r="E72" s="35"/>
      <c r="F72" s="35"/>
      <c r="G72" s="35"/>
      <c r="H72" s="35"/>
      <c r="I72" s="35"/>
      <c r="J72" s="35"/>
      <c r="K72" s="35"/>
      <c r="L72" s="9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6.95" customHeight="1">
      <c r="A73" s="35"/>
      <c r="B73" s="36"/>
      <c r="C73" s="35"/>
      <c r="D73" s="35"/>
      <c r="E73" s="35"/>
      <c r="F73" s="35"/>
      <c r="G73" s="35"/>
      <c r="H73" s="35"/>
      <c r="I73" s="35"/>
      <c r="J73" s="35"/>
      <c r="K73" s="35"/>
      <c r="L73" s="9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17</v>
      </c>
      <c r="D74" s="35"/>
      <c r="E74" s="35"/>
      <c r="F74" s="35"/>
      <c r="G74" s="35"/>
      <c r="H74" s="35"/>
      <c r="I74" s="35"/>
      <c r="J74" s="35"/>
      <c r="K74" s="35"/>
      <c r="L74" s="9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6.5" customHeight="1">
      <c r="A75" s="35"/>
      <c r="B75" s="36"/>
      <c r="C75" s="35"/>
      <c r="D75" s="35"/>
      <c r="E75" s="332" t="str">
        <f>E7</f>
        <v>Park Bílý kůň, Praha 14</v>
      </c>
      <c r="F75" s="333"/>
      <c r="G75" s="333"/>
      <c r="H75" s="333"/>
      <c r="I75" s="35"/>
      <c r="J75" s="35"/>
      <c r="K75" s="35"/>
      <c r="L75" s="9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2" customHeight="1">
      <c r="A76" s="35"/>
      <c r="B76" s="36"/>
      <c r="C76" s="30" t="s">
        <v>102</v>
      </c>
      <c r="D76" s="35"/>
      <c r="E76" s="35"/>
      <c r="F76" s="35"/>
      <c r="G76" s="35"/>
      <c r="H76" s="35"/>
      <c r="I76" s="35"/>
      <c r="J76" s="35"/>
      <c r="K76" s="35"/>
      <c r="L76" s="9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6.5" customHeight="1">
      <c r="A77" s="35"/>
      <c r="B77" s="36"/>
      <c r="C77" s="35"/>
      <c r="D77" s="35"/>
      <c r="E77" s="294" t="str">
        <f>E9</f>
        <v>SO 702.2 - Kanalizační přípojka</v>
      </c>
      <c r="F77" s="334"/>
      <c r="G77" s="334"/>
      <c r="H77" s="334"/>
      <c r="I77" s="35"/>
      <c r="J77" s="35"/>
      <c r="K77" s="35"/>
      <c r="L77" s="9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5"/>
      <c r="D78" s="35"/>
      <c r="E78" s="35"/>
      <c r="F78" s="35"/>
      <c r="G78" s="35"/>
      <c r="H78" s="35"/>
      <c r="I78" s="35"/>
      <c r="J78" s="35"/>
      <c r="K78" s="35"/>
      <c r="L78" s="92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2" customHeight="1">
      <c r="A79" s="35"/>
      <c r="B79" s="36"/>
      <c r="C79" s="30" t="s">
        <v>21</v>
      </c>
      <c r="D79" s="35"/>
      <c r="E79" s="35"/>
      <c r="F79" s="28" t="str">
        <f>F12</f>
        <v>p.č. 1384/1 a 1385, k.ú. Hloubětín [731234]</v>
      </c>
      <c r="G79" s="35"/>
      <c r="H79" s="35"/>
      <c r="I79" s="30" t="s">
        <v>23</v>
      </c>
      <c r="J79" s="53">
        <f>IF(J12="","",J12)</f>
        <v>45507</v>
      </c>
      <c r="K79" s="35"/>
      <c r="L79" s="92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6.95" customHeight="1">
      <c r="A80" s="35"/>
      <c r="B80" s="36"/>
      <c r="C80" s="35"/>
      <c r="D80" s="35"/>
      <c r="E80" s="35"/>
      <c r="F80" s="35"/>
      <c r="G80" s="35"/>
      <c r="H80" s="35"/>
      <c r="I80" s="35"/>
      <c r="J80" s="35"/>
      <c r="K80" s="35"/>
      <c r="L80" s="92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5.2" customHeight="1">
      <c r="A81" s="35"/>
      <c r="B81" s="36"/>
      <c r="C81" s="30" t="s">
        <v>24</v>
      </c>
      <c r="D81" s="35"/>
      <c r="E81" s="35"/>
      <c r="F81" s="28" t="str">
        <f>E15</f>
        <v xml:space="preserve"> </v>
      </c>
      <c r="G81" s="35"/>
      <c r="H81" s="35"/>
      <c r="I81" s="30" t="s">
        <v>30</v>
      </c>
      <c r="J81" s="33" t="str">
        <f>E21</f>
        <v xml:space="preserve"> </v>
      </c>
      <c r="K81" s="35"/>
      <c r="L81" s="9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5.2" customHeight="1">
      <c r="A82" s="35"/>
      <c r="B82" s="36"/>
      <c r="C82" s="30" t="s">
        <v>28</v>
      </c>
      <c r="D82" s="35"/>
      <c r="E82" s="35"/>
      <c r="F82" s="28" t="str">
        <f>IF(E18="","",E18)</f>
        <v>Vyplň údaj</v>
      </c>
      <c r="G82" s="35"/>
      <c r="H82" s="35"/>
      <c r="I82" s="30" t="s">
        <v>32</v>
      </c>
      <c r="J82" s="33" t="str">
        <f>E24</f>
        <v xml:space="preserve"> </v>
      </c>
      <c r="K82" s="35"/>
      <c r="L82" s="9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0.35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9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11" customFormat="1" ht="29.25" customHeight="1">
      <c r="A84" s="117"/>
      <c r="B84" s="118"/>
      <c r="C84" s="119" t="s">
        <v>121</v>
      </c>
      <c r="D84" s="120" t="s">
        <v>54</v>
      </c>
      <c r="E84" s="120" t="s">
        <v>50</v>
      </c>
      <c r="F84" s="120" t="s">
        <v>51</v>
      </c>
      <c r="G84" s="120" t="s">
        <v>122</v>
      </c>
      <c r="H84" s="120" t="s">
        <v>123</v>
      </c>
      <c r="I84" s="120" t="s">
        <v>124</v>
      </c>
      <c r="J84" s="120" t="s">
        <v>106</v>
      </c>
      <c r="K84" s="121" t="s">
        <v>125</v>
      </c>
      <c r="L84" s="122"/>
      <c r="M84" s="60" t="s">
        <v>3</v>
      </c>
      <c r="N84" s="61" t="s">
        <v>39</v>
      </c>
      <c r="O84" s="61" t="s">
        <v>126</v>
      </c>
      <c r="P84" s="61" t="s">
        <v>127</v>
      </c>
      <c r="Q84" s="61" t="s">
        <v>128</v>
      </c>
      <c r="R84" s="61" t="s">
        <v>129</v>
      </c>
      <c r="S84" s="61" t="s">
        <v>130</v>
      </c>
      <c r="T84" s="62" t="s">
        <v>131</v>
      </c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</row>
    <row r="85" spans="1:65" s="2" customFormat="1" ht="22.9" customHeight="1">
      <c r="A85" s="35"/>
      <c r="B85" s="36"/>
      <c r="C85" s="67" t="s">
        <v>132</v>
      </c>
      <c r="D85" s="35"/>
      <c r="E85" s="35"/>
      <c r="F85" s="35"/>
      <c r="G85" s="35"/>
      <c r="H85" s="35"/>
      <c r="I85" s="35"/>
      <c r="J85" s="123">
        <f>BK85</f>
        <v>0</v>
      </c>
      <c r="K85" s="35"/>
      <c r="L85" s="36"/>
      <c r="M85" s="63"/>
      <c r="N85" s="54"/>
      <c r="O85" s="64"/>
      <c r="P85" s="124">
        <f>P86</f>
        <v>0</v>
      </c>
      <c r="Q85" s="64"/>
      <c r="R85" s="124">
        <f>R86</f>
        <v>15.0245192</v>
      </c>
      <c r="S85" s="64"/>
      <c r="T85" s="125">
        <f>T86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20" t="s">
        <v>68</v>
      </c>
      <c r="AU85" s="20" t="s">
        <v>107</v>
      </c>
      <c r="BK85" s="126">
        <f>BK86</f>
        <v>0</v>
      </c>
    </row>
    <row r="86" spans="1:65" s="12" customFormat="1" ht="25.9" customHeight="1">
      <c r="B86" s="127"/>
      <c r="D86" s="128" t="s">
        <v>68</v>
      </c>
      <c r="E86" s="129" t="s">
        <v>133</v>
      </c>
      <c r="F86" s="129" t="s">
        <v>1268</v>
      </c>
      <c r="I86" s="130"/>
      <c r="J86" s="131">
        <f>BK86</f>
        <v>0</v>
      </c>
      <c r="L86" s="127"/>
      <c r="M86" s="132"/>
      <c r="N86" s="133"/>
      <c r="O86" s="133"/>
      <c r="P86" s="134">
        <f>P87+P133+P138+P144+P158</f>
        <v>0</v>
      </c>
      <c r="Q86" s="133"/>
      <c r="R86" s="134">
        <f>R87+R133+R138+R144+R158</f>
        <v>15.0245192</v>
      </c>
      <c r="S86" s="133"/>
      <c r="T86" s="135">
        <f>T87+T133+T138+T144+T158</f>
        <v>0</v>
      </c>
      <c r="AR86" s="128" t="s">
        <v>77</v>
      </c>
      <c r="AT86" s="136" t="s">
        <v>68</v>
      </c>
      <c r="AU86" s="136" t="s">
        <v>69</v>
      </c>
      <c r="AY86" s="128" t="s">
        <v>135</v>
      </c>
      <c r="BK86" s="137">
        <f>BK87+BK133+BK138+BK144+BK158</f>
        <v>0</v>
      </c>
    </row>
    <row r="87" spans="1:65" s="12" customFormat="1" ht="22.9" customHeight="1">
      <c r="B87" s="127"/>
      <c r="D87" s="128" t="s">
        <v>68</v>
      </c>
      <c r="E87" s="138" t="s">
        <v>77</v>
      </c>
      <c r="F87" s="138" t="s">
        <v>136</v>
      </c>
      <c r="I87" s="130"/>
      <c r="J87" s="139">
        <f>BK87</f>
        <v>0</v>
      </c>
      <c r="L87" s="127"/>
      <c r="M87" s="132"/>
      <c r="N87" s="133"/>
      <c r="O87" s="133"/>
      <c r="P87" s="134">
        <f>SUM(P88:P132)</f>
        <v>0</v>
      </c>
      <c r="Q87" s="133"/>
      <c r="R87" s="134">
        <f>SUM(R88:R132)</f>
        <v>7.36</v>
      </c>
      <c r="S87" s="133"/>
      <c r="T87" s="135">
        <f>SUM(T88:T132)</f>
        <v>0</v>
      </c>
      <c r="AR87" s="128" t="s">
        <v>77</v>
      </c>
      <c r="AT87" s="136" t="s">
        <v>68</v>
      </c>
      <c r="AU87" s="136" t="s">
        <v>77</v>
      </c>
      <c r="AY87" s="128" t="s">
        <v>135</v>
      </c>
      <c r="BK87" s="137">
        <f>SUM(BK88:BK132)</f>
        <v>0</v>
      </c>
    </row>
    <row r="88" spans="1:65" s="2" customFormat="1" ht="24.2" customHeight="1">
      <c r="A88" s="35"/>
      <c r="B88" s="140"/>
      <c r="C88" s="141" t="s">
        <v>77</v>
      </c>
      <c r="D88" s="141" t="s">
        <v>137</v>
      </c>
      <c r="E88" s="142" t="s">
        <v>260</v>
      </c>
      <c r="F88" s="143" t="s">
        <v>261</v>
      </c>
      <c r="G88" s="144" t="s">
        <v>185</v>
      </c>
      <c r="H88" s="145">
        <v>5.85</v>
      </c>
      <c r="I88" s="146"/>
      <c r="J88" s="147">
        <f>ROUND(I88*H88,2)</f>
        <v>0</v>
      </c>
      <c r="K88" s="143" t="s">
        <v>141</v>
      </c>
      <c r="L88" s="36"/>
      <c r="M88" s="148" t="s">
        <v>3</v>
      </c>
      <c r="N88" s="149" t="s">
        <v>40</v>
      </c>
      <c r="O88" s="56"/>
      <c r="P88" s="150">
        <f>O88*H88</f>
        <v>0</v>
      </c>
      <c r="Q88" s="150">
        <v>0</v>
      </c>
      <c r="R88" s="150">
        <f>Q88*H88</f>
        <v>0</v>
      </c>
      <c r="S88" s="150">
        <v>0</v>
      </c>
      <c r="T88" s="151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52" t="s">
        <v>142</v>
      </c>
      <c r="AT88" s="152" t="s">
        <v>137</v>
      </c>
      <c r="AU88" s="152" t="s">
        <v>79</v>
      </c>
      <c r="AY88" s="20" t="s">
        <v>135</v>
      </c>
      <c r="BE88" s="153">
        <f>IF(N88="základní",J88,0)</f>
        <v>0</v>
      </c>
      <c r="BF88" s="153">
        <f>IF(N88="snížená",J88,0)</f>
        <v>0</v>
      </c>
      <c r="BG88" s="153">
        <f>IF(N88="zákl. přenesená",J88,0)</f>
        <v>0</v>
      </c>
      <c r="BH88" s="153">
        <f>IF(N88="sníž. přenesená",J88,0)</f>
        <v>0</v>
      </c>
      <c r="BI88" s="153">
        <f>IF(N88="nulová",J88,0)</f>
        <v>0</v>
      </c>
      <c r="BJ88" s="20" t="s">
        <v>77</v>
      </c>
      <c r="BK88" s="153">
        <f>ROUND(I88*H88,2)</f>
        <v>0</v>
      </c>
      <c r="BL88" s="20" t="s">
        <v>142</v>
      </c>
      <c r="BM88" s="152" t="s">
        <v>1382</v>
      </c>
    </row>
    <row r="89" spans="1:65" s="2" customFormat="1" ht="11.25">
      <c r="A89" s="35"/>
      <c r="B89" s="36"/>
      <c r="C89" s="35"/>
      <c r="D89" s="154" t="s">
        <v>144</v>
      </c>
      <c r="E89" s="35"/>
      <c r="F89" s="155" t="s">
        <v>263</v>
      </c>
      <c r="G89" s="35"/>
      <c r="H89" s="35"/>
      <c r="I89" s="156"/>
      <c r="J89" s="35"/>
      <c r="K89" s="35"/>
      <c r="L89" s="36"/>
      <c r="M89" s="157"/>
      <c r="N89" s="158"/>
      <c r="O89" s="56"/>
      <c r="P89" s="56"/>
      <c r="Q89" s="56"/>
      <c r="R89" s="56"/>
      <c r="S89" s="56"/>
      <c r="T89" s="57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20" t="s">
        <v>144</v>
      </c>
      <c r="AU89" s="20" t="s">
        <v>79</v>
      </c>
    </row>
    <row r="90" spans="1:65" s="13" customFormat="1" ht="11.25">
      <c r="B90" s="159"/>
      <c r="D90" s="160" t="s">
        <v>146</v>
      </c>
      <c r="E90" s="161" t="s">
        <v>3</v>
      </c>
      <c r="F90" s="162" t="s">
        <v>1270</v>
      </c>
      <c r="H90" s="161" t="s">
        <v>3</v>
      </c>
      <c r="I90" s="163"/>
      <c r="L90" s="159"/>
      <c r="M90" s="164"/>
      <c r="N90" s="165"/>
      <c r="O90" s="165"/>
      <c r="P90" s="165"/>
      <c r="Q90" s="165"/>
      <c r="R90" s="165"/>
      <c r="S90" s="165"/>
      <c r="T90" s="166"/>
      <c r="AT90" s="161" t="s">
        <v>146</v>
      </c>
      <c r="AU90" s="161" t="s">
        <v>79</v>
      </c>
      <c r="AV90" s="13" t="s">
        <v>77</v>
      </c>
      <c r="AW90" s="13" t="s">
        <v>31</v>
      </c>
      <c r="AX90" s="13" t="s">
        <v>69</v>
      </c>
      <c r="AY90" s="161" t="s">
        <v>135</v>
      </c>
    </row>
    <row r="91" spans="1:65" s="14" customFormat="1" ht="11.25">
      <c r="B91" s="167"/>
      <c r="D91" s="160" t="s">
        <v>146</v>
      </c>
      <c r="E91" s="168" t="s">
        <v>3</v>
      </c>
      <c r="F91" s="169" t="s">
        <v>1383</v>
      </c>
      <c r="H91" s="170">
        <v>5.85</v>
      </c>
      <c r="I91" s="171"/>
      <c r="L91" s="167"/>
      <c r="M91" s="172"/>
      <c r="N91" s="173"/>
      <c r="O91" s="173"/>
      <c r="P91" s="173"/>
      <c r="Q91" s="173"/>
      <c r="R91" s="173"/>
      <c r="S91" s="173"/>
      <c r="T91" s="174"/>
      <c r="AT91" s="168" t="s">
        <v>146</v>
      </c>
      <c r="AU91" s="168" t="s">
        <v>79</v>
      </c>
      <c r="AV91" s="14" t="s">
        <v>79</v>
      </c>
      <c r="AW91" s="14" t="s">
        <v>31</v>
      </c>
      <c r="AX91" s="14" t="s">
        <v>69</v>
      </c>
      <c r="AY91" s="168" t="s">
        <v>135</v>
      </c>
    </row>
    <row r="92" spans="1:65" s="15" customFormat="1" ht="11.25">
      <c r="B92" s="175"/>
      <c r="D92" s="160" t="s">
        <v>146</v>
      </c>
      <c r="E92" s="176" t="s">
        <v>3</v>
      </c>
      <c r="F92" s="177" t="s">
        <v>149</v>
      </c>
      <c r="H92" s="178">
        <v>5.85</v>
      </c>
      <c r="I92" s="179"/>
      <c r="L92" s="175"/>
      <c r="M92" s="180"/>
      <c r="N92" s="181"/>
      <c r="O92" s="181"/>
      <c r="P92" s="181"/>
      <c r="Q92" s="181"/>
      <c r="R92" s="181"/>
      <c r="S92" s="181"/>
      <c r="T92" s="182"/>
      <c r="AT92" s="176" t="s">
        <v>146</v>
      </c>
      <c r="AU92" s="176" t="s">
        <v>79</v>
      </c>
      <c r="AV92" s="15" t="s">
        <v>142</v>
      </c>
      <c r="AW92" s="15" t="s">
        <v>31</v>
      </c>
      <c r="AX92" s="15" t="s">
        <v>77</v>
      </c>
      <c r="AY92" s="176" t="s">
        <v>135</v>
      </c>
    </row>
    <row r="93" spans="1:65" s="2" customFormat="1" ht="24.2" customHeight="1">
      <c r="A93" s="35"/>
      <c r="B93" s="140"/>
      <c r="C93" s="141" t="s">
        <v>79</v>
      </c>
      <c r="D93" s="141" t="s">
        <v>137</v>
      </c>
      <c r="E93" s="142" t="s">
        <v>1272</v>
      </c>
      <c r="F93" s="143" t="s">
        <v>1273</v>
      </c>
      <c r="G93" s="144" t="s">
        <v>185</v>
      </c>
      <c r="H93" s="145">
        <v>24</v>
      </c>
      <c r="I93" s="146"/>
      <c r="J93" s="147">
        <f>ROUND(I93*H93,2)</f>
        <v>0</v>
      </c>
      <c r="K93" s="143" t="s">
        <v>141</v>
      </c>
      <c r="L93" s="36"/>
      <c r="M93" s="148" t="s">
        <v>3</v>
      </c>
      <c r="N93" s="149" t="s">
        <v>40</v>
      </c>
      <c r="O93" s="56"/>
      <c r="P93" s="150">
        <f>O93*H93</f>
        <v>0</v>
      </c>
      <c r="Q93" s="150">
        <v>0</v>
      </c>
      <c r="R93" s="150">
        <f>Q93*H93</f>
        <v>0</v>
      </c>
      <c r="S93" s="150">
        <v>0</v>
      </c>
      <c r="T93" s="151">
        <f>S93*H93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52" t="s">
        <v>142</v>
      </c>
      <c r="AT93" s="152" t="s">
        <v>137</v>
      </c>
      <c r="AU93" s="152" t="s">
        <v>79</v>
      </c>
      <c r="AY93" s="20" t="s">
        <v>135</v>
      </c>
      <c r="BE93" s="153">
        <f>IF(N93="základní",J93,0)</f>
        <v>0</v>
      </c>
      <c r="BF93" s="153">
        <f>IF(N93="snížená",J93,0)</f>
        <v>0</v>
      </c>
      <c r="BG93" s="153">
        <f>IF(N93="zákl. přenesená",J93,0)</f>
        <v>0</v>
      </c>
      <c r="BH93" s="153">
        <f>IF(N93="sníž. přenesená",J93,0)</f>
        <v>0</v>
      </c>
      <c r="BI93" s="153">
        <f>IF(N93="nulová",J93,0)</f>
        <v>0</v>
      </c>
      <c r="BJ93" s="20" t="s">
        <v>77</v>
      </c>
      <c r="BK93" s="153">
        <f>ROUND(I93*H93,2)</f>
        <v>0</v>
      </c>
      <c r="BL93" s="20" t="s">
        <v>142</v>
      </c>
      <c r="BM93" s="152" t="s">
        <v>1384</v>
      </c>
    </row>
    <row r="94" spans="1:65" s="2" customFormat="1" ht="11.25">
      <c r="A94" s="35"/>
      <c r="B94" s="36"/>
      <c r="C94" s="35"/>
      <c r="D94" s="154" t="s">
        <v>144</v>
      </c>
      <c r="E94" s="35"/>
      <c r="F94" s="155" t="s">
        <v>1275</v>
      </c>
      <c r="G94" s="35"/>
      <c r="H94" s="35"/>
      <c r="I94" s="156"/>
      <c r="J94" s="35"/>
      <c r="K94" s="35"/>
      <c r="L94" s="36"/>
      <c r="M94" s="157"/>
      <c r="N94" s="158"/>
      <c r="O94" s="56"/>
      <c r="P94" s="56"/>
      <c r="Q94" s="56"/>
      <c r="R94" s="56"/>
      <c r="S94" s="56"/>
      <c r="T94" s="57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20" t="s">
        <v>144</v>
      </c>
      <c r="AU94" s="20" t="s">
        <v>79</v>
      </c>
    </row>
    <row r="95" spans="1:65" s="13" customFormat="1" ht="11.25">
      <c r="B95" s="159"/>
      <c r="D95" s="160" t="s">
        <v>146</v>
      </c>
      <c r="E95" s="161" t="s">
        <v>3</v>
      </c>
      <c r="F95" s="162" t="s">
        <v>1276</v>
      </c>
      <c r="H95" s="161" t="s">
        <v>3</v>
      </c>
      <c r="I95" s="163"/>
      <c r="L95" s="159"/>
      <c r="M95" s="164"/>
      <c r="N95" s="165"/>
      <c r="O95" s="165"/>
      <c r="P95" s="165"/>
      <c r="Q95" s="165"/>
      <c r="R95" s="165"/>
      <c r="S95" s="165"/>
      <c r="T95" s="166"/>
      <c r="AT95" s="161" t="s">
        <v>146</v>
      </c>
      <c r="AU95" s="161" t="s">
        <v>79</v>
      </c>
      <c r="AV95" s="13" t="s">
        <v>77</v>
      </c>
      <c r="AW95" s="13" t="s">
        <v>31</v>
      </c>
      <c r="AX95" s="13" t="s">
        <v>69</v>
      </c>
      <c r="AY95" s="161" t="s">
        <v>135</v>
      </c>
    </row>
    <row r="96" spans="1:65" s="14" customFormat="1" ht="11.25">
      <c r="B96" s="167"/>
      <c r="D96" s="160" t="s">
        <v>146</v>
      </c>
      <c r="E96" s="168" t="s">
        <v>3</v>
      </c>
      <c r="F96" s="169" t="s">
        <v>1385</v>
      </c>
      <c r="H96" s="170">
        <v>24</v>
      </c>
      <c r="I96" s="171"/>
      <c r="L96" s="167"/>
      <c r="M96" s="172"/>
      <c r="N96" s="173"/>
      <c r="O96" s="173"/>
      <c r="P96" s="173"/>
      <c r="Q96" s="173"/>
      <c r="R96" s="173"/>
      <c r="S96" s="173"/>
      <c r="T96" s="174"/>
      <c r="AT96" s="168" t="s">
        <v>146</v>
      </c>
      <c r="AU96" s="168" t="s">
        <v>79</v>
      </c>
      <c r="AV96" s="14" t="s">
        <v>79</v>
      </c>
      <c r="AW96" s="14" t="s">
        <v>31</v>
      </c>
      <c r="AX96" s="14" t="s">
        <v>69</v>
      </c>
      <c r="AY96" s="168" t="s">
        <v>135</v>
      </c>
    </row>
    <row r="97" spans="1:65" s="15" customFormat="1" ht="11.25">
      <c r="B97" s="175"/>
      <c r="D97" s="160" t="s">
        <v>146</v>
      </c>
      <c r="E97" s="176" t="s">
        <v>3</v>
      </c>
      <c r="F97" s="177" t="s">
        <v>149</v>
      </c>
      <c r="H97" s="178">
        <v>24</v>
      </c>
      <c r="I97" s="179"/>
      <c r="L97" s="175"/>
      <c r="M97" s="180"/>
      <c r="N97" s="181"/>
      <c r="O97" s="181"/>
      <c r="P97" s="181"/>
      <c r="Q97" s="181"/>
      <c r="R97" s="181"/>
      <c r="S97" s="181"/>
      <c r="T97" s="182"/>
      <c r="AT97" s="176" t="s">
        <v>146</v>
      </c>
      <c r="AU97" s="176" t="s">
        <v>79</v>
      </c>
      <c r="AV97" s="15" t="s">
        <v>142</v>
      </c>
      <c r="AW97" s="15" t="s">
        <v>31</v>
      </c>
      <c r="AX97" s="15" t="s">
        <v>77</v>
      </c>
      <c r="AY97" s="176" t="s">
        <v>135</v>
      </c>
    </row>
    <row r="98" spans="1:65" s="2" customFormat="1" ht="37.9" customHeight="1">
      <c r="A98" s="35"/>
      <c r="B98" s="140"/>
      <c r="C98" s="141" t="s">
        <v>154</v>
      </c>
      <c r="D98" s="141" t="s">
        <v>137</v>
      </c>
      <c r="E98" s="142" t="s">
        <v>311</v>
      </c>
      <c r="F98" s="143" t="s">
        <v>312</v>
      </c>
      <c r="G98" s="144" t="s">
        <v>185</v>
      </c>
      <c r="H98" s="145">
        <v>5.375</v>
      </c>
      <c r="I98" s="146"/>
      <c r="J98" s="147">
        <f>ROUND(I98*H98,2)</f>
        <v>0</v>
      </c>
      <c r="K98" s="143" t="s">
        <v>141</v>
      </c>
      <c r="L98" s="36"/>
      <c r="M98" s="148" t="s">
        <v>3</v>
      </c>
      <c r="N98" s="149" t="s">
        <v>40</v>
      </c>
      <c r="O98" s="56"/>
      <c r="P98" s="150">
        <f>O98*H98</f>
        <v>0</v>
      </c>
      <c r="Q98" s="150">
        <v>0</v>
      </c>
      <c r="R98" s="150">
        <f>Q98*H98</f>
        <v>0</v>
      </c>
      <c r="S98" s="150">
        <v>0</v>
      </c>
      <c r="T98" s="151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52" t="s">
        <v>142</v>
      </c>
      <c r="AT98" s="152" t="s">
        <v>137</v>
      </c>
      <c r="AU98" s="152" t="s">
        <v>79</v>
      </c>
      <c r="AY98" s="20" t="s">
        <v>135</v>
      </c>
      <c r="BE98" s="153">
        <f>IF(N98="základní",J98,0)</f>
        <v>0</v>
      </c>
      <c r="BF98" s="153">
        <f>IF(N98="snížená",J98,0)</f>
        <v>0</v>
      </c>
      <c r="BG98" s="153">
        <f>IF(N98="zákl. přenesená",J98,0)</f>
        <v>0</v>
      </c>
      <c r="BH98" s="153">
        <f>IF(N98="sníž. přenesená",J98,0)</f>
        <v>0</v>
      </c>
      <c r="BI98" s="153">
        <f>IF(N98="nulová",J98,0)</f>
        <v>0</v>
      </c>
      <c r="BJ98" s="20" t="s">
        <v>77</v>
      </c>
      <c r="BK98" s="153">
        <f>ROUND(I98*H98,2)</f>
        <v>0</v>
      </c>
      <c r="BL98" s="20" t="s">
        <v>142</v>
      </c>
      <c r="BM98" s="152" t="s">
        <v>1386</v>
      </c>
    </row>
    <row r="99" spans="1:65" s="2" customFormat="1" ht="11.25">
      <c r="A99" s="35"/>
      <c r="B99" s="36"/>
      <c r="C99" s="35"/>
      <c r="D99" s="154" t="s">
        <v>144</v>
      </c>
      <c r="E99" s="35"/>
      <c r="F99" s="155" t="s">
        <v>314</v>
      </c>
      <c r="G99" s="35"/>
      <c r="H99" s="35"/>
      <c r="I99" s="156"/>
      <c r="J99" s="35"/>
      <c r="K99" s="35"/>
      <c r="L99" s="36"/>
      <c r="M99" s="157"/>
      <c r="N99" s="158"/>
      <c r="O99" s="56"/>
      <c r="P99" s="56"/>
      <c r="Q99" s="56"/>
      <c r="R99" s="56"/>
      <c r="S99" s="56"/>
      <c r="T99" s="57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20" t="s">
        <v>144</v>
      </c>
      <c r="AU99" s="20" t="s">
        <v>79</v>
      </c>
    </row>
    <row r="100" spans="1:65" s="13" customFormat="1" ht="11.25">
      <c r="B100" s="159"/>
      <c r="D100" s="160" t="s">
        <v>146</v>
      </c>
      <c r="E100" s="161" t="s">
        <v>3</v>
      </c>
      <c r="F100" s="162" t="s">
        <v>1270</v>
      </c>
      <c r="H100" s="161" t="s">
        <v>3</v>
      </c>
      <c r="I100" s="163"/>
      <c r="L100" s="159"/>
      <c r="M100" s="164"/>
      <c r="N100" s="165"/>
      <c r="O100" s="165"/>
      <c r="P100" s="165"/>
      <c r="Q100" s="165"/>
      <c r="R100" s="165"/>
      <c r="S100" s="165"/>
      <c r="T100" s="166"/>
      <c r="AT100" s="161" t="s">
        <v>146</v>
      </c>
      <c r="AU100" s="161" t="s">
        <v>79</v>
      </c>
      <c r="AV100" s="13" t="s">
        <v>77</v>
      </c>
      <c r="AW100" s="13" t="s">
        <v>31</v>
      </c>
      <c r="AX100" s="13" t="s">
        <v>69</v>
      </c>
      <c r="AY100" s="161" t="s">
        <v>135</v>
      </c>
    </row>
    <row r="101" spans="1:65" s="14" customFormat="1" ht="11.25">
      <c r="B101" s="167"/>
      <c r="D101" s="160" t="s">
        <v>146</v>
      </c>
      <c r="E101" s="168" t="s">
        <v>3</v>
      </c>
      <c r="F101" s="169" t="s">
        <v>1383</v>
      </c>
      <c r="H101" s="170">
        <v>5.85</v>
      </c>
      <c r="I101" s="171"/>
      <c r="L101" s="167"/>
      <c r="M101" s="172"/>
      <c r="N101" s="173"/>
      <c r="O101" s="173"/>
      <c r="P101" s="173"/>
      <c r="Q101" s="173"/>
      <c r="R101" s="173"/>
      <c r="S101" s="173"/>
      <c r="T101" s="174"/>
      <c r="AT101" s="168" t="s">
        <v>146</v>
      </c>
      <c r="AU101" s="168" t="s">
        <v>79</v>
      </c>
      <c r="AV101" s="14" t="s">
        <v>79</v>
      </c>
      <c r="AW101" s="14" t="s">
        <v>31</v>
      </c>
      <c r="AX101" s="14" t="s">
        <v>69</v>
      </c>
      <c r="AY101" s="168" t="s">
        <v>135</v>
      </c>
    </row>
    <row r="102" spans="1:65" s="13" customFormat="1" ht="11.25">
      <c r="B102" s="159"/>
      <c r="D102" s="160" t="s">
        <v>146</v>
      </c>
      <c r="E102" s="161" t="s">
        <v>3</v>
      </c>
      <c r="F102" s="162" t="s">
        <v>1276</v>
      </c>
      <c r="H102" s="161" t="s">
        <v>3</v>
      </c>
      <c r="I102" s="163"/>
      <c r="L102" s="159"/>
      <c r="M102" s="164"/>
      <c r="N102" s="165"/>
      <c r="O102" s="165"/>
      <c r="P102" s="165"/>
      <c r="Q102" s="165"/>
      <c r="R102" s="165"/>
      <c r="S102" s="165"/>
      <c r="T102" s="166"/>
      <c r="AT102" s="161" t="s">
        <v>146</v>
      </c>
      <c r="AU102" s="161" t="s">
        <v>79</v>
      </c>
      <c r="AV102" s="13" t="s">
        <v>77</v>
      </c>
      <c r="AW102" s="13" t="s">
        <v>31</v>
      </c>
      <c r="AX102" s="13" t="s">
        <v>69</v>
      </c>
      <c r="AY102" s="161" t="s">
        <v>135</v>
      </c>
    </row>
    <row r="103" spans="1:65" s="14" customFormat="1" ht="11.25">
      <c r="B103" s="167"/>
      <c r="D103" s="160" t="s">
        <v>146</v>
      </c>
      <c r="E103" s="168" t="s">
        <v>3</v>
      </c>
      <c r="F103" s="169" t="s">
        <v>1385</v>
      </c>
      <c r="H103" s="170">
        <v>24</v>
      </c>
      <c r="I103" s="171"/>
      <c r="L103" s="167"/>
      <c r="M103" s="172"/>
      <c r="N103" s="173"/>
      <c r="O103" s="173"/>
      <c r="P103" s="173"/>
      <c r="Q103" s="173"/>
      <c r="R103" s="173"/>
      <c r="S103" s="173"/>
      <c r="T103" s="174"/>
      <c r="AT103" s="168" t="s">
        <v>146</v>
      </c>
      <c r="AU103" s="168" t="s">
        <v>79</v>
      </c>
      <c r="AV103" s="14" t="s">
        <v>79</v>
      </c>
      <c r="AW103" s="14" t="s">
        <v>31</v>
      </c>
      <c r="AX103" s="14" t="s">
        <v>69</v>
      </c>
      <c r="AY103" s="168" t="s">
        <v>135</v>
      </c>
    </row>
    <row r="104" spans="1:65" s="13" customFormat="1" ht="11.25">
      <c r="B104" s="159"/>
      <c r="D104" s="160" t="s">
        <v>146</v>
      </c>
      <c r="E104" s="161" t="s">
        <v>3</v>
      </c>
      <c r="F104" s="162" t="s">
        <v>1279</v>
      </c>
      <c r="H104" s="161" t="s">
        <v>3</v>
      </c>
      <c r="I104" s="163"/>
      <c r="L104" s="159"/>
      <c r="M104" s="164"/>
      <c r="N104" s="165"/>
      <c r="O104" s="165"/>
      <c r="P104" s="165"/>
      <c r="Q104" s="165"/>
      <c r="R104" s="165"/>
      <c r="S104" s="165"/>
      <c r="T104" s="166"/>
      <c r="AT104" s="161" t="s">
        <v>146</v>
      </c>
      <c r="AU104" s="161" t="s">
        <v>79</v>
      </c>
      <c r="AV104" s="13" t="s">
        <v>77</v>
      </c>
      <c r="AW104" s="13" t="s">
        <v>31</v>
      </c>
      <c r="AX104" s="13" t="s">
        <v>69</v>
      </c>
      <c r="AY104" s="161" t="s">
        <v>135</v>
      </c>
    </row>
    <row r="105" spans="1:65" s="14" customFormat="1" ht="11.25">
      <c r="B105" s="167"/>
      <c r="D105" s="160" t="s">
        <v>146</v>
      </c>
      <c r="E105" s="168" t="s">
        <v>3</v>
      </c>
      <c r="F105" s="169" t="s">
        <v>1387</v>
      </c>
      <c r="H105" s="170">
        <v>-5.1150000000000002</v>
      </c>
      <c r="I105" s="171"/>
      <c r="L105" s="167"/>
      <c r="M105" s="172"/>
      <c r="N105" s="173"/>
      <c r="O105" s="173"/>
      <c r="P105" s="173"/>
      <c r="Q105" s="173"/>
      <c r="R105" s="173"/>
      <c r="S105" s="173"/>
      <c r="T105" s="174"/>
      <c r="AT105" s="168" t="s">
        <v>146</v>
      </c>
      <c r="AU105" s="168" t="s">
        <v>79</v>
      </c>
      <c r="AV105" s="14" t="s">
        <v>79</v>
      </c>
      <c r="AW105" s="14" t="s">
        <v>31</v>
      </c>
      <c r="AX105" s="14" t="s">
        <v>69</v>
      </c>
      <c r="AY105" s="168" t="s">
        <v>135</v>
      </c>
    </row>
    <row r="106" spans="1:65" s="13" customFormat="1" ht="11.25">
      <c r="B106" s="159"/>
      <c r="D106" s="160" t="s">
        <v>146</v>
      </c>
      <c r="E106" s="161" t="s">
        <v>3</v>
      </c>
      <c r="F106" s="162" t="s">
        <v>1281</v>
      </c>
      <c r="H106" s="161" t="s">
        <v>3</v>
      </c>
      <c r="I106" s="163"/>
      <c r="L106" s="159"/>
      <c r="M106" s="164"/>
      <c r="N106" s="165"/>
      <c r="O106" s="165"/>
      <c r="P106" s="165"/>
      <c r="Q106" s="165"/>
      <c r="R106" s="165"/>
      <c r="S106" s="165"/>
      <c r="T106" s="166"/>
      <c r="AT106" s="161" t="s">
        <v>146</v>
      </c>
      <c r="AU106" s="161" t="s">
        <v>79</v>
      </c>
      <c r="AV106" s="13" t="s">
        <v>77</v>
      </c>
      <c r="AW106" s="13" t="s">
        <v>31</v>
      </c>
      <c r="AX106" s="13" t="s">
        <v>69</v>
      </c>
      <c r="AY106" s="161" t="s">
        <v>135</v>
      </c>
    </row>
    <row r="107" spans="1:65" s="14" customFormat="1" ht="11.25">
      <c r="B107" s="167"/>
      <c r="D107" s="160" t="s">
        <v>146</v>
      </c>
      <c r="E107" s="168" t="s">
        <v>3</v>
      </c>
      <c r="F107" s="169" t="s">
        <v>1388</v>
      </c>
      <c r="H107" s="170">
        <v>-19.36</v>
      </c>
      <c r="I107" s="171"/>
      <c r="L107" s="167"/>
      <c r="M107" s="172"/>
      <c r="N107" s="173"/>
      <c r="O107" s="173"/>
      <c r="P107" s="173"/>
      <c r="Q107" s="173"/>
      <c r="R107" s="173"/>
      <c r="S107" s="173"/>
      <c r="T107" s="174"/>
      <c r="AT107" s="168" t="s">
        <v>146</v>
      </c>
      <c r="AU107" s="168" t="s">
        <v>79</v>
      </c>
      <c r="AV107" s="14" t="s">
        <v>79</v>
      </c>
      <c r="AW107" s="14" t="s">
        <v>31</v>
      </c>
      <c r="AX107" s="14" t="s">
        <v>69</v>
      </c>
      <c r="AY107" s="168" t="s">
        <v>135</v>
      </c>
    </row>
    <row r="108" spans="1:65" s="15" customFormat="1" ht="11.25">
      <c r="B108" s="175"/>
      <c r="D108" s="160" t="s">
        <v>146</v>
      </c>
      <c r="E108" s="176" t="s">
        <v>3</v>
      </c>
      <c r="F108" s="177" t="s">
        <v>149</v>
      </c>
      <c r="H108" s="178">
        <v>5.375</v>
      </c>
      <c r="I108" s="179"/>
      <c r="L108" s="175"/>
      <c r="M108" s="180"/>
      <c r="N108" s="181"/>
      <c r="O108" s="181"/>
      <c r="P108" s="181"/>
      <c r="Q108" s="181"/>
      <c r="R108" s="181"/>
      <c r="S108" s="181"/>
      <c r="T108" s="182"/>
      <c r="AT108" s="176" t="s">
        <v>146</v>
      </c>
      <c r="AU108" s="176" t="s">
        <v>79</v>
      </c>
      <c r="AV108" s="15" t="s">
        <v>142</v>
      </c>
      <c r="AW108" s="15" t="s">
        <v>31</v>
      </c>
      <c r="AX108" s="15" t="s">
        <v>77</v>
      </c>
      <c r="AY108" s="176" t="s">
        <v>135</v>
      </c>
    </row>
    <row r="109" spans="1:65" s="2" customFormat="1" ht="37.9" customHeight="1">
      <c r="A109" s="35"/>
      <c r="B109" s="140"/>
      <c r="C109" s="141" t="s">
        <v>142</v>
      </c>
      <c r="D109" s="141" t="s">
        <v>137</v>
      </c>
      <c r="E109" s="142" t="s">
        <v>322</v>
      </c>
      <c r="F109" s="143" t="s">
        <v>323</v>
      </c>
      <c r="G109" s="144" t="s">
        <v>185</v>
      </c>
      <c r="H109" s="145">
        <v>53.75</v>
      </c>
      <c r="I109" s="146"/>
      <c r="J109" s="147">
        <f>ROUND(I109*H109,2)</f>
        <v>0</v>
      </c>
      <c r="K109" s="143" t="s">
        <v>141</v>
      </c>
      <c r="L109" s="36"/>
      <c r="M109" s="148" t="s">
        <v>3</v>
      </c>
      <c r="N109" s="149" t="s">
        <v>40</v>
      </c>
      <c r="O109" s="56"/>
      <c r="P109" s="150">
        <f>O109*H109</f>
        <v>0</v>
      </c>
      <c r="Q109" s="150">
        <v>0</v>
      </c>
      <c r="R109" s="150">
        <f>Q109*H109</f>
        <v>0</v>
      </c>
      <c r="S109" s="150">
        <v>0</v>
      </c>
      <c r="T109" s="151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52" t="s">
        <v>142</v>
      </c>
      <c r="AT109" s="152" t="s">
        <v>137</v>
      </c>
      <c r="AU109" s="152" t="s">
        <v>79</v>
      </c>
      <c r="AY109" s="20" t="s">
        <v>135</v>
      </c>
      <c r="BE109" s="153">
        <f>IF(N109="základní",J109,0)</f>
        <v>0</v>
      </c>
      <c r="BF109" s="153">
        <f>IF(N109="snížená",J109,0)</f>
        <v>0</v>
      </c>
      <c r="BG109" s="153">
        <f>IF(N109="zákl. přenesená",J109,0)</f>
        <v>0</v>
      </c>
      <c r="BH109" s="153">
        <f>IF(N109="sníž. přenesená",J109,0)</f>
        <v>0</v>
      </c>
      <c r="BI109" s="153">
        <f>IF(N109="nulová",J109,0)</f>
        <v>0</v>
      </c>
      <c r="BJ109" s="20" t="s">
        <v>77</v>
      </c>
      <c r="BK109" s="153">
        <f>ROUND(I109*H109,2)</f>
        <v>0</v>
      </c>
      <c r="BL109" s="20" t="s">
        <v>142</v>
      </c>
      <c r="BM109" s="152" t="s">
        <v>1389</v>
      </c>
    </row>
    <row r="110" spans="1:65" s="2" customFormat="1" ht="11.25">
      <c r="A110" s="35"/>
      <c r="B110" s="36"/>
      <c r="C110" s="35"/>
      <c r="D110" s="154" t="s">
        <v>144</v>
      </c>
      <c r="E110" s="35"/>
      <c r="F110" s="155" t="s">
        <v>325</v>
      </c>
      <c r="G110" s="35"/>
      <c r="H110" s="35"/>
      <c r="I110" s="156"/>
      <c r="J110" s="35"/>
      <c r="K110" s="35"/>
      <c r="L110" s="36"/>
      <c r="M110" s="157"/>
      <c r="N110" s="158"/>
      <c r="O110" s="56"/>
      <c r="P110" s="56"/>
      <c r="Q110" s="56"/>
      <c r="R110" s="56"/>
      <c r="S110" s="56"/>
      <c r="T110" s="57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20" t="s">
        <v>144</v>
      </c>
      <c r="AU110" s="20" t="s">
        <v>79</v>
      </c>
    </row>
    <row r="111" spans="1:65" s="14" customFormat="1" ht="11.25">
      <c r="B111" s="167"/>
      <c r="D111" s="160" t="s">
        <v>146</v>
      </c>
      <c r="F111" s="169" t="s">
        <v>1390</v>
      </c>
      <c r="H111" s="170">
        <v>53.75</v>
      </c>
      <c r="I111" s="171"/>
      <c r="L111" s="167"/>
      <c r="M111" s="172"/>
      <c r="N111" s="173"/>
      <c r="O111" s="173"/>
      <c r="P111" s="173"/>
      <c r="Q111" s="173"/>
      <c r="R111" s="173"/>
      <c r="S111" s="173"/>
      <c r="T111" s="174"/>
      <c r="AT111" s="168" t="s">
        <v>146</v>
      </c>
      <c r="AU111" s="168" t="s">
        <v>79</v>
      </c>
      <c r="AV111" s="14" t="s">
        <v>79</v>
      </c>
      <c r="AW111" s="14" t="s">
        <v>4</v>
      </c>
      <c r="AX111" s="14" t="s">
        <v>77</v>
      </c>
      <c r="AY111" s="168" t="s">
        <v>135</v>
      </c>
    </row>
    <row r="112" spans="1:65" s="2" customFormat="1" ht="24.2" customHeight="1">
      <c r="A112" s="35"/>
      <c r="B112" s="140"/>
      <c r="C112" s="141" t="s">
        <v>167</v>
      </c>
      <c r="D112" s="141" t="s">
        <v>137</v>
      </c>
      <c r="E112" s="142" t="s">
        <v>335</v>
      </c>
      <c r="F112" s="143" t="s">
        <v>336</v>
      </c>
      <c r="G112" s="144" t="s">
        <v>185</v>
      </c>
      <c r="H112" s="145">
        <v>5.375</v>
      </c>
      <c r="I112" s="146"/>
      <c r="J112" s="147">
        <f>ROUND(I112*H112,2)</f>
        <v>0</v>
      </c>
      <c r="K112" s="143" t="s">
        <v>141</v>
      </c>
      <c r="L112" s="36"/>
      <c r="M112" s="148" t="s">
        <v>3</v>
      </c>
      <c r="N112" s="149" t="s">
        <v>40</v>
      </c>
      <c r="O112" s="56"/>
      <c r="P112" s="150">
        <f>O112*H112</f>
        <v>0</v>
      </c>
      <c r="Q112" s="150">
        <v>0</v>
      </c>
      <c r="R112" s="150">
        <f>Q112*H112</f>
        <v>0</v>
      </c>
      <c r="S112" s="150">
        <v>0</v>
      </c>
      <c r="T112" s="151">
        <f>S112*H112</f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52" t="s">
        <v>142</v>
      </c>
      <c r="AT112" s="152" t="s">
        <v>137</v>
      </c>
      <c r="AU112" s="152" t="s">
        <v>79</v>
      </c>
      <c r="AY112" s="20" t="s">
        <v>135</v>
      </c>
      <c r="BE112" s="153">
        <f>IF(N112="základní",J112,0)</f>
        <v>0</v>
      </c>
      <c r="BF112" s="153">
        <f>IF(N112="snížená",J112,0)</f>
        <v>0</v>
      </c>
      <c r="BG112" s="153">
        <f>IF(N112="zákl. přenesená",J112,0)</f>
        <v>0</v>
      </c>
      <c r="BH112" s="153">
        <f>IF(N112="sníž. přenesená",J112,0)</f>
        <v>0</v>
      </c>
      <c r="BI112" s="153">
        <f>IF(N112="nulová",J112,0)</f>
        <v>0</v>
      </c>
      <c r="BJ112" s="20" t="s">
        <v>77</v>
      </c>
      <c r="BK112" s="153">
        <f>ROUND(I112*H112,2)</f>
        <v>0</v>
      </c>
      <c r="BL112" s="20" t="s">
        <v>142</v>
      </c>
      <c r="BM112" s="152" t="s">
        <v>1391</v>
      </c>
    </row>
    <row r="113" spans="1:65" s="2" customFormat="1" ht="11.25">
      <c r="A113" s="35"/>
      <c r="B113" s="36"/>
      <c r="C113" s="35"/>
      <c r="D113" s="154" t="s">
        <v>144</v>
      </c>
      <c r="E113" s="35"/>
      <c r="F113" s="155" t="s">
        <v>338</v>
      </c>
      <c r="G113" s="35"/>
      <c r="H113" s="35"/>
      <c r="I113" s="156"/>
      <c r="J113" s="35"/>
      <c r="K113" s="35"/>
      <c r="L113" s="36"/>
      <c r="M113" s="157"/>
      <c r="N113" s="158"/>
      <c r="O113" s="56"/>
      <c r="P113" s="56"/>
      <c r="Q113" s="56"/>
      <c r="R113" s="56"/>
      <c r="S113" s="56"/>
      <c r="T113" s="57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20" t="s">
        <v>144</v>
      </c>
      <c r="AU113" s="20" t="s">
        <v>79</v>
      </c>
    </row>
    <row r="114" spans="1:65" s="2" customFormat="1" ht="24.2" customHeight="1">
      <c r="A114" s="35"/>
      <c r="B114" s="140"/>
      <c r="C114" s="141" t="s">
        <v>175</v>
      </c>
      <c r="D114" s="141" t="s">
        <v>137</v>
      </c>
      <c r="E114" s="142" t="s">
        <v>370</v>
      </c>
      <c r="F114" s="143" t="s">
        <v>371</v>
      </c>
      <c r="G114" s="144" t="s">
        <v>372</v>
      </c>
      <c r="H114" s="145">
        <v>10.75</v>
      </c>
      <c r="I114" s="146"/>
      <c r="J114" s="147">
        <f>ROUND(I114*H114,2)</f>
        <v>0</v>
      </c>
      <c r="K114" s="143" t="s">
        <v>141</v>
      </c>
      <c r="L114" s="36"/>
      <c r="M114" s="148" t="s">
        <v>3</v>
      </c>
      <c r="N114" s="149" t="s">
        <v>40</v>
      </c>
      <c r="O114" s="56"/>
      <c r="P114" s="150">
        <f>O114*H114</f>
        <v>0</v>
      </c>
      <c r="Q114" s="150">
        <v>0</v>
      </c>
      <c r="R114" s="150">
        <f>Q114*H114</f>
        <v>0</v>
      </c>
      <c r="S114" s="150">
        <v>0</v>
      </c>
      <c r="T114" s="151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52" t="s">
        <v>142</v>
      </c>
      <c r="AT114" s="152" t="s">
        <v>137</v>
      </c>
      <c r="AU114" s="152" t="s">
        <v>79</v>
      </c>
      <c r="AY114" s="20" t="s">
        <v>135</v>
      </c>
      <c r="BE114" s="153">
        <f>IF(N114="základní",J114,0)</f>
        <v>0</v>
      </c>
      <c r="BF114" s="153">
        <f>IF(N114="snížená",J114,0)</f>
        <v>0</v>
      </c>
      <c r="BG114" s="153">
        <f>IF(N114="zákl. přenesená",J114,0)</f>
        <v>0</v>
      </c>
      <c r="BH114" s="153">
        <f>IF(N114="sníž. přenesená",J114,0)</f>
        <v>0</v>
      </c>
      <c r="BI114" s="153">
        <f>IF(N114="nulová",J114,0)</f>
        <v>0</v>
      </c>
      <c r="BJ114" s="20" t="s">
        <v>77</v>
      </c>
      <c r="BK114" s="153">
        <f>ROUND(I114*H114,2)</f>
        <v>0</v>
      </c>
      <c r="BL114" s="20" t="s">
        <v>142</v>
      </c>
      <c r="BM114" s="152" t="s">
        <v>1392</v>
      </c>
    </row>
    <row r="115" spans="1:65" s="2" customFormat="1" ht="11.25">
      <c r="A115" s="35"/>
      <c r="B115" s="36"/>
      <c r="C115" s="35"/>
      <c r="D115" s="154" t="s">
        <v>144</v>
      </c>
      <c r="E115" s="35"/>
      <c r="F115" s="155" t="s">
        <v>374</v>
      </c>
      <c r="G115" s="35"/>
      <c r="H115" s="35"/>
      <c r="I115" s="156"/>
      <c r="J115" s="35"/>
      <c r="K115" s="35"/>
      <c r="L115" s="36"/>
      <c r="M115" s="157"/>
      <c r="N115" s="158"/>
      <c r="O115" s="56"/>
      <c r="P115" s="56"/>
      <c r="Q115" s="56"/>
      <c r="R115" s="56"/>
      <c r="S115" s="56"/>
      <c r="T115" s="57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20" t="s">
        <v>144</v>
      </c>
      <c r="AU115" s="20" t="s">
        <v>79</v>
      </c>
    </row>
    <row r="116" spans="1:65" s="14" customFormat="1" ht="11.25">
      <c r="B116" s="167"/>
      <c r="D116" s="160" t="s">
        <v>146</v>
      </c>
      <c r="E116" s="168" t="s">
        <v>3</v>
      </c>
      <c r="F116" s="169" t="s">
        <v>1393</v>
      </c>
      <c r="H116" s="170">
        <v>10.75</v>
      </c>
      <c r="I116" s="171"/>
      <c r="L116" s="167"/>
      <c r="M116" s="172"/>
      <c r="N116" s="173"/>
      <c r="O116" s="173"/>
      <c r="P116" s="173"/>
      <c r="Q116" s="173"/>
      <c r="R116" s="173"/>
      <c r="S116" s="173"/>
      <c r="T116" s="174"/>
      <c r="AT116" s="168" t="s">
        <v>146</v>
      </c>
      <c r="AU116" s="168" t="s">
        <v>79</v>
      </c>
      <c r="AV116" s="14" t="s">
        <v>79</v>
      </c>
      <c r="AW116" s="14" t="s">
        <v>31</v>
      </c>
      <c r="AX116" s="14" t="s">
        <v>69</v>
      </c>
      <c r="AY116" s="168" t="s">
        <v>135</v>
      </c>
    </row>
    <row r="117" spans="1:65" s="15" customFormat="1" ht="11.25">
      <c r="B117" s="175"/>
      <c r="D117" s="160" t="s">
        <v>146</v>
      </c>
      <c r="E117" s="176" t="s">
        <v>3</v>
      </c>
      <c r="F117" s="177" t="s">
        <v>149</v>
      </c>
      <c r="H117" s="178">
        <v>10.75</v>
      </c>
      <c r="I117" s="179"/>
      <c r="L117" s="175"/>
      <c r="M117" s="180"/>
      <c r="N117" s="181"/>
      <c r="O117" s="181"/>
      <c r="P117" s="181"/>
      <c r="Q117" s="181"/>
      <c r="R117" s="181"/>
      <c r="S117" s="181"/>
      <c r="T117" s="182"/>
      <c r="AT117" s="176" t="s">
        <v>146</v>
      </c>
      <c r="AU117" s="176" t="s">
        <v>79</v>
      </c>
      <c r="AV117" s="15" t="s">
        <v>142</v>
      </c>
      <c r="AW117" s="15" t="s">
        <v>31</v>
      </c>
      <c r="AX117" s="15" t="s">
        <v>77</v>
      </c>
      <c r="AY117" s="176" t="s">
        <v>135</v>
      </c>
    </row>
    <row r="118" spans="1:65" s="2" customFormat="1" ht="33" customHeight="1">
      <c r="A118" s="35"/>
      <c r="B118" s="140"/>
      <c r="C118" s="141" t="s">
        <v>182</v>
      </c>
      <c r="D118" s="141" t="s">
        <v>137</v>
      </c>
      <c r="E118" s="142" t="s">
        <v>1288</v>
      </c>
      <c r="F118" s="143" t="s">
        <v>1289</v>
      </c>
      <c r="G118" s="144" t="s">
        <v>185</v>
      </c>
      <c r="H118" s="145">
        <v>24.475000000000001</v>
      </c>
      <c r="I118" s="146"/>
      <c r="J118" s="147">
        <f>ROUND(I118*H118,2)</f>
        <v>0</v>
      </c>
      <c r="K118" s="143" t="s">
        <v>141</v>
      </c>
      <c r="L118" s="36"/>
      <c r="M118" s="148" t="s">
        <v>3</v>
      </c>
      <c r="N118" s="149" t="s">
        <v>40</v>
      </c>
      <c r="O118" s="56"/>
      <c r="P118" s="150">
        <f>O118*H118</f>
        <v>0</v>
      </c>
      <c r="Q118" s="150">
        <v>0</v>
      </c>
      <c r="R118" s="150">
        <f>Q118*H118</f>
        <v>0</v>
      </c>
      <c r="S118" s="150">
        <v>0</v>
      </c>
      <c r="T118" s="151">
        <f>S118*H118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52" t="s">
        <v>142</v>
      </c>
      <c r="AT118" s="152" t="s">
        <v>137</v>
      </c>
      <c r="AU118" s="152" t="s">
        <v>79</v>
      </c>
      <c r="AY118" s="20" t="s">
        <v>135</v>
      </c>
      <c r="BE118" s="153">
        <f>IF(N118="základní",J118,0)</f>
        <v>0</v>
      </c>
      <c r="BF118" s="153">
        <f>IF(N118="snížená",J118,0)</f>
        <v>0</v>
      </c>
      <c r="BG118" s="153">
        <f>IF(N118="zákl. přenesená",J118,0)</f>
        <v>0</v>
      </c>
      <c r="BH118" s="153">
        <f>IF(N118="sníž. přenesená",J118,0)</f>
        <v>0</v>
      </c>
      <c r="BI118" s="153">
        <f>IF(N118="nulová",J118,0)</f>
        <v>0</v>
      </c>
      <c r="BJ118" s="20" t="s">
        <v>77</v>
      </c>
      <c r="BK118" s="153">
        <f>ROUND(I118*H118,2)</f>
        <v>0</v>
      </c>
      <c r="BL118" s="20" t="s">
        <v>142</v>
      </c>
      <c r="BM118" s="152" t="s">
        <v>1394</v>
      </c>
    </row>
    <row r="119" spans="1:65" s="2" customFormat="1" ht="11.25">
      <c r="A119" s="35"/>
      <c r="B119" s="36"/>
      <c r="C119" s="35"/>
      <c r="D119" s="154" t="s">
        <v>144</v>
      </c>
      <c r="E119" s="35"/>
      <c r="F119" s="155" t="s">
        <v>1291</v>
      </c>
      <c r="G119" s="35"/>
      <c r="H119" s="35"/>
      <c r="I119" s="156"/>
      <c r="J119" s="35"/>
      <c r="K119" s="35"/>
      <c r="L119" s="36"/>
      <c r="M119" s="157"/>
      <c r="N119" s="158"/>
      <c r="O119" s="56"/>
      <c r="P119" s="56"/>
      <c r="Q119" s="56"/>
      <c r="R119" s="56"/>
      <c r="S119" s="56"/>
      <c r="T119" s="57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20" t="s">
        <v>144</v>
      </c>
      <c r="AU119" s="20" t="s">
        <v>79</v>
      </c>
    </row>
    <row r="120" spans="1:65" s="13" customFormat="1" ht="11.25">
      <c r="B120" s="159"/>
      <c r="D120" s="160" t="s">
        <v>146</v>
      </c>
      <c r="E120" s="161" t="s">
        <v>3</v>
      </c>
      <c r="F120" s="162" t="s">
        <v>1279</v>
      </c>
      <c r="H120" s="161" t="s">
        <v>3</v>
      </c>
      <c r="I120" s="163"/>
      <c r="L120" s="159"/>
      <c r="M120" s="164"/>
      <c r="N120" s="165"/>
      <c r="O120" s="165"/>
      <c r="P120" s="165"/>
      <c r="Q120" s="165"/>
      <c r="R120" s="165"/>
      <c r="S120" s="165"/>
      <c r="T120" s="166"/>
      <c r="AT120" s="161" t="s">
        <v>146</v>
      </c>
      <c r="AU120" s="161" t="s">
        <v>79</v>
      </c>
      <c r="AV120" s="13" t="s">
        <v>77</v>
      </c>
      <c r="AW120" s="13" t="s">
        <v>31</v>
      </c>
      <c r="AX120" s="13" t="s">
        <v>69</v>
      </c>
      <c r="AY120" s="161" t="s">
        <v>135</v>
      </c>
    </row>
    <row r="121" spans="1:65" s="14" customFormat="1" ht="11.25">
      <c r="B121" s="167"/>
      <c r="D121" s="160" t="s">
        <v>146</v>
      </c>
      <c r="E121" s="168" t="s">
        <v>3</v>
      </c>
      <c r="F121" s="169" t="s">
        <v>1395</v>
      </c>
      <c r="H121" s="170">
        <v>5.1150000000000002</v>
      </c>
      <c r="I121" s="171"/>
      <c r="L121" s="167"/>
      <c r="M121" s="172"/>
      <c r="N121" s="173"/>
      <c r="O121" s="173"/>
      <c r="P121" s="173"/>
      <c r="Q121" s="173"/>
      <c r="R121" s="173"/>
      <c r="S121" s="173"/>
      <c r="T121" s="174"/>
      <c r="AT121" s="168" t="s">
        <v>146</v>
      </c>
      <c r="AU121" s="168" t="s">
        <v>79</v>
      </c>
      <c r="AV121" s="14" t="s">
        <v>79</v>
      </c>
      <c r="AW121" s="14" t="s">
        <v>31</v>
      </c>
      <c r="AX121" s="14" t="s">
        <v>69</v>
      </c>
      <c r="AY121" s="168" t="s">
        <v>135</v>
      </c>
    </row>
    <row r="122" spans="1:65" s="13" customFormat="1" ht="11.25">
      <c r="B122" s="159"/>
      <c r="D122" s="160" t="s">
        <v>146</v>
      </c>
      <c r="E122" s="161" t="s">
        <v>3</v>
      </c>
      <c r="F122" s="162" t="s">
        <v>1281</v>
      </c>
      <c r="H122" s="161" t="s">
        <v>3</v>
      </c>
      <c r="I122" s="163"/>
      <c r="L122" s="159"/>
      <c r="M122" s="164"/>
      <c r="N122" s="165"/>
      <c r="O122" s="165"/>
      <c r="P122" s="165"/>
      <c r="Q122" s="165"/>
      <c r="R122" s="165"/>
      <c r="S122" s="165"/>
      <c r="T122" s="166"/>
      <c r="AT122" s="161" t="s">
        <v>146</v>
      </c>
      <c r="AU122" s="161" t="s">
        <v>79</v>
      </c>
      <c r="AV122" s="13" t="s">
        <v>77</v>
      </c>
      <c r="AW122" s="13" t="s">
        <v>31</v>
      </c>
      <c r="AX122" s="13" t="s">
        <v>69</v>
      </c>
      <c r="AY122" s="161" t="s">
        <v>135</v>
      </c>
    </row>
    <row r="123" spans="1:65" s="14" customFormat="1" ht="11.25">
      <c r="B123" s="167"/>
      <c r="D123" s="160" t="s">
        <v>146</v>
      </c>
      <c r="E123" s="168" t="s">
        <v>3</v>
      </c>
      <c r="F123" s="169" t="s">
        <v>1396</v>
      </c>
      <c r="H123" s="170">
        <v>19.36</v>
      </c>
      <c r="I123" s="171"/>
      <c r="L123" s="167"/>
      <c r="M123" s="172"/>
      <c r="N123" s="173"/>
      <c r="O123" s="173"/>
      <c r="P123" s="173"/>
      <c r="Q123" s="173"/>
      <c r="R123" s="173"/>
      <c r="S123" s="173"/>
      <c r="T123" s="174"/>
      <c r="AT123" s="168" t="s">
        <v>146</v>
      </c>
      <c r="AU123" s="168" t="s">
        <v>79</v>
      </c>
      <c r="AV123" s="14" t="s">
        <v>79</v>
      </c>
      <c r="AW123" s="14" t="s">
        <v>31</v>
      </c>
      <c r="AX123" s="14" t="s">
        <v>69</v>
      </c>
      <c r="AY123" s="168" t="s">
        <v>135</v>
      </c>
    </row>
    <row r="124" spans="1:65" s="15" customFormat="1" ht="11.25">
      <c r="B124" s="175"/>
      <c r="D124" s="160" t="s">
        <v>146</v>
      </c>
      <c r="E124" s="176" t="s">
        <v>3</v>
      </c>
      <c r="F124" s="177" t="s">
        <v>149</v>
      </c>
      <c r="H124" s="178">
        <v>24.475000000000001</v>
      </c>
      <c r="I124" s="179"/>
      <c r="L124" s="175"/>
      <c r="M124" s="180"/>
      <c r="N124" s="181"/>
      <c r="O124" s="181"/>
      <c r="P124" s="181"/>
      <c r="Q124" s="181"/>
      <c r="R124" s="181"/>
      <c r="S124" s="181"/>
      <c r="T124" s="182"/>
      <c r="AT124" s="176" t="s">
        <v>146</v>
      </c>
      <c r="AU124" s="176" t="s">
        <v>79</v>
      </c>
      <c r="AV124" s="15" t="s">
        <v>142</v>
      </c>
      <c r="AW124" s="15" t="s">
        <v>31</v>
      </c>
      <c r="AX124" s="15" t="s">
        <v>77</v>
      </c>
      <c r="AY124" s="176" t="s">
        <v>135</v>
      </c>
    </row>
    <row r="125" spans="1:65" s="2" customFormat="1" ht="24.2" customHeight="1">
      <c r="A125" s="35"/>
      <c r="B125" s="140"/>
      <c r="C125" s="141" t="s">
        <v>192</v>
      </c>
      <c r="D125" s="141" t="s">
        <v>137</v>
      </c>
      <c r="E125" s="142" t="s">
        <v>1294</v>
      </c>
      <c r="F125" s="143" t="s">
        <v>1295</v>
      </c>
      <c r="G125" s="144" t="s">
        <v>185</v>
      </c>
      <c r="H125" s="145">
        <v>24.475000000000001</v>
      </c>
      <c r="I125" s="146"/>
      <c r="J125" s="147">
        <f>ROUND(I125*H125,2)</f>
        <v>0</v>
      </c>
      <c r="K125" s="143" t="s">
        <v>141</v>
      </c>
      <c r="L125" s="36"/>
      <c r="M125" s="148" t="s">
        <v>3</v>
      </c>
      <c r="N125" s="149" t="s">
        <v>40</v>
      </c>
      <c r="O125" s="56"/>
      <c r="P125" s="150">
        <f>O125*H125</f>
        <v>0</v>
      </c>
      <c r="Q125" s="150">
        <v>0</v>
      </c>
      <c r="R125" s="150">
        <f>Q125*H125</f>
        <v>0</v>
      </c>
      <c r="S125" s="150">
        <v>0</v>
      </c>
      <c r="T125" s="151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52" t="s">
        <v>142</v>
      </c>
      <c r="AT125" s="152" t="s">
        <v>137</v>
      </c>
      <c r="AU125" s="152" t="s">
        <v>79</v>
      </c>
      <c r="AY125" s="20" t="s">
        <v>135</v>
      </c>
      <c r="BE125" s="153">
        <f>IF(N125="základní",J125,0)</f>
        <v>0</v>
      </c>
      <c r="BF125" s="153">
        <f>IF(N125="snížená",J125,0)</f>
        <v>0</v>
      </c>
      <c r="BG125" s="153">
        <f>IF(N125="zákl. přenesená",J125,0)</f>
        <v>0</v>
      </c>
      <c r="BH125" s="153">
        <f>IF(N125="sníž. přenesená",J125,0)</f>
        <v>0</v>
      </c>
      <c r="BI125" s="153">
        <f>IF(N125="nulová",J125,0)</f>
        <v>0</v>
      </c>
      <c r="BJ125" s="20" t="s">
        <v>77</v>
      </c>
      <c r="BK125" s="153">
        <f>ROUND(I125*H125,2)</f>
        <v>0</v>
      </c>
      <c r="BL125" s="20" t="s">
        <v>142</v>
      </c>
      <c r="BM125" s="152" t="s">
        <v>1397</v>
      </c>
    </row>
    <row r="126" spans="1:65" s="2" customFormat="1" ht="11.25">
      <c r="A126" s="35"/>
      <c r="B126" s="36"/>
      <c r="C126" s="35"/>
      <c r="D126" s="154" t="s">
        <v>144</v>
      </c>
      <c r="E126" s="35"/>
      <c r="F126" s="155" t="s">
        <v>1297</v>
      </c>
      <c r="G126" s="35"/>
      <c r="H126" s="35"/>
      <c r="I126" s="156"/>
      <c r="J126" s="35"/>
      <c r="K126" s="35"/>
      <c r="L126" s="36"/>
      <c r="M126" s="157"/>
      <c r="N126" s="158"/>
      <c r="O126" s="56"/>
      <c r="P126" s="56"/>
      <c r="Q126" s="56"/>
      <c r="R126" s="56"/>
      <c r="S126" s="56"/>
      <c r="T126" s="57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20" t="s">
        <v>144</v>
      </c>
      <c r="AU126" s="20" t="s">
        <v>79</v>
      </c>
    </row>
    <row r="127" spans="1:65" s="2" customFormat="1" ht="44.25" customHeight="1">
      <c r="A127" s="35"/>
      <c r="B127" s="140"/>
      <c r="C127" s="141" t="s">
        <v>199</v>
      </c>
      <c r="D127" s="141" t="s">
        <v>137</v>
      </c>
      <c r="E127" s="142" t="s">
        <v>1298</v>
      </c>
      <c r="F127" s="143" t="s">
        <v>1299</v>
      </c>
      <c r="G127" s="144" t="s">
        <v>185</v>
      </c>
      <c r="H127" s="145">
        <v>3.68</v>
      </c>
      <c r="I127" s="146"/>
      <c r="J127" s="147">
        <f>ROUND(I127*H127,2)</f>
        <v>0</v>
      </c>
      <c r="K127" s="143" t="s">
        <v>141</v>
      </c>
      <c r="L127" s="36"/>
      <c r="M127" s="148" t="s">
        <v>3</v>
      </c>
      <c r="N127" s="149" t="s">
        <v>40</v>
      </c>
      <c r="O127" s="56"/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52" t="s">
        <v>142</v>
      </c>
      <c r="AT127" s="152" t="s">
        <v>137</v>
      </c>
      <c r="AU127" s="152" t="s">
        <v>79</v>
      </c>
      <c r="AY127" s="20" t="s">
        <v>135</v>
      </c>
      <c r="BE127" s="153">
        <f>IF(N127="základní",J127,0)</f>
        <v>0</v>
      </c>
      <c r="BF127" s="153">
        <f>IF(N127="snížená",J127,0)</f>
        <v>0</v>
      </c>
      <c r="BG127" s="153">
        <f>IF(N127="zákl. přenesená",J127,0)</f>
        <v>0</v>
      </c>
      <c r="BH127" s="153">
        <f>IF(N127="sníž. přenesená",J127,0)</f>
        <v>0</v>
      </c>
      <c r="BI127" s="153">
        <f>IF(N127="nulová",J127,0)</f>
        <v>0</v>
      </c>
      <c r="BJ127" s="20" t="s">
        <v>77</v>
      </c>
      <c r="BK127" s="153">
        <f>ROUND(I127*H127,2)</f>
        <v>0</v>
      </c>
      <c r="BL127" s="20" t="s">
        <v>142</v>
      </c>
      <c r="BM127" s="152" t="s">
        <v>1398</v>
      </c>
    </row>
    <row r="128" spans="1:65" s="2" customFormat="1" ht="11.25">
      <c r="A128" s="35"/>
      <c r="B128" s="36"/>
      <c r="C128" s="35"/>
      <c r="D128" s="154" t="s">
        <v>144</v>
      </c>
      <c r="E128" s="35"/>
      <c r="F128" s="155" t="s">
        <v>1301</v>
      </c>
      <c r="G128" s="35"/>
      <c r="H128" s="35"/>
      <c r="I128" s="156"/>
      <c r="J128" s="35"/>
      <c r="K128" s="35"/>
      <c r="L128" s="36"/>
      <c r="M128" s="157"/>
      <c r="N128" s="158"/>
      <c r="O128" s="56"/>
      <c r="P128" s="56"/>
      <c r="Q128" s="56"/>
      <c r="R128" s="56"/>
      <c r="S128" s="56"/>
      <c r="T128" s="57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20" t="s">
        <v>144</v>
      </c>
      <c r="AU128" s="20" t="s">
        <v>79</v>
      </c>
    </row>
    <row r="129" spans="1:65" s="14" customFormat="1" ht="11.25">
      <c r="B129" s="167"/>
      <c r="D129" s="160" t="s">
        <v>146</v>
      </c>
      <c r="E129" s="168" t="s">
        <v>3</v>
      </c>
      <c r="F129" s="169" t="s">
        <v>1399</v>
      </c>
      <c r="H129" s="170">
        <v>3.68</v>
      </c>
      <c r="I129" s="171"/>
      <c r="L129" s="167"/>
      <c r="M129" s="172"/>
      <c r="N129" s="173"/>
      <c r="O129" s="173"/>
      <c r="P129" s="173"/>
      <c r="Q129" s="173"/>
      <c r="R129" s="173"/>
      <c r="S129" s="173"/>
      <c r="T129" s="174"/>
      <c r="AT129" s="168" t="s">
        <v>146</v>
      </c>
      <c r="AU129" s="168" t="s">
        <v>79</v>
      </c>
      <c r="AV129" s="14" t="s">
        <v>79</v>
      </c>
      <c r="AW129" s="14" t="s">
        <v>31</v>
      </c>
      <c r="AX129" s="14" t="s">
        <v>69</v>
      </c>
      <c r="AY129" s="168" t="s">
        <v>135</v>
      </c>
    </row>
    <row r="130" spans="1:65" s="15" customFormat="1" ht="11.25">
      <c r="B130" s="175"/>
      <c r="D130" s="160" t="s">
        <v>146</v>
      </c>
      <c r="E130" s="176" t="s">
        <v>3</v>
      </c>
      <c r="F130" s="177" t="s">
        <v>149</v>
      </c>
      <c r="H130" s="178">
        <v>3.68</v>
      </c>
      <c r="I130" s="179"/>
      <c r="L130" s="175"/>
      <c r="M130" s="180"/>
      <c r="N130" s="181"/>
      <c r="O130" s="181"/>
      <c r="P130" s="181"/>
      <c r="Q130" s="181"/>
      <c r="R130" s="181"/>
      <c r="S130" s="181"/>
      <c r="T130" s="182"/>
      <c r="AT130" s="176" t="s">
        <v>146</v>
      </c>
      <c r="AU130" s="176" t="s">
        <v>79</v>
      </c>
      <c r="AV130" s="15" t="s">
        <v>142</v>
      </c>
      <c r="AW130" s="15" t="s">
        <v>31</v>
      </c>
      <c r="AX130" s="15" t="s">
        <v>77</v>
      </c>
      <c r="AY130" s="176" t="s">
        <v>135</v>
      </c>
    </row>
    <row r="131" spans="1:65" s="2" customFormat="1" ht="16.5" customHeight="1">
      <c r="A131" s="35"/>
      <c r="B131" s="140"/>
      <c r="C131" s="183" t="s">
        <v>206</v>
      </c>
      <c r="D131" s="183" t="s">
        <v>405</v>
      </c>
      <c r="E131" s="184" t="s">
        <v>1303</v>
      </c>
      <c r="F131" s="185" t="s">
        <v>1304</v>
      </c>
      <c r="G131" s="186" t="s">
        <v>372</v>
      </c>
      <c r="H131" s="187">
        <v>7.36</v>
      </c>
      <c r="I131" s="188"/>
      <c r="J131" s="189">
        <f>ROUND(I131*H131,2)</f>
        <v>0</v>
      </c>
      <c r="K131" s="185" t="s">
        <v>141</v>
      </c>
      <c r="L131" s="190"/>
      <c r="M131" s="191" t="s">
        <v>3</v>
      </c>
      <c r="N131" s="192" t="s">
        <v>40</v>
      </c>
      <c r="O131" s="56"/>
      <c r="P131" s="150">
        <f>O131*H131</f>
        <v>0</v>
      </c>
      <c r="Q131" s="150">
        <v>1</v>
      </c>
      <c r="R131" s="150">
        <f>Q131*H131</f>
        <v>7.36</v>
      </c>
      <c r="S131" s="150">
        <v>0</v>
      </c>
      <c r="T131" s="151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52" t="s">
        <v>192</v>
      </c>
      <c r="AT131" s="152" t="s">
        <v>405</v>
      </c>
      <c r="AU131" s="152" t="s">
        <v>79</v>
      </c>
      <c r="AY131" s="20" t="s">
        <v>135</v>
      </c>
      <c r="BE131" s="153">
        <f>IF(N131="základní",J131,0)</f>
        <v>0</v>
      </c>
      <c r="BF131" s="153">
        <f>IF(N131="snížená",J131,0)</f>
        <v>0</v>
      </c>
      <c r="BG131" s="153">
        <f>IF(N131="zákl. přenesená",J131,0)</f>
        <v>0</v>
      </c>
      <c r="BH131" s="153">
        <f>IF(N131="sníž. přenesená",J131,0)</f>
        <v>0</v>
      </c>
      <c r="BI131" s="153">
        <f>IF(N131="nulová",J131,0)</f>
        <v>0</v>
      </c>
      <c r="BJ131" s="20" t="s">
        <v>77</v>
      </c>
      <c r="BK131" s="153">
        <f>ROUND(I131*H131,2)</f>
        <v>0</v>
      </c>
      <c r="BL131" s="20" t="s">
        <v>142</v>
      </c>
      <c r="BM131" s="152" t="s">
        <v>1400</v>
      </c>
    </row>
    <row r="132" spans="1:65" s="14" customFormat="1" ht="11.25">
      <c r="B132" s="167"/>
      <c r="D132" s="160" t="s">
        <v>146</v>
      </c>
      <c r="F132" s="169" t="s">
        <v>1401</v>
      </c>
      <c r="H132" s="170">
        <v>7.36</v>
      </c>
      <c r="I132" s="171"/>
      <c r="L132" s="167"/>
      <c r="M132" s="172"/>
      <c r="N132" s="173"/>
      <c r="O132" s="173"/>
      <c r="P132" s="173"/>
      <c r="Q132" s="173"/>
      <c r="R132" s="173"/>
      <c r="S132" s="173"/>
      <c r="T132" s="174"/>
      <c r="AT132" s="168" t="s">
        <v>146</v>
      </c>
      <c r="AU132" s="168" t="s">
        <v>79</v>
      </c>
      <c r="AV132" s="14" t="s">
        <v>79</v>
      </c>
      <c r="AW132" s="14" t="s">
        <v>4</v>
      </c>
      <c r="AX132" s="14" t="s">
        <v>77</v>
      </c>
      <c r="AY132" s="168" t="s">
        <v>135</v>
      </c>
    </row>
    <row r="133" spans="1:65" s="12" customFormat="1" ht="22.9" customHeight="1">
      <c r="B133" s="127"/>
      <c r="D133" s="128" t="s">
        <v>68</v>
      </c>
      <c r="E133" s="138" t="s">
        <v>142</v>
      </c>
      <c r="F133" s="138" t="s">
        <v>507</v>
      </c>
      <c r="I133" s="130"/>
      <c r="J133" s="139">
        <f>BK133</f>
        <v>0</v>
      </c>
      <c r="L133" s="127"/>
      <c r="M133" s="132"/>
      <c r="N133" s="133"/>
      <c r="O133" s="133"/>
      <c r="P133" s="134">
        <f>SUM(P134:P137)</f>
        <v>0</v>
      </c>
      <c r="Q133" s="133"/>
      <c r="R133" s="134">
        <f>SUM(R134:R137)</f>
        <v>1.8151392</v>
      </c>
      <c r="S133" s="133"/>
      <c r="T133" s="135">
        <f>SUM(T134:T137)</f>
        <v>0</v>
      </c>
      <c r="AR133" s="128" t="s">
        <v>77</v>
      </c>
      <c r="AT133" s="136" t="s">
        <v>68</v>
      </c>
      <c r="AU133" s="136" t="s">
        <v>77</v>
      </c>
      <c r="AY133" s="128" t="s">
        <v>135</v>
      </c>
      <c r="BK133" s="137">
        <f>SUM(BK134:BK137)</f>
        <v>0</v>
      </c>
    </row>
    <row r="134" spans="1:65" s="2" customFormat="1" ht="21.75" customHeight="1">
      <c r="A134" s="35"/>
      <c r="B134" s="140"/>
      <c r="C134" s="141" t="s">
        <v>213</v>
      </c>
      <c r="D134" s="141" t="s">
        <v>137</v>
      </c>
      <c r="E134" s="142" t="s">
        <v>1307</v>
      </c>
      <c r="F134" s="143" t="s">
        <v>1308</v>
      </c>
      <c r="G134" s="144" t="s">
        <v>185</v>
      </c>
      <c r="H134" s="145">
        <v>0.96</v>
      </c>
      <c r="I134" s="146"/>
      <c r="J134" s="147">
        <f>ROUND(I134*H134,2)</f>
        <v>0</v>
      </c>
      <c r="K134" s="143" t="s">
        <v>141</v>
      </c>
      <c r="L134" s="36"/>
      <c r="M134" s="148" t="s">
        <v>3</v>
      </c>
      <c r="N134" s="149" t="s">
        <v>40</v>
      </c>
      <c r="O134" s="56"/>
      <c r="P134" s="150">
        <f>O134*H134</f>
        <v>0</v>
      </c>
      <c r="Q134" s="150">
        <v>1.8907700000000001</v>
      </c>
      <c r="R134" s="150">
        <f>Q134*H134</f>
        <v>1.8151392</v>
      </c>
      <c r="S134" s="150">
        <v>0</v>
      </c>
      <c r="T134" s="151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52" t="s">
        <v>142</v>
      </c>
      <c r="AT134" s="152" t="s">
        <v>137</v>
      </c>
      <c r="AU134" s="152" t="s">
        <v>79</v>
      </c>
      <c r="AY134" s="20" t="s">
        <v>135</v>
      </c>
      <c r="BE134" s="153">
        <f>IF(N134="základní",J134,0)</f>
        <v>0</v>
      </c>
      <c r="BF134" s="153">
        <f>IF(N134="snížená",J134,0)</f>
        <v>0</v>
      </c>
      <c r="BG134" s="153">
        <f>IF(N134="zákl. přenesená",J134,0)</f>
        <v>0</v>
      </c>
      <c r="BH134" s="153">
        <f>IF(N134="sníž. přenesená",J134,0)</f>
        <v>0</v>
      </c>
      <c r="BI134" s="153">
        <f>IF(N134="nulová",J134,0)</f>
        <v>0</v>
      </c>
      <c r="BJ134" s="20" t="s">
        <v>77</v>
      </c>
      <c r="BK134" s="153">
        <f>ROUND(I134*H134,2)</f>
        <v>0</v>
      </c>
      <c r="BL134" s="20" t="s">
        <v>142</v>
      </c>
      <c r="BM134" s="152" t="s">
        <v>1402</v>
      </c>
    </row>
    <row r="135" spans="1:65" s="2" customFormat="1" ht="11.25">
      <c r="A135" s="35"/>
      <c r="B135" s="36"/>
      <c r="C135" s="35"/>
      <c r="D135" s="154" t="s">
        <v>144</v>
      </c>
      <c r="E135" s="35"/>
      <c r="F135" s="155" t="s">
        <v>1310</v>
      </c>
      <c r="G135" s="35"/>
      <c r="H135" s="35"/>
      <c r="I135" s="156"/>
      <c r="J135" s="35"/>
      <c r="K135" s="35"/>
      <c r="L135" s="36"/>
      <c r="M135" s="157"/>
      <c r="N135" s="158"/>
      <c r="O135" s="56"/>
      <c r="P135" s="56"/>
      <c r="Q135" s="56"/>
      <c r="R135" s="56"/>
      <c r="S135" s="56"/>
      <c r="T135" s="57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20" t="s">
        <v>144</v>
      </c>
      <c r="AU135" s="20" t="s">
        <v>79</v>
      </c>
    </row>
    <row r="136" spans="1:65" s="14" customFormat="1" ht="11.25">
      <c r="B136" s="167"/>
      <c r="D136" s="160" t="s">
        <v>146</v>
      </c>
      <c r="E136" s="168" t="s">
        <v>3</v>
      </c>
      <c r="F136" s="169" t="s">
        <v>1403</v>
      </c>
      <c r="H136" s="170">
        <v>0.96</v>
      </c>
      <c r="I136" s="171"/>
      <c r="L136" s="167"/>
      <c r="M136" s="172"/>
      <c r="N136" s="173"/>
      <c r="O136" s="173"/>
      <c r="P136" s="173"/>
      <c r="Q136" s="173"/>
      <c r="R136" s="173"/>
      <c r="S136" s="173"/>
      <c r="T136" s="174"/>
      <c r="AT136" s="168" t="s">
        <v>146</v>
      </c>
      <c r="AU136" s="168" t="s">
        <v>79</v>
      </c>
      <c r="AV136" s="14" t="s">
        <v>79</v>
      </c>
      <c r="AW136" s="14" t="s">
        <v>31</v>
      </c>
      <c r="AX136" s="14" t="s">
        <v>69</v>
      </c>
      <c r="AY136" s="168" t="s">
        <v>135</v>
      </c>
    </row>
    <row r="137" spans="1:65" s="15" customFormat="1" ht="11.25">
      <c r="B137" s="175"/>
      <c r="D137" s="160" t="s">
        <v>146</v>
      </c>
      <c r="E137" s="176" t="s">
        <v>3</v>
      </c>
      <c r="F137" s="177" t="s">
        <v>149</v>
      </c>
      <c r="H137" s="178">
        <v>0.96</v>
      </c>
      <c r="I137" s="179"/>
      <c r="L137" s="175"/>
      <c r="M137" s="180"/>
      <c r="N137" s="181"/>
      <c r="O137" s="181"/>
      <c r="P137" s="181"/>
      <c r="Q137" s="181"/>
      <c r="R137" s="181"/>
      <c r="S137" s="181"/>
      <c r="T137" s="182"/>
      <c r="AT137" s="176" t="s">
        <v>146</v>
      </c>
      <c r="AU137" s="176" t="s">
        <v>79</v>
      </c>
      <c r="AV137" s="15" t="s">
        <v>142</v>
      </c>
      <c r="AW137" s="15" t="s">
        <v>31</v>
      </c>
      <c r="AX137" s="15" t="s">
        <v>77</v>
      </c>
      <c r="AY137" s="176" t="s">
        <v>135</v>
      </c>
    </row>
    <row r="138" spans="1:65" s="12" customFormat="1" ht="22.9" customHeight="1">
      <c r="B138" s="127"/>
      <c r="D138" s="128" t="s">
        <v>68</v>
      </c>
      <c r="E138" s="138" t="s">
        <v>167</v>
      </c>
      <c r="F138" s="138" t="s">
        <v>522</v>
      </c>
      <c r="I138" s="130"/>
      <c r="J138" s="139">
        <f>BK138</f>
        <v>0</v>
      </c>
      <c r="L138" s="127"/>
      <c r="M138" s="132"/>
      <c r="N138" s="133"/>
      <c r="O138" s="133"/>
      <c r="P138" s="134">
        <f>SUM(P139:P143)</f>
        <v>0</v>
      </c>
      <c r="Q138" s="133"/>
      <c r="R138" s="134">
        <f>SUM(R139:R143)</f>
        <v>4.8000000000000007</v>
      </c>
      <c r="S138" s="133"/>
      <c r="T138" s="135">
        <f>SUM(T139:T143)</f>
        <v>0</v>
      </c>
      <c r="AR138" s="128" t="s">
        <v>77</v>
      </c>
      <c r="AT138" s="136" t="s">
        <v>68</v>
      </c>
      <c r="AU138" s="136" t="s">
        <v>77</v>
      </c>
      <c r="AY138" s="128" t="s">
        <v>135</v>
      </c>
      <c r="BK138" s="137">
        <f>SUM(BK139:BK143)</f>
        <v>0</v>
      </c>
    </row>
    <row r="139" spans="1:65" s="2" customFormat="1" ht="16.5" customHeight="1">
      <c r="A139" s="35"/>
      <c r="B139" s="140"/>
      <c r="C139" s="141" t="s">
        <v>9</v>
      </c>
      <c r="D139" s="141" t="s">
        <v>137</v>
      </c>
      <c r="E139" s="142" t="s">
        <v>1327</v>
      </c>
      <c r="F139" s="143" t="s">
        <v>1328</v>
      </c>
      <c r="G139" s="144" t="s">
        <v>140</v>
      </c>
      <c r="H139" s="145">
        <v>6</v>
      </c>
      <c r="I139" s="146"/>
      <c r="J139" s="147">
        <f>ROUND(I139*H139,2)</f>
        <v>0</v>
      </c>
      <c r="K139" s="143" t="s">
        <v>3</v>
      </c>
      <c r="L139" s="36"/>
      <c r="M139" s="148" t="s">
        <v>3</v>
      </c>
      <c r="N139" s="149" t="s">
        <v>40</v>
      </c>
      <c r="O139" s="56"/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52" t="s">
        <v>142</v>
      </c>
      <c r="AT139" s="152" t="s">
        <v>137</v>
      </c>
      <c r="AU139" s="152" t="s">
        <v>79</v>
      </c>
      <c r="AY139" s="20" t="s">
        <v>135</v>
      </c>
      <c r="BE139" s="153">
        <f>IF(N139="základní",J139,0)</f>
        <v>0</v>
      </c>
      <c r="BF139" s="153">
        <f>IF(N139="snížená",J139,0)</f>
        <v>0</v>
      </c>
      <c r="BG139" s="153">
        <f>IF(N139="zákl. přenesená",J139,0)</f>
        <v>0</v>
      </c>
      <c r="BH139" s="153">
        <f>IF(N139="sníž. přenesená",J139,0)</f>
        <v>0</v>
      </c>
      <c r="BI139" s="153">
        <f>IF(N139="nulová",J139,0)</f>
        <v>0</v>
      </c>
      <c r="BJ139" s="20" t="s">
        <v>77</v>
      </c>
      <c r="BK139" s="153">
        <f>ROUND(I139*H139,2)</f>
        <v>0</v>
      </c>
      <c r="BL139" s="20" t="s">
        <v>142</v>
      </c>
      <c r="BM139" s="152" t="s">
        <v>1404</v>
      </c>
    </row>
    <row r="140" spans="1:65" s="14" customFormat="1" ht="11.25">
      <c r="B140" s="167"/>
      <c r="D140" s="160" t="s">
        <v>146</v>
      </c>
      <c r="E140" s="168" t="s">
        <v>3</v>
      </c>
      <c r="F140" s="169" t="s">
        <v>1405</v>
      </c>
      <c r="H140" s="170">
        <v>6</v>
      </c>
      <c r="I140" s="171"/>
      <c r="L140" s="167"/>
      <c r="M140" s="172"/>
      <c r="N140" s="173"/>
      <c r="O140" s="173"/>
      <c r="P140" s="173"/>
      <c r="Q140" s="173"/>
      <c r="R140" s="173"/>
      <c r="S140" s="173"/>
      <c r="T140" s="174"/>
      <c r="AT140" s="168" t="s">
        <v>146</v>
      </c>
      <c r="AU140" s="168" t="s">
        <v>79</v>
      </c>
      <c r="AV140" s="14" t="s">
        <v>79</v>
      </c>
      <c r="AW140" s="14" t="s">
        <v>31</v>
      </c>
      <c r="AX140" s="14" t="s">
        <v>69</v>
      </c>
      <c r="AY140" s="168" t="s">
        <v>135</v>
      </c>
    </row>
    <row r="141" spans="1:65" s="15" customFormat="1" ht="11.25">
      <c r="B141" s="175"/>
      <c r="D141" s="160" t="s">
        <v>146</v>
      </c>
      <c r="E141" s="176" t="s">
        <v>3</v>
      </c>
      <c r="F141" s="177" t="s">
        <v>149</v>
      </c>
      <c r="H141" s="178">
        <v>6</v>
      </c>
      <c r="I141" s="179"/>
      <c r="L141" s="175"/>
      <c r="M141" s="180"/>
      <c r="N141" s="181"/>
      <c r="O141" s="181"/>
      <c r="P141" s="181"/>
      <c r="Q141" s="181"/>
      <c r="R141" s="181"/>
      <c r="S141" s="181"/>
      <c r="T141" s="182"/>
      <c r="AT141" s="176" t="s">
        <v>146</v>
      </c>
      <c r="AU141" s="176" t="s">
        <v>79</v>
      </c>
      <c r="AV141" s="15" t="s">
        <v>142</v>
      </c>
      <c r="AW141" s="15" t="s">
        <v>31</v>
      </c>
      <c r="AX141" s="15" t="s">
        <v>77</v>
      </c>
      <c r="AY141" s="176" t="s">
        <v>135</v>
      </c>
    </row>
    <row r="142" spans="1:65" s="2" customFormat="1" ht="16.5" customHeight="1">
      <c r="A142" s="35"/>
      <c r="B142" s="140"/>
      <c r="C142" s="141" t="s">
        <v>259</v>
      </c>
      <c r="D142" s="141" t="s">
        <v>137</v>
      </c>
      <c r="E142" s="142" t="s">
        <v>1331</v>
      </c>
      <c r="F142" s="143" t="s">
        <v>1006</v>
      </c>
      <c r="G142" s="144" t="s">
        <v>140</v>
      </c>
      <c r="H142" s="145">
        <v>6</v>
      </c>
      <c r="I142" s="146"/>
      <c r="J142" s="147">
        <f>ROUND(I142*H142,2)</f>
        <v>0</v>
      </c>
      <c r="K142" s="143" t="s">
        <v>3</v>
      </c>
      <c r="L142" s="36"/>
      <c r="M142" s="148" t="s">
        <v>3</v>
      </c>
      <c r="N142" s="149" t="s">
        <v>40</v>
      </c>
      <c r="O142" s="56"/>
      <c r="P142" s="150">
        <f>O142*H142</f>
        <v>0</v>
      </c>
      <c r="Q142" s="150">
        <v>0.8</v>
      </c>
      <c r="R142" s="150">
        <f>Q142*H142</f>
        <v>4.8000000000000007</v>
      </c>
      <c r="S142" s="150">
        <v>0</v>
      </c>
      <c r="T142" s="151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52" t="s">
        <v>142</v>
      </c>
      <c r="AT142" s="152" t="s">
        <v>137</v>
      </c>
      <c r="AU142" s="152" t="s">
        <v>79</v>
      </c>
      <c r="AY142" s="20" t="s">
        <v>135</v>
      </c>
      <c r="BE142" s="153">
        <f>IF(N142="základní",J142,0)</f>
        <v>0</v>
      </c>
      <c r="BF142" s="153">
        <f>IF(N142="snížená",J142,0)</f>
        <v>0</v>
      </c>
      <c r="BG142" s="153">
        <f>IF(N142="zákl. přenesená",J142,0)</f>
        <v>0</v>
      </c>
      <c r="BH142" s="153">
        <f>IF(N142="sníž. přenesená",J142,0)</f>
        <v>0</v>
      </c>
      <c r="BI142" s="153">
        <f>IF(N142="nulová",J142,0)</f>
        <v>0</v>
      </c>
      <c r="BJ142" s="20" t="s">
        <v>77</v>
      </c>
      <c r="BK142" s="153">
        <f>ROUND(I142*H142,2)</f>
        <v>0</v>
      </c>
      <c r="BL142" s="20" t="s">
        <v>142</v>
      </c>
      <c r="BM142" s="152" t="s">
        <v>1406</v>
      </c>
    </row>
    <row r="143" spans="1:65" s="2" customFormat="1" ht="16.5" customHeight="1">
      <c r="A143" s="35"/>
      <c r="B143" s="140"/>
      <c r="C143" s="141" t="s">
        <v>267</v>
      </c>
      <c r="D143" s="141" t="s">
        <v>137</v>
      </c>
      <c r="E143" s="142" t="s">
        <v>1333</v>
      </c>
      <c r="F143" s="143" t="s">
        <v>1008</v>
      </c>
      <c r="G143" s="144" t="s">
        <v>997</v>
      </c>
      <c r="H143" s="145">
        <v>1</v>
      </c>
      <c r="I143" s="146"/>
      <c r="J143" s="147">
        <f>ROUND(I143*H143,2)</f>
        <v>0</v>
      </c>
      <c r="K143" s="143" t="s">
        <v>3</v>
      </c>
      <c r="L143" s="36"/>
      <c r="M143" s="148" t="s">
        <v>3</v>
      </c>
      <c r="N143" s="149" t="s">
        <v>40</v>
      </c>
      <c r="O143" s="56"/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52" t="s">
        <v>142</v>
      </c>
      <c r="AT143" s="152" t="s">
        <v>137</v>
      </c>
      <c r="AU143" s="152" t="s">
        <v>79</v>
      </c>
      <c r="AY143" s="20" t="s">
        <v>135</v>
      </c>
      <c r="BE143" s="153">
        <f>IF(N143="základní",J143,0)</f>
        <v>0</v>
      </c>
      <c r="BF143" s="153">
        <f>IF(N143="snížená",J143,0)</f>
        <v>0</v>
      </c>
      <c r="BG143" s="153">
        <f>IF(N143="zákl. přenesená",J143,0)</f>
        <v>0</v>
      </c>
      <c r="BH143" s="153">
        <f>IF(N143="sníž. přenesená",J143,0)</f>
        <v>0</v>
      </c>
      <c r="BI143" s="153">
        <f>IF(N143="nulová",J143,0)</f>
        <v>0</v>
      </c>
      <c r="BJ143" s="20" t="s">
        <v>77</v>
      </c>
      <c r="BK143" s="153">
        <f>ROUND(I143*H143,2)</f>
        <v>0</v>
      </c>
      <c r="BL143" s="20" t="s">
        <v>142</v>
      </c>
      <c r="BM143" s="152" t="s">
        <v>1407</v>
      </c>
    </row>
    <row r="144" spans="1:65" s="12" customFormat="1" ht="22.9" customHeight="1">
      <c r="B144" s="127"/>
      <c r="D144" s="128" t="s">
        <v>68</v>
      </c>
      <c r="E144" s="138" t="s">
        <v>192</v>
      </c>
      <c r="F144" s="138" t="s">
        <v>1335</v>
      </c>
      <c r="I144" s="130"/>
      <c r="J144" s="139">
        <f>BK144</f>
        <v>0</v>
      </c>
      <c r="L144" s="127"/>
      <c r="M144" s="132"/>
      <c r="N144" s="133"/>
      <c r="O144" s="133"/>
      <c r="P144" s="134">
        <f>SUM(P145:P157)</f>
        <v>0</v>
      </c>
      <c r="Q144" s="133"/>
      <c r="R144" s="134">
        <f>SUM(R145:R157)</f>
        <v>1.0493800000000002</v>
      </c>
      <c r="S144" s="133"/>
      <c r="T144" s="135">
        <f>SUM(T145:T157)</f>
        <v>0</v>
      </c>
      <c r="AR144" s="128" t="s">
        <v>77</v>
      </c>
      <c r="AT144" s="136" t="s">
        <v>68</v>
      </c>
      <c r="AU144" s="136" t="s">
        <v>77</v>
      </c>
      <c r="AY144" s="128" t="s">
        <v>135</v>
      </c>
      <c r="BK144" s="137">
        <f>SUM(BK145:BK157)</f>
        <v>0</v>
      </c>
    </row>
    <row r="145" spans="1:65" s="2" customFormat="1" ht="24.2" customHeight="1">
      <c r="A145" s="35"/>
      <c r="B145" s="140"/>
      <c r="C145" s="141" t="s">
        <v>281</v>
      </c>
      <c r="D145" s="141" t="s">
        <v>137</v>
      </c>
      <c r="E145" s="142" t="s">
        <v>1408</v>
      </c>
      <c r="F145" s="143" t="s">
        <v>1409</v>
      </c>
      <c r="G145" s="144" t="s">
        <v>500</v>
      </c>
      <c r="H145" s="145">
        <v>10</v>
      </c>
      <c r="I145" s="146"/>
      <c r="J145" s="147">
        <f>ROUND(I145*H145,2)</f>
        <v>0</v>
      </c>
      <c r="K145" s="143" t="s">
        <v>141</v>
      </c>
      <c r="L145" s="36"/>
      <c r="M145" s="148" t="s">
        <v>3</v>
      </c>
      <c r="N145" s="149" t="s">
        <v>40</v>
      </c>
      <c r="O145" s="56"/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52" t="s">
        <v>142</v>
      </c>
      <c r="AT145" s="152" t="s">
        <v>137</v>
      </c>
      <c r="AU145" s="152" t="s">
        <v>79</v>
      </c>
      <c r="AY145" s="20" t="s">
        <v>135</v>
      </c>
      <c r="BE145" s="153">
        <f>IF(N145="základní",J145,0)</f>
        <v>0</v>
      </c>
      <c r="BF145" s="153">
        <f>IF(N145="snížená",J145,0)</f>
        <v>0</v>
      </c>
      <c r="BG145" s="153">
        <f>IF(N145="zákl. přenesená",J145,0)</f>
        <v>0</v>
      </c>
      <c r="BH145" s="153">
        <f>IF(N145="sníž. přenesená",J145,0)</f>
        <v>0</v>
      </c>
      <c r="BI145" s="153">
        <f>IF(N145="nulová",J145,0)</f>
        <v>0</v>
      </c>
      <c r="BJ145" s="20" t="s">
        <v>77</v>
      </c>
      <c r="BK145" s="153">
        <f>ROUND(I145*H145,2)</f>
        <v>0</v>
      </c>
      <c r="BL145" s="20" t="s">
        <v>142</v>
      </c>
      <c r="BM145" s="152" t="s">
        <v>79</v>
      </c>
    </row>
    <row r="146" spans="1:65" s="2" customFormat="1" ht="11.25">
      <c r="A146" s="35"/>
      <c r="B146" s="36"/>
      <c r="C146" s="35"/>
      <c r="D146" s="154" t="s">
        <v>144</v>
      </c>
      <c r="E146" s="35"/>
      <c r="F146" s="155" t="s">
        <v>1410</v>
      </c>
      <c r="G146" s="35"/>
      <c r="H146" s="35"/>
      <c r="I146" s="156"/>
      <c r="J146" s="35"/>
      <c r="K146" s="35"/>
      <c r="L146" s="36"/>
      <c r="M146" s="157"/>
      <c r="N146" s="158"/>
      <c r="O146" s="56"/>
      <c r="P146" s="56"/>
      <c r="Q146" s="56"/>
      <c r="R146" s="56"/>
      <c r="S146" s="56"/>
      <c r="T146" s="57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20" t="s">
        <v>144</v>
      </c>
      <c r="AU146" s="20" t="s">
        <v>79</v>
      </c>
    </row>
    <row r="147" spans="1:65" s="2" customFormat="1" ht="16.5" customHeight="1">
      <c r="A147" s="35"/>
      <c r="B147" s="140"/>
      <c r="C147" s="183" t="s">
        <v>290</v>
      </c>
      <c r="D147" s="183" t="s">
        <v>405</v>
      </c>
      <c r="E147" s="184" t="s">
        <v>1411</v>
      </c>
      <c r="F147" s="185" t="s">
        <v>1412</v>
      </c>
      <c r="G147" s="186" t="s">
        <v>157</v>
      </c>
      <c r="H147" s="187">
        <v>10</v>
      </c>
      <c r="I147" s="188"/>
      <c r="J147" s="189">
        <f>ROUND(I147*H147,2)</f>
        <v>0</v>
      </c>
      <c r="K147" s="185" t="s">
        <v>141</v>
      </c>
      <c r="L147" s="190"/>
      <c r="M147" s="191" t="s">
        <v>3</v>
      </c>
      <c r="N147" s="192" t="s">
        <v>40</v>
      </c>
      <c r="O147" s="56"/>
      <c r="P147" s="150">
        <f>O147*H147</f>
        <v>0</v>
      </c>
      <c r="Q147" s="150">
        <v>2.6700000000000001E-3</v>
      </c>
      <c r="R147" s="150">
        <f>Q147*H147</f>
        <v>2.6700000000000002E-2</v>
      </c>
      <c r="S147" s="150">
        <v>0</v>
      </c>
      <c r="T147" s="151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52" t="s">
        <v>192</v>
      </c>
      <c r="AT147" s="152" t="s">
        <v>405</v>
      </c>
      <c r="AU147" s="152" t="s">
        <v>79</v>
      </c>
      <c r="AY147" s="20" t="s">
        <v>135</v>
      </c>
      <c r="BE147" s="153">
        <f>IF(N147="základní",J147,0)</f>
        <v>0</v>
      </c>
      <c r="BF147" s="153">
        <f>IF(N147="snížená",J147,0)</f>
        <v>0</v>
      </c>
      <c r="BG147" s="153">
        <f>IF(N147="zákl. přenesená",J147,0)</f>
        <v>0</v>
      </c>
      <c r="BH147" s="153">
        <f>IF(N147="sníž. přenesená",J147,0)</f>
        <v>0</v>
      </c>
      <c r="BI147" s="153">
        <f>IF(N147="nulová",J147,0)</f>
        <v>0</v>
      </c>
      <c r="BJ147" s="20" t="s">
        <v>77</v>
      </c>
      <c r="BK147" s="153">
        <f>ROUND(I147*H147,2)</f>
        <v>0</v>
      </c>
      <c r="BL147" s="20" t="s">
        <v>142</v>
      </c>
      <c r="BM147" s="152" t="s">
        <v>142</v>
      </c>
    </row>
    <row r="148" spans="1:65" s="2" customFormat="1" ht="24.2" customHeight="1">
      <c r="A148" s="35"/>
      <c r="B148" s="140"/>
      <c r="C148" s="141" t="s">
        <v>296</v>
      </c>
      <c r="D148" s="141" t="s">
        <v>137</v>
      </c>
      <c r="E148" s="142" t="s">
        <v>1413</v>
      </c>
      <c r="F148" s="143" t="s">
        <v>1414</v>
      </c>
      <c r="G148" s="144" t="s">
        <v>500</v>
      </c>
      <c r="H148" s="145">
        <v>1</v>
      </c>
      <c r="I148" s="146"/>
      <c r="J148" s="147">
        <f>ROUND(I148*H148,2)</f>
        <v>0</v>
      </c>
      <c r="K148" s="143" t="s">
        <v>141</v>
      </c>
      <c r="L148" s="36"/>
      <c r="M148" s="148" t="s">
        <v>3</v>
      </c>
      <c r="N148" s="149" t="s">
        <v>40</v>
      </c>
      <c r="O148" s="56"/>
      <c r="P148" s="150">
        <f>O148*H148</f>
        <v>0</v>
      </c>
      <c r="Q148" s="150">
        <v>0.1056</v>
      </c>
      <c r="R148" s="150">
        <f>Q148*H148</f>
        <v>0.1056</v>
      </c>
      <c r="S148" s="150">
        <v>0</v>
      </c>
      <c r="T148" s="151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52" t="s">
        <v>142</v>
      </c>
      <c r="AT148" s="152" t="s">
        <v>137</v>
      </c>
      <c r="AU148" s="152" t="s">
        <v>79</v>
      </c>
      <c r="AY148" s="20" t="s">
        <v>135</v>
      </c>
      <c r="BE148" s="153">
        <f>IF(N148="základní",J148,0)</f>
        <v>0</v>
      </c>
      <c r="BF148" s="153">
        <f>IF(N148="snížená",J148,0)</f>
        <v>0</v>
      </c>
      <c r="BG148" s="153">
        <f>IF(N148="zákl. přenesená",J148,0)</f>
        <v>0</v>
      </c>
      <c r="BH148" s="153">
        <f>IF(N148="sníž. přenesená",J148,0)</f>
        <v>0</v>
      </c>
      <c r="BI148" s="153">
        <f>IF(N148="nulová",J148,0)</f>
        <v>0</v>
      </c>
      <c r="BJ148" s="20" t="s">
        <v>77</v>
      </c>
      <c r="BK148" s="153">
        <f>ROUND(I148*H148,2)</f>
        <v>0</v>
      </c>
      <c r="BL148" s="20" t="s">
        <v>142</v>
      </c>
      <c r="BM148" s="152" t="s">
        <v>175</v>
      </c>
    </row>
    <row r="149" spans="1:65" s="2" customFormat="1" ht="11.25">
      <c r="A149" s="35"/>
      <c r="B149" s="36"/>
      <c r="C149" s="35"/>
      <c r="D149" s="154" t="s">
        <v>144</v>
      </c>
      <c r="E149" s="35"/>
      <c r="F149" s="155" t="s">
        <v>1415</v>
      </c>
      <c r="G149" s="35"/>
      <c r="H149" s="35"/>
      <c r="I149" s="156"/>
      <c r="J149" s="35"/>
      <c r="K149" s="35"/>
      <c r="L149" s="36"/>
      <c r="M149" s="157"/>
      <c r="N149" s="158"/>
      <c r="O149" s="56"/>
      <c r="P149" s="56"/>
      <c r="Q149" s="56"/>
      <c r="R149" s="56"/>
      <c r="S149" s="56"/>
      <c r="T149" s="57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20" t="s">
        <v>144</v>
      </c>
      <c r="AU149" s="20" t="s">
        <v>79</v>
      </c>
    </row>
    <row r="150" spans="1:65" s="2" customFormat="1" ht="24.2" customHeight="1">
      <c r="A150" s="35"/>
      <c r="B150" s="140"/>
      <c r="C150" s="141" t="s">
        <v>148</v>
      </c>
      <c r="D150" s="141" t="s">
        <v>137</v>
      </c>
      <c r="E150" s="142" t="s">
        <v>1416</v>
      </c>
      <c r="F150" s="143" t="s">
        <v>1417</v>
      </c>
      <c r="G150" s="144" t="s">
        <v>500</v>
      </c>
      <c r="H150" s="145">
        <v>1</v>
      </c>
      <c r="I150" s="146"/>
      <c r="J150" s="147">
        <f>ROUND(I150*H150,2)</f>
        <v>0</v>
      </c>
      <c r="K150" s="143" t="s">
        <v>141</v>
      </c>
      <c r="L150" s="36"/>
      <c r="M150" s="148" t="s">
        <v>3</v>
      </c>
      <c r="N150" s="149" t="s">
        <v>40</v>
      </c>
      <c r="O150" s="56"/>
      <c r="P150" s="150">
        <f>O150*H150</f>
        <v>0</v>
      </c>
      <c r="Q150" s="150">
        <v>2.4240000000000001E-2</v>
      </c>
      <c r="R150" s="150">
        <f>Q150*H150</f>
        <v>2.4240000000000001E-2</v>
      </c>
      <c r="S150" s="150">
        <v>0</v>
      </c>
      <c r="T150" s="151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52" t="s">
        <v>142</v>
      </c>
      <c r="AT150" s="152" t="s">
        <v>137</v>
      </c>
      <c r="AU150" s="152" t="s">
        <v>79</v>
      </c>
      <c r="AY150" s="20" t="s">
        <v>135</v>
      </c>
      <c r="BE150" s="153">
        <f>IF(N150="základní",J150,0)</f>
        <v>0</v>
      </c>
      <c r="BF150" s="153">
        <f>IF(N150="snížená",J150,0)</f>
        <v>0</v>
      </c>
      <c r="BG150" s="153">
        <f>IF(N150="zákl. přenesená",J150,0)</f>
        <v>0</v>
      </c>
      <c r="BH150" s="153">
        <f>IF(N150="sníž. přenesená",J150,0)</f>
        <v>0</v>
      </c>
      <c r="BI150" s="153">
        <f>IF(N150="nulová",J150,0)</f>
        <v>0</v>
      </c>
      <c r="BJ150" s="20" t="s">
        <v>77</v>
      </c>
      <c r="BK150" s="153">
        <f>ROUND(I150*H150,2)</f>
        <v>0</v>
      </c>
      <c r="BL150" s="20" t="s">
        <v>142</v>
      </c>
      <c r="BM150" s="152" t="s">
        <v>192</v>
      </c>
    </row>
    <row r="151" spans="1:65" s="2" customFormat="1" ht="11.25">
      <c r="A151" s="35"/>
      <c r="B151" s="36"/>
      <c r="C151" s="35"/>
      <c r="D151" s="154" t="s">
        <v>144</v>
      </c>
      <c r="E151" s="35"/>
      <c r="F151" s="155" t="s">
        <v>1418</v>
      </c>
      <c r="G151" s="35"/>
      <c r="H151" s="35"/>
      <c r="I151" s="156"/>
      <c r="J151" s="35"/>
      <c r="K151" s="35"/>
      <c r="L151" s="36"/>
      <c r="M151" s="157"/>
      <c r="N151" s="158"/>
      <c r="O151" s="56"/>
      <c r="P151" s="56"/>
      <c r="Q151" s="56"/>
      <c r="R151" s="56"/>
      <c r="S151" s="56"/>
      <c r="T151" s="57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20" t="s">
        <v>144</v>
      </c>
      <c r="AU151" s="20" t="s">
        <v>79</v>
      </c>
    </row>
    <row r="152" spans="1:65" s="2" customFormat="1" ht="24.2" customHeight="1">
      <c r="A152" s="35"/>
      <c r="B152" s="140"/>
      <c r="C152" s="141" t="s">
        <v>310</v>
      </c>
      <c r="D152" s="141" t="s">
        <v>137</v>
      </c>
      <c r="E152" s="142" t="s">
        <v>1419</v>
      </c>
      <c r="F152" s="143" t="s">
        <v>1420</v>
      </c>
      <c r="G152" s="144" t="s">
        <v>500</v>
      </c>
      <c r="H152" s="145">
        <v>1</v>
      </c>
      <c r="I152" s="146"/>
      <c r="J152" s="147">
        <f>ROUND(I152*H152,2)</f>
        <v>0</v>
      </c>
      <c r="K152" s="143" t="s">
        <v>141</v>
      </c>
      <c r="L152" s="36"/>
      <c r="M152" s="148" t="s">
        <v>3</v>
      </c>
      <c r="N152" s="149" t="s">
        <v>40</v>
      </c>
      <c r="O152" s="56"/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52" t="s">
        <v>142</v>
      </c>
      <c r="AT152" s="152" t="s">
        <v>137</v>
      </c>
      <c r="AU152" s="152" t="s">
        <v>79</v>
      </c>
      <c r="AY152" s="20" t="s">
        <v>135</v>
      </c>
      <c r="BE152" s="153">
        <f>IF(N152="základní",J152,0)</f>
        <v>0</v>
      </c>
      <c r="BF152" s="153">
        <f>IF(N152="snížená",J152,0)</f>
        <v>0</v>
      </c>
      <c r="BG152" s="153">
        <f>IF(N152="zákl. přenesená",J152,0)</f>
        <v>0</v>
      </c>
      <c r="BH152" s="153">
        <f>IF(N152="sníž. přenesená",J152,0)</f>
        <v>0</v>
      </c>
      <c r="BI152" s="153">
        <f>IF(N152="nulová",J152,0)</f>
        <v>0</v>
      </c>
      <c r="BJ152" s="20" t="s">
        <v>77</v>
      </c>
      <c r="BK152" s="153">
        <f>ROUND(I152*H152,2)</f>
        <v>0</v>
      </c>
      <c r="BL152" s="20" t="s">
        <v>142</v>
      </c>
      <c r="BM152" s="152" t="s">
        <v>206</v>
      </c>
    </row>
    <row r="153" spans="1:65" s="2" customFormat="1" ht="11.25">
      <c r="A153" s="35"/>
      <c r="B153" s="36"/>
      <c r="C153" s="35"/>
      <c r="D153" s="154" t="s">
        <v>144</v>
      </c>
      <c r="E153" s="35"/>
      <c r="F153" s="155" t="s">
        <v>1421</v>
      </c>
      <c r="G153" s="35"/>
      <c r="H153" s="35"/>
      <c r="I153" s="156"/>
      <c r="J153" s="35"/>
      <c r="K153" s="35"/>
      <c r="L153" s="36"/>
      <c r="M153" s="157"/>
      <c r="N153" s="158"/>
      <c r="O153" s="56"/>
      <c r="P153" s="56"/>
      <c r="Q153" s="56"/>
      <c r="R153" s="56"/>
      <c r="S153" s="56"/>
      <c r="T153" s="57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20" t="s">
        <v>144</v>
      </c>
      <c r="AU153" s="20" t="s">
        <v>79</v>
      </c>
    </row>
    <row r="154" spans="1:65" s="2" customFormat="1" ht="24.2" customHeight="1">
      <c r="A154" s="35"/>
      <c r="B154" s="140"/>
      <c r="C154" s="141" t="s">
        <v>321</v>
      </c>
      <c r="D154" s="141" t="s">
        <v>137</v>
      </c>
      <c r="E154" s="142" t="s">
        <v>1422</v>
      </c>
      <c r="F154" s="143" t="s">
        <v>1423</v>
      </c>
      <c r="G154" s="144" t="s">
        <v>500</v>
      </c>
      <c r="H154" s="145">
        <v>1</v>
      </c>
      <c r="I154" s="146"/>
      <c r="J154" s="147">
        <f>ROUND(I154*H154,2)</f>
        <v>0</v>
      </c>
      <c r="K154" s="143" t="s">
        <v>141</v>
      </c>
      <c r="L154" s="36"/>
      <c r="M154" s="148" t="s">
        <v>3</v>
      </c>
      <c r="N154" s="149" t="s">
        <v>40</v>
      </c>
      <c r="O154" s="56"/>
      <c r="P154" s="150">
        <f>O154*H154</f>
        <v>0</v>
      </c>
      <c r="Q154" s="150">
        <v>9.2920000000000003E-2</v>
      </c>
      <c r="R154" s="150">
        <f>Q154*H154</f>
        <v>9.2920000000000003E-2</v>
      </c>
      <c r="S154" s="150">
        <v>0</v>
      </c>
      <c r="T154" s="151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52" t="s">
        <v>142</v>
      </c>
      <c r="AT154" s="152" t="s">
        <v>137</v>
      </c>
      <c r="AU154" s="152" t="s">
        <v>79</v>
      </c>
      <c r="AY154" s="20" t="s">
        <v>135</v>
      </c>
      <c r="BE154" s="153">
        <f>IF(N154="základní",J154,0)</f>
        <v>0</v>
      </c>
      <c r="BF154" s="153">
        <f>IF(N154="snížená",J154,0)</f>
        <v>0</v>
      </c>
      <c r="BG154" s="153">
        <f>IF(N154="zákl. přenesená",J154,0)</f>
        <v>0</v>
      </c>
      <c r="BH154" s="153">
        <f>IF(N154="sníž. přenesená",J154,0)</f>
        <v>0</v>
      </c>
      <c r="BI154" s="153">
        <f>IF(N154="nulová",J154,0)</f>
        <v>0</v>
      </c>
      <c r="BJ154" s="20" t="s">
        <v>77</v>
      </c>
      <c r="BK154" s="153">
        <f>ROUND(I154*H154,2)</f>
        <v>0</v>
      </c>
      <c r="BL154" s="20" t="s">
        <v>142</v>
      </c>
      <c r="BM154" s="152" t="s">
        <v>9</v>
      </c>
    </row>
    <row r="155" spans="1:65" s="2" customFormat="1" ht="11.25">
      <c r="A155" s="35"/>
      <c r="B155" s="36"/>
      <c r="C155" s="35"/>
      <c r="D155" s="154" t="s">
        <v>144</v>
      </c>
      <c r="E155" s="35"/>
      <c r="F155" s="155" t="s">
        <v>1424</v>
      </c>
      <c r="G155" s="35"/>
      <c r="H155" s="35"/>
      <c r="I155" s="156"/>
      <c r="J155" s="35"/>
      <c r="K155" s="35"/>
      <c r="L155" s="36"/>
      <c r="M155" s="157"/>
      <c r="N155" s="158"/>
      <c r="O155" s="56"/>
      <c r="P155" s="56"/>
      <c r="Q155" s="56"/>
      <c r="R155" s="56"/>
      <c r="S155" s="56"/>
      <c r="T155" s="57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20" t="s">
        <v>144</v>
      </c>
      <c r="AU155" s="20" t="s">
        <v>79</v>
      </c>
    </row>
    <row r="156" spans="1:65" s="2" customFormat="1" ht="16.5" customHeight="1">
      <c r="A156" s="35"/>
      <c r="B156" s="140"/>
      <c r="C156" s="141" t="s">
        <v>8</v>
      </c>
      <c r="D156" s="141" t="s">
        <v>137</v>
      </c>
      <c r="E156" s="142" t="s">
        <v>1425</v>
      </c>
      <c r="F156" s="143" t="s">
        <v>1426</v>
      </c>
      <c r="G156" s="144" t="s">
        <v>500</v>
      </c>
      <c r="H156" s="145">
        <v>1</v>
      </c>
      <c r="I156" s="146"/>
      <c r="J156" s="147">
        <f>ROUND(I156*H156,2)</f>
        <v>0</v>
      </c>
      <c r="K156" s="143" t="s">
        <v>3</v>
      </c>
      <c r="L156" s="36"/>
      <c r="M156" s="148" t="s">
        <v>3</v>
      </c>
      <c r="N156" s="149" t="s">
        <v>40</v>
      </c>
      <c r="O156" s="56"/>
      <c r="P156" s="150">
        <f>O156*H156</f>
        <v>0</v>
      </c>
      <c r="Q156" s="150">
        <v>7.2720000000000007E-2</v>
      </c>
      <c r="R156" s="150">
        <f>Q156*H156</f>
        <v>7.2720000000000007E-2</v>
      </c>
      <c r="S156" s="150">
        <v>0</v>
      </c>
      <c r="T156" s="151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52" t="s">
        <v>142</v>
      </c>
      <c r="AT156" s="152" t="s">
        <v>137</v>
      </c>
      <c r="AU156" s="152" t="s">
        <v>79</v>
      </c>
      <c r="AY156" s="20" t="s">
        <v>135</v>
      </c>
      <c r="BE156" s="153">
        <f>IF(N156="základní",J156,0)</f>
        <v>0</v>
      </c>
      <c r="BF156" s="153">
        <f>IF(N156="snížená",J156,0)</f>
        <v>0</v>
      </c>
      <c r="BG156" s="153">
        <f>IF(N156="zákl. přenesená",J156,0)</f>
        <v>0</v>
      </c>
      <c r="BH156" s="153">
        <f>IF(N156="sníž. přenesená",J156,0)</f>
        <v>0</v>
      </c>
      <c r="BI156" s="153">
        <f>IF(N156="nulová",J156,0)</f>
        <v>0</v>
      </c>
      <c r="BJ156" s="20" t="s">
        <v>77</v>
      </c>
      <c r="BK156" s="153">
        <f>ROUND(I156*H156,2)</f>
        <v>0</v>
      </c>
      <c r="BL156" s="20" t="s">
        <v>142</v>
      </c>
      <c r="BM156" s="152" t="s">
        <v>267</v>
      </c>
    </row>
    <row r="157" spans="1:65" s="2" customFormat="1" ht="16.5" customHeight="1">
      <c r="A157" s="35"/>
      <c r="B157" s="140"/>
      <c r="C157" s="141" t="s">
        <v>334</v>
      </c>
      <c r="D157" s="141" t="s">
        <v>137</v>
      </c>
      <c r="E157" s="142" t="s">
        <v>1427</v>
      </c>
      <c r="F157" s="143" t="s">
        <v>1428</v>
      </c>
      <c r="G157" s="144" t="s">
        <v>157</v>
      </c>
      <c r="H157" s="145">
        <v>10</v>
      </c>
      <c r="I157" s="146"/>
      <c r="J157" s="147">
        <f>ROUND(I157*H157,2)</f>
        <v>0</v>
      </c>
      <c r="K157" s="143" t="s">
        <v>3</v>
      </c>
      <c r="L157" s="36"/>
      <c r="M157" s="148" t="s">
        <v>3</v>
      </c>
      <c r="N157" s="149" t="s">
        <v>40</v>
      </c>
      <c r="O157" s="56"/>
      <c r="P157" s="150">
        <f>O157*H157</f>
        <v>0</v>
      </c>
      <c r="Q157" s="150">
        <v>7.2720000000000007E-2</v>
      </c>
      <c r="R157" s="150">
        <f>Q157*H157</f>
        <v>0.72720000000000007</v>
      </c>
      <c r="S157" s="150">
        <v>0</v>
      </c>
      <c r="T157" s="151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52" t="s">
        <v>142</v>
      </c>
      <c r="AT157" s="152" t="s">
        <v>137</v>
      </c>
      <c r="AU157" s="152" t="s">
        <v>79</v>
      </c>
      <c r="AY157" s="20" t="s">
        <v>135</v>
      </c>
      <c r="BE157" s="153">
        <f>IF(N157="základní",J157,0)</f>
        <v>0</v>
      </c>
      <c r="BF157" s="153">
        <f>IF(N157="snížená",J157,0)</f>
        <v>0</v>
      </c>
      <c r="BG157" s="153">
        <f>IF(N157="zákl. přenesená",J157,0)</f>
        <v>0</v>
      </c>
      <c r="BH157" s="153">
        <f>IF(N157="sníž. přenesená",J157,0)</f>
        <v>0</v>
      </c>
      <c r="BI157" s="153">
        <f>IF(N157="nulová",J157,0)</f>
        <v>0</v>
      </c>
      <c r="BJ157" s="20" t="s">
        <v>77</v>
      </c>
      <c r="BK157" s="153">
        <f>ROUND(I157*H157,2)</f>
        <v>0</v>
      </c>
      <c r="BL157" s="20" t="s">
        <v>142</v>
      </c>
      <c r="BM157" s="152" t="s">
        <v>290</v>
      </c>
    </row>
    <row r="158" spans="1:65" s="12" customFormat="1" ht="22.9" customHeight="1">
      <c r="B158" s="127"/>
      <c r="D158" s="128" t="s">
        <v>68</v>
      </c>
      <c r="E158" s="138" t="s">
        <v>917</v>
      </c>
      <c r="F158" s="138" t="s">
        <v>1349</v>
      </c>
      <c r="I158" s="130"/>
      <c r="J158" s="139">
        <f>BK158</f>
        <v>0</v>
      </c>
      <c r="L158" s="127"/>
      <c r="M158" s="132"/>
      <c r="N158" s="133"/>
      <c r="O158" s="133"/>
      <c r="P158" s="134">
        <f>SUM(P159:P162)</f>
        <v>0</v>
      </c>
      <c r="Q158" s="133"/>
      <c r="R158" s="134">
        <f>SUM(R159:R162)</f>
        <v>0</v>
      </c>
      <c r="S158" s="133"/>
      <c r="T158" s="135">
        <f>SUM(T159:T162)</f>
        <v>0</v>
      </c>
      <c r="AR158" s="128" t="s">
        <v>77</v>
      </c>
      <c r="AT158" s="136" t="s">
        <v>68</v>
      </c>
      <c r="AU158" s="136" t="s">
        <v>77</v>
      </c>
      <c r="AY158" s="128" t="s">
        <v>135</v>
      </c>
      <c r="BK158" s="137">
        <f>SUM(BK159:BK162)</f>
        <v>0</v>
      </c>
    </row>
    <row r="159" spans="1:65" s="2" customFormat="1" ht="24.2" customHeight="1">
      <c r="A159" s="35"/>
      <c r="B159" s="140"/>
      <c r="C159" s="141" t="s">
        <v>342</v>
      </c>
      <c r="D159" s="141" t="s">
        <v>137</v>
      </c>
      <c r="E159" s="142" t="s">
        <v>1350</v>
      </c>
      <c r="F159" s="143" t="s">
        <v>1351</v>
      </c>
      <c r="G159" s="144" t="s">
        <v>372</v>
      </c>
      <c r="H159" s="145">
        <v>15.025</v>
      </c>
      <c r="I159" s="146"/>
      <c r="J159" s="147">
        <f>ROUND(I159*H159,2)</f>
        <v>0</v>
      </c>
      <c r="K159" s="143" t="s">
        <v>141</v>
      </c>
      <c r="L159" s="36"/>
      <c r="M159" s="148" t="s">
        <v>3</v>
      </c>
      <c r="N159" s="149" t="s">
        <v>40</v>
      </c>
      <c r="O159" s="56"/>
      <c r="P159" s="150">
        <f>O159*H159</f>
        <v>0</v>
      </c>
      <c r="Q159" s="150">
        <v>0</v>
      </c>
      <c r="R159" s="150">
        <f>Q159*H159</f>
        <v>0</v>
      </c>
      <c r="S159" s="150">
        <v>0</v>
      </c>
      <c r="T159" s="151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52" t="s">
        <v>142</v>
      </c>
      <c r="AT159" s="152" t="s">
        <v>137</v>
      </c>
      <c r="AU159" s="152" t="s">
        <v>79</v>
      </c>
      <c r="AY159" s="20" t="s">
        <v>135</v>
      </c>
      <c r="BE159" s="153">
        <f>IF(N159="základní",J159,0)</f>
        <v>0</v>
      </c>
      <c r="BF159" s="153">
        <f>IF(N159="snížená",J159,0)</f>
        <v>0</v>
      </c>
      <c r="BG159" s="153">
        <f>IF(N159="zákl. přenesená",J159,0)</f>
        <v>0</v>
      </c>
      <c r="BH159" s="153">
        <f>IF(N159="sníž. přenesená",J159,0)</f>
        <v>0</v>
      </c>
      <c r="BI159" s="153">
        <f>IF(N159="nulová",J159,0)</f>
        <v>0</v>
      </c>
      <c r="BJ159" s="20" t="s">
        <v>77</v>
      </c>
      <c r="BK159" s="153">
        <f>ROUND(I159*H159,2)</f>
        <v>0</v>
      </c>
      <c r="BL159" s="20" t="s">
        <v>142</v>
      </c>
      <c r="BM159" s="152" t="s">
        <v>148</v>
      </c>
    </row>
    <row r="160" spans="1:65" s="2" customFormat="1" ht="11.25">
      <c r="A160" s="35"/>
      <c r="B160" s="36"/>
      <c r="C160" s="35"/>
      <c r="D160" s="154" t="s">
        <v>144</v>
      </c>
      <c r="E160" s="35"/>
      <c r="F160" s="155" t="s">
        <v>1352</v>
      </c>
      <c r="G160" s="35"/>
      <c r="H160" s="35"/>
      <c r="I160" s="156"/>
      <c r="J160" s="35"/>
      <c r="K160" s="35"/>
      <c r="L160" s="36"/>
      <c r="M160" s="157"/>
      <c r="N160" s="158"/>
      <c r="O160" s="56"/>
      <c r="P160" s="56"/>
      <c r="Q160" s="56"/>
      <c r="R160" s="56"/>
      <c r="S160" s="56"/>
      <c r="T160" s="57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20" t="s">
        <v>144</v>
      </c>
      <c r="AU160" s="20" t="s">
        <v>79</v>
      </c>
    </row>
    <row r="161" spans="1:65" s="2" customFormat="1" ht="24.2" customHeight="1">
      <c r="A161" s="35"/>
      <c r="B161" s="140"/>
      <c r="C161" s="141" t="s">
        <v>204</v>
      </c>
      <c r="D161" s="141" t="s">
        <v>137</v>
      </c>
      <c r="E161" s="142" t="s">
        <v>1429</v>
      </c>
      <c r="F161" s="143" t="s">
        <v>1430</v>
      </c>
      <c r="G161" s="144" t="s">
        <v>372</v>
      </c>
      <c r="H161" s="145">
        <v>15.025</v>
      </c>
      <c r="I161" s="146"/>
      <c r="J161" s="147">
        <f>ROUND(I161*H161,2)</f>
        <v>0</v>
      </c>
      <c r="K161" s="143" t="s">
        <v>141</v>
      </c>
      <c r="L161" s="36"/>
      <c r="M161" s="148" t="s">
        <v>3</v>
      </c>
      <c r="N161" s="149" t="s">
        <v>40</v>
      </c>
      <c r="O161" s="56"/>
      <c r="P161" s="150">
        <f>O161*H161</f>
        <v>0</v>
      </c>
      <c r="Q161" s="150">
        <v>0</v>
      </c>
      <c r="R161" s="150">
        <f>Q161*H161</f>
        <v>0</v>
      </c>
      <c r="S161" s="150">
        <v>0</v>
      </c>
      <c r="T161" s="151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52" t="s">
        <v>142</v>
      </c>
      <c r="AT161" s="152" t="s">
        <v>137</v>
      </c>
      <c r="AU161" s="152" t="s">
        <v>79</v>
      </c>
      <c r="AY161" s="20" t="s">
        <v>135</v>
      </c>
      <c r="BE161" s="153">
        <f>IF(N161="základní",J161,0)</f>
        <v>0</v>
      </c>
      <c r="BF161" s="153">
        <f>IF(N161="snížená",J161,0)</f>
        <v>0</v>
      </c>
      <c r="BG161" s="153">
        <f>IF(N161="zákl. přenesená",J161,0)</f>
        <v>0</v>
      </c>
      <c r="BH161" s="153">
        <f>IF(N161="sníž. přenesená",J161,0)</f>
        <v>0</v>
      </c>
      <c r="BI161" s="153">
        <f>IF(N161="nulová",J161,0)</f>
        <v>0</v>
      </c>
      <c r="BJ161" s="20" t="s">
        <v>77</v>
      </c>
      <c r="BK161" s="153">
        <f>ROUND(I161*H161,2)</f>
        <v>0</v>
      </c>
      <c r="BL161" s="20" t="s">
        <v>142</v>
      </c>
      <c r="BM161" s="152" t="s">
        <v>321</v>
      </c>
    </row>
    <row r="162" spans="1:65" s="2" customFormat="1" ht="11.25">
      <c r="A162" s="35"/>
      <c r="B162" s="36"/>
      <c r="C162" s="35"/>
      <c r="D162" s="154" t="s">
        <v>144</v>
      </c>
      <c r="E162" s="35"/>
      <c r="F162" s="155" t="s">
        <v>1431</v>
      </c>
      <c r="G162" s="35"/>
      <c r="H162" s="35"/>
      <c r="I162" s="156"/>
      <c r="J162" s="35"/>
      <c r="K162" s="35"/>
      <c r="L162" s="36"/>
      <c r="M162" s="193"/>
      <c r="N162" s="194"/>
      <c r="O162" s="195"/>
      <c r="P162" s="195"/>
      <c r="Q162" s="195"/>
      <c r="R162" s="195"/>
      <c r="S162" s="195"/>
      <c r="T162" s="196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20" t="s">
        <v>144</v>
      </c>
      <c r="AU162" s="20" t="s">
        <v>79</v>
      </c>
    </row>
    <row r="163" spans="1:65" s="2" customFormat="1" ht="6.95" customHeight="1">
      <c r="A163" s="35"/>
      <c r="B163" s="45"/>
      <c r="C163" s="46"/>
      <c r="D163" s="46"/>
      <c r="E163" s="46"/>
      <c r="F163" s="46"/>
      <c r="G163" s="46"/>
      <c r="H163" s="46"/>
      <c r="I163" s="46"/>
      <c r="J163" s="46"/>
      <c r="K163" s="46"/>
      <c r="L163" s="36"/>
      <c r="M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</row>
  </sheetData>
  <autoFilter ref="C84:K162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/>
    <hyperlink ref="F94" r:id="rId2"/>
    <hyperlink ref="F99" r:id="rId3"/>
    <hyperlink ref="F110" r:id="rId4"/>
    <hyperlink ref="F113" r:id="rId5"/>
    <hyperlink ref="F115" r:id="rId6"/>
    <hyperlink ref="F119" r:id="rId7"/>
    <hyperlink ref="F126" r:id="rId8"/>
    <hyperlink ref="F128" r:id="rId9"/>
    <hyperlink ref="F135" r:id="rId10"/>
    <hyperlink ref="F146" r:id="rId11"/>
    <hyperlink ref="F149" r:id="rId12"/>
    <hyperlink ref="F151" r:id="rId13"/>
    <hyperlink ref="F153" r:id="rId14"/>
    <hyperlink ref="F155" r:id="rId15"/>
    <hyperlink ref="F160" r:id="rId16"/>
    <hyperlink ref="F162" r:id="rId17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0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1" t="s">
        <v>6</v>
      </c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20" t="s">
        <v>94</v>
      </c>
    </row>
    <row r="3" spans="1:46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pans="1:46" s="1" customFormat="1" ht="24.95" customHeight="1">
      <c r="B4" s="23"/>
      <c r="D4" s="24" t="s">
        <v>101</v>
      </c>
      <c r="L4" s="23"/>
      <c r="M4" s="91" t="s">
        <v>11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30" t="s">
        <v>17</v>
      </c>
      <c r="L6" s="23"/>
    </row>
    <row r="7" spans="1:46" s="1" customFormat="1" ht="16.5" customHeight="1">
      <c r="B7" s="23"/>
      <c r="E7" s="332" t="str">
        <f>'Rekapitulace stavby'!K6</f>
        <v>Park Bílý kůň, Praha 14</v>
      </c>
      <c r="F7" s="333"/>
      <c r="G7" s="333"/>
      <c r="H7" s="333"/>
      <c r="L7" s="23"/>
    </row>
    <row r="8" spans="1:46" s="2" customFormat="1" ht="12" customHeight="1">
      <c r="A8" s="35"/>
      <c r="B8" s="36"/>
      <c r="C8" s="35"/>
      <c r="D8" s="30" t="s">
        <v>102</v>
      </c>
      <c r="E8" s="35"/>
      <c r="F8" s="35"/>
      <c r="G8" s="35"/>
      <c r="H8" s="35"/>
      <c r="I8" s="35"/>
      <c r="J8" s="35"/>
      <c r="K8" s="35"/>
      <c r="L8" s="9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294" t="s">
        <v>1432</v>
      </c>
      <c r="F9" s="334"/>
      <c r="G9" s="334"/>
      <c r="H9" s="334"/>
      <c r="I9" s="35"/>
      <c r="J9" s="35"/>
      <c r="K9" s="35"/>
      <c r="L9" s="9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9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30" t="s">
        <v>19</v>
      </c>
      <c r="E11" s="35"/>
      <c r="F11" s="28" t="s">
        <v>3</v>
      </c>
      <c r="G11" s="35"/>
      <c r="H11" s="35"/>
      <c r="I11" s="30" t="s">
        <v>20</v>
      </c>
      <c r="J11" s="28" t="s">
        <v>3</v>
      </c>
      <c r="K11" s="35"/>
      <c r="L11" s="9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30" t="s">
        <v>21</v>
      </c>
      <c r="E12" s="35"/>
      <c r="F12" s="28" t="s">
        <v>22</v>
      </c>
      <c r="G12" s="35"/>
      <c r="H12" s="35"/>
      <c r="I12" s="30" t="s">
        <v>23</v>
      </c>
      <c r="J12" s="53">
        <f>'Rekapitulace stavby'!AN8</f>
        <v>45507</v>
      </c>
      <c r="K12" s="35"/>
      <c r="L12" s="9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9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30" t="s">
        <v>24</v>
      </c>
      <c r="E14" s="35"/>
      <c r="F14" s="35"/>
      <c r="G14" s="35"/>
      <c r="H14" s="35"/>
      <c r="I14" s="30" t="s">
        <v>25</v>
      </c>
      <c r="J14" s="28" t="str">
        <f>IF('Rekapitulace stavby'!AN10="","",'Rekapitulace stavby'!AN10)</f>
        <v/>
      </c>
      <c r="K14" s="35"/>
      <c r="L14" s="9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8" t="str">
        <f>IF('Rekapitulace stavby'!E11="","",'Rekapitulace stavby'!E11)</f>
        <v xml:space="preserve"> </v>
      </c>
      <c r="F15" s="35"/>
      <c r="G15" s="35"/>
      <c r="H15" s="35"/>
      <c r="I15" s="30" t="s">
        <v>27</v>
      </c>
      <c r="J15" s="28" t="str">
        <f>IF('Rekapitulace stavby'!AN11="","",'Rekapitulace stavby'!AN11)</f>
        <v/>
      </c>
      <c r="K15" s="35"/>
      <c r="L15" s="9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9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30" t="s">
        <v>28</v>
      </c>
      <c r="E17" s="35"/>
      <c r="F17" s="35"/>
      <c r="G17" s="35"/>
      <c r="H17" s="35"/>
      <c r="I17" s="30" t="s">
        <v>25</v>
      </c>
      <c r="J17" s="31" t="str">
        <f>'Rekapitulace stavby'!AN13</f>
        <v>Vyplň údaj</v>
      </c>
      <c r="K17" s="35"/>
      <c r="L17" s="9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335" t="str">
        <f>'Rekapitulace stavby'!E14</f>
        <v>Vyplň údaj</v>
      </c>
      <c r="F18" s="315"/>
      <c r="G18" s="315"/>
      <c r="H18" s="315"/>
      <c r="I18" s="30" t="s">
        <v>27</v>
      </c>
      <c r="J18" s="31" t="str">
        <f>'Rekapitulace stavby'!AN14</f>
        <v>Vyplň údaj</v>
      </c>
      <c r="K18" s="35"/>
      <c r="L18" s="9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9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30" t="s">
        <v>30</v>
      </c>
      <c r="E20" s="35"/>
      <c r="F20" s="35"/>
      <c r="G20" s="35"/>
      <c r="H20" s="35"/>
      <c r="I20" s="30" t="s">
        <v>25</v>
      </c>
      <c r="J20" s="28" t="str">
        <f>IF('Rekapitulace stavby'!AN16="","",'Rekapitulace stavby'!AN16)</f>
        <v/>
      </c>
      <c r="K20" s="35"/>
      <c r="L20" s="9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8" t="str">
        <f>IF('Rekapitulace stavby'!E17="","",'Rekapitulace stavby'!E17)</f>
        <v xml:space="preserve"> </v>
      </c>
      <c r="F21" s="35"/>
      <c r="G21" s="35"/>
      <c r="H21" s="35"/>
      <c r="I21" s="30" t="s">
        <v>27</v>
      </c>
      <c r="J21" s="28" t="str">
        <f>IF('Rekapitulace stavby'!AN17="","",'Rekapitulace stavby'!AN17)</f>
        <v/>
      </c>
      <c r="K21" s="35"/>
      <c r="L21" s="9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9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30" t="s">
        <v>32</v>
      </c>
      <c r="E23" s="35"/>
      <c r="F23" s="35"/>
      <c r="G23" s="35"/>
      <c r="H23" s="35"/>
      <c r="I23" s="30" t="s">
        <v>25</v>
      </c>
      <c r="J23" s="28" t="str">
        <f>IF('Rekapitulace stavby'!AN19="","",'Rekapitulace stavby'!AN19)</f>
        <v/>
      </c>
      <c r="K23" s="35"/>
      <c r="L23" s="9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8" t="str">
        <f>IF('Rekapitulace stavby'!E20="","",'Rekapitulace stavby'!E20)</f>
        <v xml:space="preserve"> </v>
      </c>
      <c r="F24" s="35"/>
      <c r="G24" s="35"/>
      <c r="H24" s="35"/>
      <c r="I24" s="30" t="s">
        <v>27</v>
      </c>
      <c r="J24" s="28" t="str">
        <f>IF('Rekapitulace stavby'!AN20="","",'Rekapitulace stavby'!AN20)</f>
        <v/>
      </c>
      <c r="K24" s="35"/>
      <c r="L24" s="9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9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30" t="s">
        <v>33</v>
      </c>
      <c r="E26" s="35"/>
      <c r="F26" s="35"/>
      <c r="G26" s="35"/>
      <c r="H26" s="35"/>
      <c r="I26" s="35"/>
      <c r="J26" s="35"/>
      <c r="K26" s="35"/>
      <c r="L26" s="9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93"/>
      <c r="B27" s="94"/>
      <c r="C27" s="93"/>
      <c r="D27" s="93"/>
      <c r="E27" s="320" t="s">
        <v>3</v>
      </c>
      <c r="F27" s="320"/>
      <c r="G27" s="320"/>
      <c r="H27" s="320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9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4"/>
      <c r="E29" s="64"/>
      <c r="F29" s="64"/>
      <c r="G29" s="64"/>
      <c r="H29" s="64"/>
      <c r="I29" s="64"/>
      <c r="J29" s="64"/>
      <c r="K29" s="64"/>
      <c r="L29" s="9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36"/>
      <c r="C30" s="35"/>
      <c r="D30" s="96" t="s">
        <v>35</v>
      </c>
      <c r="E30" s="35"/>
      <c r="F30" s="35"/>
      <c r="G30" s="35"/>
      <c r="H30" s="35"/>
      <c r="I30" s="35"/>
      <c r="J30" s="69">
        <f>ROUND(J86, 2)</f>
        <v>0</v>
      </c>
      <c r="K30" s="35"/>
      <c r="L30" s="9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36"/>
      <c r="C31" s="35"/>
      <c r="D31" s="64"/>
      <c r="E31" s="64"/>
      <c r="F31" s="64"/>
      <c r="G31" s="64"/>
      <c r="H31" s="64"/>
      <c r="I31" s="64"/>
      <c r="J31" s="64"/>
      <c r="K31" s="64"/>
      <c r="L31" s="9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36"/>
      <c r="C32" s="35"/>
      <c r="D32" s="35"/>
      <c r="E32" s="35"/>
      <c r="F32" s="39" t="s">
        <v>37</v>
      </c>
      <c r="G32" s="35"/>
      <c r="H32" s="35"/>
      <c r="I32" s="39" t="s">
        <v>36</v>
      </c>
      <c r="J32" s="39" t="s">
        <v>38</v>
      </c>
      <c r="K32" s="35"/>
      <c r="L32" s="9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36"/>
      <c r="C33" s="35"/>
      <c r="D33" s="97" t="s">
        <v>39</v>
      </c>
      <c r="E33" s="30" t="s">
        <v>40</v>
      </c>
      <c r="F33" s="98">
        <f>ROUND((SUM(BE86:BE406)),  2)</f>
        <v>0</v>
      </c>
      <c r="G33" s="35"/>
      <c r="H33" s="35"/>
      <c r="I33" s="99">
        <v>0.21</v>
      </c>
      <c r="J33" s="98">
        <f>ROUND(((SUM(BE86:BE406))*I33),  2)</f>
        <v>0</v>
      </c>
      <c r="K33" s="35"/>
      <c r="L33" s="9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36"/>
      <c r="C34" s="35"/>
      <c r="D34" s="35"/>
      <c r="E34" s="30" t="s">
        <v>41</v>
      </c>
      <c r="F34" s="98">
        <f>ROUND((SUM(BF86:BF406)),  2)</f>
        <v>0</v>
      </c>
      <c r="G34" s="35"/>
      <c r="H34" s="35"/>
      <c r="I34" s="99">
        <v>0.12</v>
      </c>
      <c r="J34" s="98">
        <f>ROUND(((SUM(BF86:BF406))*I34),  2)</f>
        <v>0</v>
      </c>
      <c r="K34" s="35"/>
      <c r="L34" s="9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36"/>
      <c r="C35" s="35"/>
      <c r="D35" s="35"/>
      <c r="E35" s="30" t="s">
        <v>42</v>
      </c>
      <c r="F35" s="98">
        <f>ROUND((SUM(BG86:BG406)),  2)</f>
        <v>0</v>
      </c>
      <c r="G35" s="35"/>
      <c r="H35" s="35"/>
      <c r="I35" s="99">
        <v>0.21</v>
      </c>
      <c r="J35" s="98">
        <f>0</f>
        <v>0</v>
      </c>
      <c r="K35" s="35"/>
      <c r="L35" s="9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36"/>
      <c r="C36" s="35"/>
      <c r="D36" s="35"/>
      <c r="E36" s="30" t="s">
        <v>43</v>
      </c>
      <c r="F36" s="98">
        <f>ROUND((SUM(BH86:BH406)),  2)</f>
        <v>0</v>
      </c>
      <c r="G36" s="35"/>
      <c r="H36" s="35"/>
      <c r="I36" s="99">
        <v>0.12</v>
      </c>
      <c r="J36" s="98">
        <f>0</f>
        <v>0</v>
      </c>
      <c r="K36" s="35"/>
      <c r="L36" s="9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36"/>
      <c r="C37" s="35"/>
      <c r="D37" s="35"/>
      <c r="E37" s="30" t="s">
        <v>44</v>
      </c>
      <c r="F37" s="98">
        <f>ROUND((SUM(BI86:BI406)),  2)</f>
        <v>0</v>
      </c>
      <c r="G37" s="35"/>
      <c r="H37" s="35"/>
      <c r="I37" s="99">
        <v>0</v>
      </c>
      <c r="J37" s="98">
        <f>0</f>
        <v>0</v>
      </c>
      <c r="K37" s="35"/>
      <c r="L37" s="9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9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36"/>
      <c r="C39" s="100"/>
      <c r="D39" s="101" t="s">
        <v>45</v>
      </c>
      <c r="E39" s="58"/>
      <c r="F39" s="58"/>
      <c r="G39" s="102" t="s">
        <v>46</v>
      </c>
      <c r="H39" s="103" t="s">
        <v>47</v>
      </c>
      <c r="I39" s="58"/>
      <c r="J39" s="104">
        <f>SUM(J30:J37)</f>
        <v>0</v>
      </c>
      <c r="K39" s="105"/>
      <c r="L39" s="9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9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47"/>
      <c r="C44" s="48"/>
      <c r="D44" s="48"/>
      <c r="E44" s="48"/>
      <c r="F44" s="48"/>
      <c r="G44" s="48"/>
      <c r="H44" s="48"/>
      <c r="I44" s="48"/>
      <c r="J44" s="48"/>
      <c r="K44" s="48"/>
      <c r="L44" s="9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104</v>
      </c>
      <c r="D45" s="35"/>
      <c r="E45" s="35"/>
      <c r="F45" s="35"/>
      <c r="G45" s="35"/>
      <c r="H45" s="35"/>
      <c r="I45" s="35"/>
      <c r="J45" s="35"/>
      <c r="K45" s="35"/>
      <c r="L45" s="9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9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17</v>
      </c>
      <c r="D47" s="35"/>
      <c r="E47" s="35"/>
      <c r="F47" s="35"/>
      <c r="G47" s="35"/>
      <c r="H47" s="35"/>
      <c r="I47" s="35"/>
      <c r="J47" s="35"/>
      <c r="K47" s="35"/>
      <c r="L47" s="9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5"/>
      <c r="D48" s="35"/>
      <c r="E48" s="332" t="str">
        <f>E7</f>
        <v>Park Bílý kůň, Praha 14</v>
      </c>
      <c r="F48" s="333"/>
      <c r="G48" s="333"/>
      <c r="H48" s="333"/>
      <c r="I48" s="35"/>
      <c r="J48" s="35"/>
      <c r="K48" s="35"/>
      <c r="L48" s="9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102</v>
      </c>
      <c r="D49" s="35"/>
      <c r="E49" s="35"/>
      <c r="F49" s="35"/>
      <c r="G49" s="35"/>
      <c r="H49" s="35"/>
      <c r="I49" s="35"/>
      <c r="J49" s="35"/>
      <c r="K49" s="35"/>
      <c r="L49" s="9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5"/>
      <c r="D50" s="35"/>
      <c r="E50" s="294" t="str">
        <f>E9</f>
        <v>SO 801 - Sadové úpravy - Zeleň</v>
      </c>
      <c r="F50" s="334"/>
      <c r="G50" s="334"/>
      <c r="H50" s="334"/>
      <c r="I50" s="35"/>
      <c r="J50" s="35"/>
      <c r="K50" s="35"/>
      <c r="L50" s="9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5"/>
      <c r="D51" s="35"/>
      <c r="E51" s="35"/>
      <c r="F51" s="35"/>
      <c r="G51" s="35"/>
      <c r="H51" s="35"/>
      <c r="I51" s="35"/>
      <c r="J51" s="35"/>
      <c r="K51" s="35"/>
      <c r="L51" s="9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5"/>
      <c r="E52" s="35"/>
      <c r="F52" s="28" t="str">
        <f>F12</f>
        <v>p.č. 1384/1 a 1385, k.ú. Hloubětín [731234]</v>
      </c>
      <c r="G52" s="35"/>
      <c r="H52" s="35"/>
      <c r="I52" s="30" t="s">
        <v>23</v>
      </c>
      <c r="J52" s="53">
        <f>IF(J12="","",J12)</f>
        <v>45507</v>
      </c>
      <c r="K52" s="35"/>
      <c r="L52" s="9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5"/>
      <c r="D53" s="35"/>
      <c r="E53" s="35"/>
      <c r="F53" s="35"/>
      <c r="G53" s="35"/>
      <c r="H53" s="35"/>
      <c r="I53" s="35"/>
      <c r="J53" s="35"/>
      <c r="K53" s="35"/>
      <c r="L53" s="9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24</v>
      </c>
      <c r="D54" s="35"/>
      <c r="E54" s="35"/>
      <c r="F54" s="28" t="str">
        <f>E15</f>
        <v xml:space="preserve"> </v>
      </c>
      <c r="G54" s="35"/>
      <c r="H54" s="35"/>
      <c r="I54" s="30" t="s">
        <v>30</v>
      </c>
      <c r="J54" s="33" t="str">
        <f>E21</f>
        <v xml:space="preserve"> </v>
      </c>
      <c r="K54" s="35"/>
      <c r="L54" s="9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28</v>
      </c>
      <c r="D55" s="35"/>
      <c r="E55" s="35"/>
      <c r="F55" s="28" t="str">
        <f>IF(E18="","",E18)</f>
        <v>Vyplň údaj</v>
      </c>
      <c r="G55" s="35"/>
      <c r="H55" s="35"/>
      <c r="I55" s="30" t="s">
        <v>32</v>
      </c>
      <c r="J55" s="33" t="str">
        <f>E24</f>
        <v xml:space="preserve"> </v>
      </c>
      <c r="K55" s="35"/>
      <c r="L55" s="9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5"/>
      <c r="D56" s="35"/>
      <c r="E56" s="35"/>
      <c r="F56" s="35"/>
      <c r="G56" s="35"/>
      <c r="H56" s="35"/>
      <c r="I56" s="35"/>
      <c r="J56" s="35"/>
      <c r="K56" s="35"/>
      <c r="L56" s="9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06" t="s">
        <v>105</v>
      </c>
      <c r="D57" s="100"/>
      <c r="E57" s="100"/>
      <c r="F57" s="100"/>
      <c r="G57" s="100"/>
      <c r="H57" s="100"/>
      <c r="I57" s="100"/>
      <c r="J57" s="107" t="s">
        <v>106</v>
      </c>
      <c r="K57" s="100"/>
      <c r="L57" s="9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5"/>
      <c r="D58" s="35"/>
      <c r="E58" s="35"/>
      <c r="F58" s="35"/>
      <c r="G58" s="35"/>
      <c r="H58" s="35"/>
      <c r="I58" s="35"/>
      <c r="J58" s="35"/>
      <c r="K58" s="35"/>
      <c r="L58" s="9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08" t="s">
        <v>67</v>
      </c>
      <c r="D59" s="35"/>
      <c r="E59" s="35"/>
      <c r="F59" s="35"/>
      <c r="G59" s="35"/>
      <c r="H59" s="35"/>
      <c r="I59" s="35"/>
      <c r="J59" s="69">
        <f>J86</f>
        <v>0</v>
      </c>
      <c r="K59" s="35"/>
      <c r="L59" s="9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20" t="s">
        <v>107</v>
      </c>
    </row>
    <row r="60" spans="1:47" s="9" customFormat="1" ht="24.95" customHeight="1">
      <c r="B60" s="109"/>
      <c r="D60" s="110" t="s">
        <v>1263</v>
      </c>
      <c r="E60" s="111"/>
      <c r="F60" s="111"/>
      <c r="G60" s="111"/>
      <c r="H60" s="111"/>
      <c r="I60" s="111"/>
      <c r="J60" s="112">
        <f>J87</f>
        <v>0</v>
      </c>
      <c r="L60" s="109"/>
    </row>
    <row r="61" spans="1:47" s="10" customFormat="1" ht="19.899999999999999" customHeight="1">
      <c r="B61" s="113"/>
      <c r="D61" s="114" t="s">
        <v>1433</v>
      </c>
      <c r="E61" s="115"/>
      <c r="F61" s="115"/>
      <c r="G61" s="115"/>
      <c r="H61" s="115"/>
      <c r="I61" s="115"/>
      <c r="J61" s="116">
        <f>J88</f>
        <v>0</v>
      </c>
      <c r="L61" s="113"/>
    </row>
    <row r="62" spans="1:47" s="10" customFormat="1" ht="19.899999999999999" customHeight="1">
      <c r="B62" s="113"/>
      <c r="D62" s="114" t="s">
        <v>1434</v>
      </c>
      <c r="E62" s="115"/>
      <c r="F62" s="115"/>
      <c r="G62" s="115"/>
      <c r="H62" s="115"/>
      <c r="I62" s="115"/>
      <c r="J62" s="116">
        <f>J144</f>
        <v>0</v>
      </c>
      <c r="L62" s="113"/>
    </row>
    <row r="63" spans="1:47" s="10" customFormat="1" ht="19.899999999999999" customHeight="1">
      <c r="B63" s="113"/>
      <c r="D63" s="114" t="s">
        <v>1435</v>
      </c>
      <c r="E63" s="115"/>
      <c r="F63" s="115"/>
      <c r="G63" s="115"/>
      <c r="H63" s="115"/>
      <c r="I63" s="115"/>
      <c r="J63" s="116">
        <f>J165</f>
        <v>0</v>
      </c>
      <c r="L63" s="113"/>
    </row>
    <row r="64" spans="1:47" s="10" customFormat="1" ht="19.899999999999999" customHeight="1">
      <c r="B64" s="113"/>
      <c r="D64" s="114" t="s">
        <v>1436</v>
      </c>
      <c r="E64" s="115"/>
      <c r="F64" s="115"/>
      <c r="G64" s="115"/>
      <c r="H64" s="115"/>
      <c r="I64" s="115"/>
      <c r="J64" s="116">
        <f>J189</f>
        <v>0</v>
      </c>
      <c r="L64" s="113"/>
    </row>
    <row r="65" spans="1:31" s="10" customFormat="1" ht="19.899999999999999" customHeight="1">
      <c r="B65" s="113"/>
      <c r="D65" s="114" t="s">
        <v>1437</v>
      </c>
      <c r="E65" s="115"/>
      <c r="F65" s="115"/>
      <c r="G65" s="115"/>
      <c r="H65" s="115"/>
      <c r="I65" s="115"/>
      <c r="J65" s="116">
        <f>J362</f>
        <v>0</v>
      </c>
      <c r="L65" s="113"/>
    </row>
    <row r="66" spans="1:31" s="10" customFormat="1" ht="19.899999999999999" customHeight="1">
      <c r="B66" s="113"/>
      <c r="D66" s="114" t="s">
        <v>1265</v>
      </c>
      <c r="E66" s="115"/>
      <c r="F66" s="115"/>
      <c r="G66" s="115"/>
      <c r="H66" s="115"/>
      <c r="I66" s="115"/>
      <c r="J66" s="116">
        <f>J404</f>
        <v>0</v>
      </c>
      <c r="L66" s="113"/>
    </row>
    <row r="67" spans="1:31" s="2" customFormat="1" ht="21.75" customHeight="1">
      <c r="A67" s="35"/>
      <c r="B67" s="36"/>
      <c r="C67" s="35"/>
      <c r="D67" s="35"/>
      <c r="E67" s="35"/>
      <c r="F67" s="35"/>
      <c r="G67" s="35"/>
      <c r="H67" s="35"/>
      <c r="I67" s="35"/>
      <c r="J67" s="35"/>
      <c r="K67" s="35"/>
      <c r="L67" s="9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31" s="2" customFormat="1" ht="6.95" customHeight="1">
      <c r="A68" s="35"/>
      <c r="B68" s="45"/>
      <c r="C68" s="46"/>
      <c r="D68" s="46"/>
      <c r="E68" s="46"/>
      <c r="F68" s="46"/>
      <c r="G68" s="46"/>
      <c r="H68" s="46"/>
      <c r="I68" s="46"/>
      <c r="J68" s="46"/>
      <c r="K68" s="46"/>
      <c r="L68" s="92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72" spans="1:31" s="2" customFormat="1" ht="6.95" customHeight="1">
      <c r="A72" s="35"/>
      <c r="B72" s="47"/>
      <c r="C72" s="48"/>
      <c r="D72" s="48"/>
      <c r="E72" s="48"/>
      <c r="F72" s="48"/>
      <c r="G72" s="48"/>
      <c r="H72" s="48"/>
      <c r="I72" s="48"/>
      <c r="J72" s="48"/>
      <c r="K72" s="48"/>
      <c r="L72" s="9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24.95" customHeight="1">
      <c r="A73" s="35"/>
      <c r="B73" s="36"/>
      <c r="C73" s="24" t="s">
        <v>120</v>
      </c>
      <c r="D73" s="35"/>
      <c r="E73" s="35"/>
      <c r="F73" s="35"/>
      <c r="G73" s="35"/>
      <c r="H73" s="35"/>
      <c r="I73" s="35"/>
      <c r="J73" s="35"/>
      <c r="K73" s="35"/>
      <c r="L73" s="9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6.95" customHeight="1">
      <c r="A74" s="35"/>
      <c r="B74" s="36"/>
      <c r="C74" s="35"/>
      <c r="D74" s="35"/>
      <c r="E74" s="35"/>
      <c r="F74" s="35"/>
      <c r="G74" s="35"/>
      <c r="H74" s="35"/>
      <c r="I74" s="35"/>
      <c r="J74" s="35"/>
      <c r="K74" s="35"/>
      <c r="L74" s="9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>
      <c r="A75" s="35"/>
      <c r="B75" s="36"/>
      <c r="C75" s="30" t="s">
        <v>17</v>
      </c>
      <c r="D75" s="35"/>
      <c r="E75" s="35"/>
      <c r="F75" s="35"/>
      <c r="G75" s="35"/>
      <c r="H75" s="35"/>
      <c r="I75" s="35"/>
      <c r="J75" s="35"/>
      <c r="K75" s="35"/>
      <c r="L75" s="9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6.5" customHeight="1">
      <c r="A76" s="35"/>
      <c r="B76" s="36"/>
      <c r="C76" s="35"/>
      <c r="D76" s="35"/>
      <c r="E76" s="332" t="str">
        <f>E7</f>
        <v>Park Bílý kůň, Praha 14</v>
      </c>
      <c r="F76" s="333"/>
      <c r="G76" s="333"/>
      <c r="H76" s="333"/>
      <c r="I76" s="35"/>
      <c r="J76" s="35"/>
      <c r="K76" s="35"/>
      <c r="L76" s="9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102</v>
      </c>
      <c r="D77" s="35"/>
      <c r="E77" s="35"/>
      <c r="F77" s="35"/>
      <c r="G77" s="35"/>
      <c r="H77" s="35"/>
      <c r="I77" s="35"/>
      <c r="J77" s="35"/>
      <c r="K77" s="35"/>
      <c r="L77" s="9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6.5" customHeight="1">
      <c r="A78" s="35"/>
      <c r="B78" s="36"/>
      <c r="C78" s="35"/>
      <c r="D78" s="35"/>
      <c r="E78" s="294" t="str">
        <f>E9</f>
        <v>SO 801 - Sadové úpravy - Zeleň</v>
      </c>
      <c r="F78" s="334"/>
      <c r="G78" s="334"/>
      <c r="H78" s="334"/>
      <c r="I78" s="35"/>
      <c r="J78" s="35"/>
      <c r="K78" s="35"/>
      <c r="L78" s="92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>
      <c r="A79" s="35"/>
      <c r="B79" s="36"/>
      <c r="C79" s="35"/>
      <c r="D79" s="35"/>
      <c r="E79" s="35"/>
      <c r="F79" s="35"/>
      <c r="G79" s="35"/>
      <c r="H79" s="35"/>
      <c r="I79" s="35"/>
      <c r="J79" s="35"/>
      <c r="K79" s="35"/>
      <c r="L79" s="92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2" customHeight="1">
      <c r="A80" s="35"/>
      <c r="B80" s="36"/>
      <c r="C80" s="30" t="s">
        <v>21</v>
      </c>
      <c r="D80" s="35"/>
      <c r="E80" s="35"/>
      <c r="F80" s="28" t="str">
        <f>F12</f>
        <v>p.č. 1384/1 a 1385, k.ú. Hloubětín [731234]</v>
      </c>
      <c r="G80" s="35"/>
      <c r="H80" s="35"/>
      <c r="I80" s="30" t="s">
        <v>23</v>
      </c>
      <c r="J80" s="53">
        <f>IF(J12="","",J12)</f>
        <v>45507</v>
      </c>
      <c r="K80" s="35"/>
      <c r="L80" s="92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6.95" customHeight="1">
      <c r="A81" s="35"/>
      <c r="B81" s="36"/>
      <c r="C81" s="35"/>
      <c r="D81" s="35"/>
      <c r="E81" s="35"/>
      <c r="F81" s="35"/>
      <c r="G81" s="35"/>
      <c r="H81" s="35"/>
      <c r="I81" s="35"/>
      <c r="J81" s="35"/>
      <c r="K81" s="35"/>
      <c r="L81" s="9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5.2" customHeight="1">
      <c r="A82" s="35"/>
      <c r="B82" s="36"/>
      <c r="C82" s="30" t="s">
        <v>24</v>
      </c>
      <c r="D82" s="35"/>
      <c r="E82" s="35"/>
      <c r="F82" s="28" t="str">
        <f>E15</f>
        <v xml:space="preserve"> </v>
      </c>
      <c r="G82" s="35"/>
      <c r="H82" s="35"/>
      <c r="I82" s="30" t="s">
        <v>30</v>
      </c>
      <c r="J82" s="33" t="str">
        <f>E21</f>
        <v xml:space="preserve"> </v>
      </c>
      <c r="K82" s="35"/>
      <c r="L82" s="9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5.2" customHeight="1">
      <c r="A83" s="35"/>
      <c r="B83" s="36"/>
      <c r="C83" s="30" t="s">
        <v>28</v>
      </c>
      <c r="D83" s="35"/>
      <c r="E83" s="35"/>
      <c r="F83" s="28" t="str">
        <f>IF(E18="","",E18)</f>
        <v>Vyplň údaj</v>
      </c>
      <c r="G83" s="35"/>
      <c r="H83" s="35"/>
      <c r="I83" s="30" t="s">
        <v>32</v>
      </c>
      <c r="J83" s="33" t="str">
        <f>E24</f>
        <v xml:space="preserve"> </v>
      </c>
      <c r="K83" s="35"/>
      <c r="L83" s="9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0.35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9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11" customFormat="1" ht="29.25" customHeight="1">
      <c r="A85" s="117"/>
      <c r="B85" s="118"/>
      <c r="C85" s="119" t="s">
        <v>121</v>
      </c>
      <c r="D85" s="120" t="s">
        <v>54</v>
      </c>
      <c r="E85" s="120" t="s">
        <v>50</v>
      </c>
      <c r="F85" s="120" t="s">
        <v>51</v>
      </c>
      <c r="G85" s="120" t="s">
        <v>122</v>
      </c>
      <c r="H85" s="120" t="s">
        <v>123</v>
      </c>
      <c r="I85" s="120" t="s">
        <v>124</v>
      </c>
      <c r="J85" s="120" t="s">
        <v>106</v>
      </c>
      <c r="K85" s="121" t="s">
        <v>125</v>
      </c>
      <c r="L85" s="122"/>
      <c r="M85" s="60" t="s">
        <v>3</v>
      </c>
      <c r="N85" s="61" t="s">
        <v>39</v>
      </c>
      <c r="O85" s="61" t="s">
        <v>126</v>
      </c>
      <c r="P85" s="61" t="s">
        <v>127</v>
      </c>
      <c r="Q85" s="61" t="s">
        <v>128</v>
      </c>
      <c r="R85" s="61" t="s">
        <v>129</v>
      </c>
      <c r="S85" s="61" t="s">
        <v>130</v>
      </c>
      <c r="T85" s="62" t="s">
        <v>131</v>
      </c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</row>
    <row r="86" spans="1:65" s="2" customFormat="1" ht="22.9" customHeight="1">
      <c r="A86" s="35"/>
      <c r="B86" s="36"/>
      <c r="C86" s="67" t="s">
        <v>132</v>
      </c>
      <c r="D86" s="35"/>
      <c r="E86" s="35"/>
      <c r="F86" s="35"/>
      <c r="G86" s="35"/>
      <c r="H86" s="35"/>
      <c r="I86" s="35"/>
      <c r="J86" s="123">
        <f>BK86</f>
        <v>0</v>
      </c>
      <c r="K86" s="35"/>
      <c r="L86" s="36"/>
      <c r="M86" s="63"/>
      <c r="N86" s="54"/>
      <c r="O86" s="64"/>
      <c r="P86" s="124">
        <f>P87</f>
        <v>0</v>
      </c>
      <c r="Q86" s="64"/>
      <c r="R86" s="124">
        <f>R87</f>
        <v>4.3000000000000003E-2</v>
      </c>
      <c r="S86" s="64"/>
      <c r="T86" s="125">
        <f>T87</f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20" t="s">
        <v>68</v>
      </c>
      <c r="AU86" s="20" t="s">
        <v>107</v>
      </c>
      <c r="BK86" s="126">
        <f>BK87</f>
        <v>0</v>
      </c>
    </row>
    <row r="87" spans="1:65" s="12" customFormat="1" ht="25.9" customHeight="1">
      <c r="B87" s="127"/>
      <c r="D87" s="128" t="s">
        <v>68</v>
      </c>
      <c r="E87" s="129" t="s">
        <v>133</v>
      </c>
      <c r="F87" s="129" t="s">
        <v>1268</v>
      </c>
      <c r="I87" s="130"/>
      <c r="J87" s="131">
        <f>BK87</f>
        <v>0</v>
      </c>
      <c r="L87" s="127"/>
      <c r="M87" s="132"/>
      <c r="N87" s="133"/>
      <c r="O87" s="133"/>
      <c r="P87" s="134">
        <f>P88+P144+P165+P189+P362+P404</f>
        <v>0</v>
      </c>
      <c r="Q87" s="133"/>
      <c r="R87" s="134">
        <f>R88+R144+R165+R189+R362+R404</f>
        <v>4.3000000000000003E-2</v>
      </c>
      <c r="S87" s="133"/>
      <c r="T87" s="135">
        <f>T88+T144+T165+T189+T362+T404</f>
        <v>0</v>
      </c>
      <c r="AR87" s="128" t="s">
        <v>77</v>
      </c>
      <c r="AT87" s="136" t="s">
        <v>68</v>
      </c>
      <c r="AU87" s="136" t="s">
        <v>69</v>
      </c>
      <c r="AY87" s="128" t="s">
        <v>135</v>
      </c>
      <c r="BK87" s="137">
        <f>BK88+BK144+BK165+BK189+BK362+BK404</f>
        <v>0</v>
      </c>
    </row>
    <row r="88" spans="1:65" s="12" customFormat="1" ht="22.9" customHeight="1">
      <c r="B88" s="127"/>
      <c r="D88" s="128" t="s">
        <v>68</v>
      </c>
      <c r="E88" s="138" t="s">
        <v>1438</v>
      </c>
      <c r="F88" s="138" t="s">
        <v>1439</v>
      </c>
      <c r="I88" s="130"/>
      <c r="J88" s="139">
        <f>BK88</f>
        <v>0</v>
      </c>
      <c r="L88" s="127"/>
      <c r="M88" s="132"/>
      <c r="N88" s="133"/>
      <c r="O88" s="133"/>
      <c r="P88" s="134">
        <f>SUM(P89:P143)</f>
        <v>0</v>
      </c>
      <c r="Q88" s="133"/>
      <c r="R88" s="134">
        <f>SUM(R89:R143)</f>
        <v>0</v>
      </c>
      <c r="S88" s="133"/>
      <c r="T88" s="135">
        <f>SUM(T89:T143)</f>
        <v>0</v>
      </c>
      <c r="AR88" s="128" t="s">
        <v>77</v>
      </c>
      <c r="AT88" s="136" t="s">
        <v>68</v>
      </c>
      <c r="AU88" s="136" t="s">
        <v>77</v>
      </c>
      <c r="AY88" s="128" t="s">
        <v>135</v>
      </c>
      <c r="BK88" s="137">
        <f>SUM(BK89:BK143)</f>
        <v>0</v>
      </c>
    </row>
    <row r="89" spans="1:65" s="2" customFormat="1" ht="24.2" customHeight="1">
      <c r="A89" s="35"/>
      <c r="B89" s="140"/>
      <c r="C89" s="141" t="s">
        <v>77</v>
      </c>
      <c r="D89" s="141" t="s">
        <v>137</v>
      </c>
      <c r="E89" s="142" t="s">
        <v>1440</v>
      </c>
      <c r="F89" s="143" t="s">
        <v>1441</v>
      </c>
      <c r="G89" s="144" t="s">
        <v>500</v>
      </c>
      <c r="H89" s="145">
        <v>4</v>
      </c>
      <c r="I89" s="146"/>
      <c r="J89" s="147">
        <f>ROUND(I89*H89,2)</f>
        <v>0</v>
      </c>
      <c r="K89" s="143" t="s">
        <v>141</v>
      </c>
      <c r="L89" s="36"/>
      <c r="M89" s="148" t="s">
        <v>3</v>
      </c>
      <c r="N89" s="149" t="s">
        <v>40</v>
      </c>
      <c r="O89" s="56"/>
      <c r="P89" s="150">
        <f>O89*H89</f>
        <v>0</v>
      </c>
      <c r="Q89" s="150">
        <v>0</v>
      </c>
      <c r="R89" s="150">
        <f>Q89*H89</f>
        <v>0</v>
      </c>
      <c r="S89" s="150">
        <v>0</v>
      </c>
      <c r="T89" s="151">
        <f>S89*H89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52" t="s">
        <v>142</v>
      </c>
      <c r="AT89" s="152" t="s">
        <v>137</v>
      </c>
      <c r="AU89" s="152" t="s">
        <v>79</v>
      </c>
      <c r="AY89" s="20" t="s">
        <v>135</v>
      </c>
      <c r="BE89" s="153">
        <f>IF(N89="základní",J89,0)</f>
        <v>0</v>
      </c>
      <c r="BF89" s="153">
        <f>IF(N89="snížená",J89,0)</f>
        <v>0</v>
      </c>
      <c r="BG89" s="153">
        <f>IF(N89="zákl. přenesená",J89,0)</f>
        <v>0</v>
      </c>
      <c r="BH89" s="153">
        <f>IF(N89="sníž. přenesená",J89,0)</f>
        <v>0</v>
      </c>
      <c r="BI89" s="153">
        <f>IF(N89="nulová",J89,0)</f>
        <v>0</v>
      </c>
      <c r="BJ89" s="20" t="s">
        <v>77</v>
      </c>
      <c r="BK89" s="153">
        <f>ROUND(I89*H89,2)</f>
        <v>0</v>
      </c>
      <c r="BL89" s="20" t="s">
        <v>142</v>
      </c>
      <c r="BM89" s="152" t="s">
        <v>79</v>
      </c>
    </row>
    <row r="90" spans="1:65" s="2" customFormat="1" ht="11.25">
      <c r="A90" s="35"/>
      <c r="B90" s="36"/>
      <c r="C90" s="35"/>
      <c r="D90" s="154" t="s">
        <v>144</v>
      </c>
      <c r="E90" s="35"/>
      <c r="F90" s="155" t="s">
        <v>1442</v>
      </c>
      <c r="G90" s="35"/>
      <c r="H90" s="35"/>
      <c r="I90" s="156"/>
      <c r="J90" s="35"/>
      <c r="K90" s="35"/>
      <c r="L90" s="36"/>
      <c r="M90" s="157"/>
      <c r="N90" s="158"/>
      <c r="O90" s="56"/>
      <c r="P90" s="56"/>
      <c r="Q90" s="56"/>
      <c r="R90" s="56"/>
      <c r="S90" s="56"/>
      <c r="T90" s="57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20" t="s">
        <v>144</v>
      </c>
      <c r="AU90" s="20" t="s">
        <v>79</v>
      </c>
    </row>
    <row r="91" spans="1:65" s="2" customFormat="1" ht="24.2" customHeight="1">
      <c r="A91" s="35"/>
      <c r="B91" s="140"/>
      <c r="C91" s="141" t="s">
        <v>79</v>
      </c>
      <c r="D91" s="141" t="s">
        <v>137</v>
      </c>
      <c r="E91" s="142" t="s">
        <v>1443</v>
      </c>
      <c r="F91" s="143" t="s">
        <v>1444</v>
      </c>
      <c r="G91" s="144" t="s">
        <v>500</v>
      </c>
      <c r="H91" s="145">
        <v>23</v>
      </c>
      <c r="I91" s="146"/>
      <c r="J91" s="147">
        <f>ROUND(I91*H91,2)</f>
        <v>0</v>
      </c>
      <c r="K91" s="143" t="s">
        <v>141</v>
      </c>
      <c r="L91" s="36"/>
      <c r="M91" s="148" t="s">
        <v>3</v>
      </c>
      <c r="N91" s="149" t="s">
        <v>40</v>
      </c>
      <c r="O91" s="56"/>
      <c r="P91" s="150">
        <f>O91*H91</f>
        <v>0</v>
      </c>
      <c r="Q91" s="150">
        <v>0</v>
      </c>
      <c r="R91" s="150">
        <f>Q91*H91</f>
        <v>0</v>
      </c>
      <c r="S91" s="150">
        <v>0</v>
      </c>
      <c r="T91" s="151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52" t="s">
        <v>142</v>
      </c>
      <c r="AT91" s="152" t="s">
        <v>137</v>
      </c>
      <c r="AU91" s="152" t="s">
        <v>79</v>
      </c>
      <c r="AY91" s="20" t="s">
        <v>135</v>
      </c>
      <c r="BE91" s="153">
        <f>IF(N91="základní",J91,0)</f>
        <v>0</v>
      </c>
      <c r="BF91" s="153">
        <f>IF(N91="snížená",J91,0)</f>
        <v>0</v>
      </c>
      <c r="BG91" s="153">
        <f>IF(N91="zákl. přenesená",J91,0)</f>
        <v>0</v>
      </c>
      <c r="BH91" s="153">
        <f>IF(N91="sníž. přenesená",J91,0)</f>
        <v>0</v>
      </c>
      <c r="BI91" s="153">
        <f>IF(N91="nulová",J91,0)</f>
        <v>0</v>
      </c>
      <c r="BJ91" s="20" t="s">
        <v>77</v>
      </c>
      <c r="BK91" s="153">
        <f>ROUND(I91*H91,2)</f>
        <v>0</v>
      </c>
      <c r="BL91" s="20" t="s">
        <v>142</v>
      </c>
      <c r="BM91" s="152" t="s">
        <v>142</v>
      </c>
    </row>
    <row r="92" spans="1:65" s="2" customFormat="1" ht="11.25">
      <c r="A92" s="35"/>
      <c r="B92" s="36"/>
      <c r="C92" s="35"/>
      <c r="D92" s="154" t="s">
        <v>144</v>
      </c>
      <c r="E92" s="35"/>
      <c r="F92" s="155" t="s">
        <v>1445</v>
      </c>
      <c r="G92" s="35"/>
      <c r="H92" s="35"/>
      <c r="I92" s="156"/>
      <c r="J92" s="35"/>
      <c r="K92" s="35"/>
      <c r="L92" s="36"/>
      <c r="M92" s="157"/>
      <c r="N92" s="158"/>
      <c r="O92" s="56"/>
      <c r="P92" s="56"/>
      <c r="Q92" s="56"/>
      <c r="R92" s="56"/>
      <c r="S92" s="56"/>
      <c r="T92" s="57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20" t="s">
        <v>144</v>
      </c>
      <c r="AU92" s="20" t="s">
        <v>79</v>
      </c>
    </row>
    <row r="93" spans="1:65" s="2" customFormat="1" ht="24.2" customHeight="1">
      <c r="A93" s="35"/>
      <c r="B93" s="140"/>
      <c r="C93" s="141" t="s">
        <v>154</v>
      </c>
      <c r="D93" s="141" t="s">
        <v>137</v>
      </c>
      <c r="E93" s="142" t="s">
        <v>1446</v>
      </c>
      <c r="F93" s="143" t="s">
        <v>1447</v>
      </c>
      <c r="G93" s="144" t="s">
        <v>500</v>
      </c>
      <c r="H93" s="145">
        <v>37</v>
      </c>
      <c r="I93" s="146"/>
      <c r="J93" s="147">
        <f>ROUND(I93*H93,2)</f>
        <v>0</v>
      </c>
      <c r="K93" s="143" t="s">
        <v>141</v>
      </c>
      <c r="L93" s="36"/>
      <c r="M93" s="148" t="s">
        <v>3</v>
      </c>
      <c r="N93" s="149" t="s">
        <v>40</v>
      </c>
      <c r="O93" s="56"/>
      <c r="P93" s="150">
        <f>O93*H93</f>
        <v>0</v>
      </c>
      <c r="Q93" s="150">
        <v>0</v>
      </c>
      <c r="R93" s="150">
        <f>Q93*H93</f>
        <v>0</v>
      </c>
      <c r="S93" s="150">
        <v>0</v>
      </c>
      <c r="T93" s="151">
        <f>S93*H93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52" t="s">
        <v>142</v>
      </c>
      <c r="AT93" s="152" t="s">
        <v>137</v>
      </c>
      <c r="AU93" s="152" t="s">
        <v>79</v>
      </c>
      <c r="AY93" s="20" t="s">
        <v>135</v>
      </c>
      <c r="BE93" s="153">
        <f>IF(N93="základní",J93,0)</f>
        <v>0</v>
      </c>
      <c r="BF93" s="153">
        <f>IF(N93="snížená",J93,0)</f>
        <v>0</v>
      </c>
      <c r="BG93" s="153">
        <f>IF(N93="zákl. přenesená",J93,0)</f>
        <v>0</v>
      </c>
      <c r="BH93" s="153">
        <f>IF(N93="sníž. přenesená",J93,0)</f>
        <v>0</v>
      </c>
      <c r="BI93" s="153">
        <f>IF(N93="nulová",J93,0)</f>
        <v>0</v>
      </c>
      <c r="BJ93" s="20" t="s">
        <v>77</v>
      </c>
      <c r="BK93" s="153">
        <f>ROUND(I93*H93,2)</f>
        <v>0</v>
      </c>
      <c r="BL93" s="20" t="s">
        <v>142</v>
      </c>
      <c r="BM93" s="152" t="s">
        <v>175</v>
      </c>
    </row>
    <row r="94" spans="1:65" s="2" customFormat="1" ht="11.25">
      <c r="A94" s="35"/>
      <c r="B94" s="36"/>
      <c r="C94" s="35"/>
      <c r="D94" s="154" t="s">
        <v>144</v>
      </c>
      <c r="E94" s="35"/>
      <c r="F94" s="155" t="s">
        <v>1448</v>
      </c>
      <c r="G94" s="35"/>
      <c r="H94" s="35"/>
      <c r="I94" s="156"/>
      <c r="J94" s="35"/>
      <c r="K94" s="35"/>
      <c r="L94" s="36"/>
      <c r="M94" s="157"/>
      <c r="N94" s="158"/>
      <c r="O94" s="56"/>
      <c r="P94" s="56"/>
      <c r="Q94" s="56"/>
      <c r="R94" s="56"/>
      <c r="S94" s="56"/>
      <c r="T94" s="57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20" t="s">
        <v>144</v>
      </c>
      <c r="AU94" s="20" t="s">
        <v>79</v>
      </c>
    </row>
    <row r="95" spans="1:65" s="2" customFormat="1" ht="24.2" customHeight="1">
      <c r="A95" s="35"/>
      <c r="B95" s="140"/>
      <c r="C95" s="141" t="s">
        <v>142</v>
      </c>
      <c r="D95" s="141" t="s">
        <v>137</v>
      </c>
      <c r="E95" s="142" t="s">
        <v>1449</v>
      </c>
      <c r="F95" s="143" t="s">
        <v>1450</v>
      </c>
      <c r="G95" s="144" t="s">
        <v>500</v>
      </c>
      <c r="H95" s="145">
        <v>6</v>
      </c>
      <c r="I95" s="146"/>
      <c r="J95" s="147">
        <f>ROUND(I95*H95,2)</f>
        <v>0</v>
      </c>
      <c r="K95" s="143" t="s">
        <v>141</v>
      </c>
      <c r="L95" s="36"/>
      <c r="M95" s="148" t="s">
        <v>3</v>
      </c>
      <c r="N95" s="149" t="s">
        <v>40</v>
      </c>
      <c r="O95" s="56"/>
      <c r="P95" s="150">
        <f>O95*H95</f>
        <v>0</v>
      </c>
      <c r="Q95" s="150">
        <v>0</v>
      </c>
      <c r="R95" s="150">
        <f>Q95*H95</f>
        <v>0</v>
      </c>
      <c r="S95" s="150">
        <v>0</v>
      </c>
      <c r="T95" s="151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52" t="s">
        <v>142</v>
      </c>
      <c r="AT95" s="152" t="s">
        <v>137</v>
      </c>
      <c r="AU95" s="152" t="s">
        <v>79</v>
      </c>
      <c r="AY95" s="20" t="s">
        <v>135</v>
      </c>
      <c r="BE95" s="153">
        <f>IF(N95="základní",J95,0)</f>
        <v>0</v>
      </c>
      <c r="BF95" s="153">
        <f>IF(N95="snížená",J95,0)</f>
        <v>0</v>
      </c>
      <c r="BG95" s="153">
        <f>IF(N95="zákl. přenesená",J95,0)</f>
        <v>0</v>
      </c>
      <c r="BH95" s="153">
        <f>IF(N95="sníž. přenesená",J95,0)</f>
        <v>0</v>
      </c>
      <c r="BI95" s="153">
        <f>IF(N95="nulová",J95,0)</f>
        <v>0</v>
      </c>
      <c r="BJ95" s="20" t="s">
        <v>77</v>
      </c>
      <c r="BK95" s="153">
        <f>ROUND(I95*H95,2)</f>
        <v>0</v>
      </c>
      <c r="BL95" s="20" t="s">
        <v>142</v>
      </c>
      <c r="BM95" s="152" t="s">
        <v>192</v>
      </c>
    </row>
    <row r="96" spans="1:65" s="2" customFormat="1" ht="11.25">
      <c r="A96" s="35"/>
      <c r="B96" s="36"/>
      <c r="C96" s="35"/>
      <c r="D96" s="154" t="s">
        <v>144</v>
      </c>
      <c r="E96" s="35"/>
      <c r="F96" s="155" t="s">
        <v>1451</v>
      </c>
      <c r="G96" s="35"/>
      <c r="H96" s="35"/>
      <c r="I96" s="156"/>
      <c r="J96" s="35"/>
      <c r="K96" s="35"/>
      <c r="L96" s="36"/>
      <c r="M96" s="157"/>
      <c r="N96" s="158"/>
      <c r="O96" s="56"/>
      <c r="P96" s="56"/>
      <c r="Q96" s="56"/>
      <c r="R96" s="56"/>
      <c r="S96" s="56"/>
      <c r="T96" s="57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20" t="s">
        <v>144</v>
      </c>
      <c r="AU96" s="20" t="s">
        <v>79</v>
      </c>
    </row>
    <row r="97" spans="1:65" s="2" customFormat="1" ht="24.2" customHeight="1">
      <c r="A97" s="35"/>
      <c r="B97" s="140"/>
      <c r="C97" s="141" t="s">
        <v>167</v>
      </c>
      <c r="D97" s="141" t="s">
        <v>137</v>
      </c>
      <c r="E97" s="142" t="s">
        <v>1452</v>
      </c>
      <c r="F97" s="143" t="s">
        <v>1453</v>
      </c>
      <c r="G97" s="144" t="s">
        <v>500</v>
      </c>
      <c r="H97" s="145">
        <v>2</v>
      </c>
      <c r="I97" s="146"/>
      <c r="J97" s="147">
        <f>ROUND(I97*H97,2)</f>
        <v>0</v>
      </c>
      <c r="K97" s="143" t="s">
        <v>141</v>
      </c>
      <c r="L97" s="36"/>
      <c r="M97" s="148" t="s">
        <v>3</v>
      </c>
      <c r="N97" s="149" t="s">
        <v>40</v>
      </c>
      <c r="O97" s="56"/>
      <c r="P97" s="150">
        <f>O97*H97</f>
        <v>0</v>
      </c>
      <c r="Q97" s="150">
        <v>0</v>
      </c>
      <c r="R97" s="150">
        <f>Q97*H97</f>
        <v>0</v>
      </c>
      <c r="S97" s="150">
        <v>0</v>
      </c>
      <c r="T97" s="151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52" t="s">
        <v>142</v>
      </c>
      <c r="AT97" s="152" t="s">
        <v>137</v>
      </c>
      <c r="AU97" s="152" t="s">
        <v>79</v>
      </c>
      <c r="AY97" s="20" t="s">
        <v>135</v>
      </c>
      <c r="BE97" s="153">
        <f>IF(N97="základní",J97,0)</f>
        <v>0</v>
      </c>
      <c r="BF97" s="153">
        <f>IF(N97="snížená",J97,0)</f>
        <v>0</v>
      </c>
      <c r="BG97" s="153">
        <f>IF(N97="zákl. přenesená",J97,0)</f>
        <v>0</v>
      </c>
      <c r="BH97" s="153">
        <f>IF(N97="sníž. přenesená",J97,0)</f>
        <v>0</v>
      </c>
      <c r="BI97" s="153">
        <f>IF(N97="nulová",J97,0)</f>
        <v>0</v>
      </c>
      <c r="BJ97" s="20" t="s">
        <v>77</v>
      </c>
      <c r="BK97" s="153">
        <f>ROUND(I97*H97,2)</f>
        <v>0</v>
      </c>
      <c r="BL97" s="20" t="s">
        <v>142</v>
      </c>
      <c r="BM97" s="152" t="s">
        <v>206</v>
      </c>
    </row>
    <row r="98" spans="1:65" s="2" customFormat="1" ht="11.25">
      <c r="A98" s="35"/>
      <c r="B98" s="36"/>
      <c r="C98" s="35"/>
      <c r="D98" s="154" t="s">
        <v>144</v>
      </c>
      <c r="E98" s="35"/>
      <c r="F98" s="155" t="s">
        <v>1454</v>
      </c>
      <c r="G98" s="35"/>
      <c r="H98" s="35"/>
      <c r="I98" s="156"/>
      <c r="J98" s="35"/>
      <c r="K98" s="35"/>
      <c r="L98" s="36"/>
      <c r="M98" s="157"/>
      <c r="N98" s="158"/>
      <c r="O98" s="56"/>
      <c r="P98" s="56"/>
      <c r="Q98" s="56"/>
      <c r="R98" s="56"/>
      <c r="S98" s="56"/>
      <c r="T98" s="57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20" t="s">
        <v>144</v>
      </c>
      <c r="AU98" s="20" t="s">
        <v>79</v>
      </c>
    </row>
    <row r="99" spans="1:65" s="2" customFormat="1" ht="21.75" customHeight="1">
      <c r="A99" s="35"/>
      <c r="B99" s="140"/>
      <c r="C99" s="141" t="s">
        <v>175</v>
      </c>
      <c r="D99" s="141" t="s">
        <v>137</v>
      </c>
      <c r="E99" s="142" t="s">
        <v>1455</v>
      </c>
      <c r="F99" s="143" t="s">
        <v>1456</v>
      </c>
      <c r="G99" s="144" t="s">
        <v>500</v>
      </c>
      <c r="H99" s="145">
        <v>4</v>
      </c>
      <c r="I99" s="146"/>
      <c r="J99" s="147">
        <f>ROUND(I99*H99,2)</f>
        <v>0</v>
      </c>
      <c r="K99" s="143" t="s">
        <v>141</v>
      </c>
      <c r="L99" s="36"/>
      <c r="M99" s="148" t="s">
        <v>3</v>
      </c>
      <c r="N99" s="149" t="s">
        <v>40</v>
      </c>
      <c r="O99" s="56"/>
      <c r="P99" s="150">
        <f>O99*H99</f>
        <v>0</v>
      </c>
      <c r="Q99" s="150">
        <v>0</v>
      </c>
      <c r="R99" s="150">
        <f>Q99*H99</f>
        <v>0</v>
      </c>
      <c r="S99" s="150">
        <v>0</v>
      </c>
      <c r="T99" s="151">
        <f>S99*H99</f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52" t="s">
        <v>142</v>
      </c>
      <c r="AT99" s="152" t="s">
        <v>137</v>
      </c>
      <c r="AU99" s="152" t="s">
        <v>79</v>
      </c>
      <c r="AY99" s="20" t="s">
        <v>135</v>
      </c>
      <c r="BE99" s="153">
        <f>IF(N99="základní",J99,0)</f>
        <v>0</v>
      </c>
      <c r="BF99" s="153">
        <f>IF(N99="snížená",J99,0)</f>
        <v>0</v>
      </c>
      <c r="BG99" s="153">
        <f>IF(N99="zákl. přenesená",J99,0)</f>
        <v>0</v>
      </c>
      <c r="BH99" s="153">
        <f>IF(N99="sníž. přenesená",J99,0)</f>
        <v>0</v>
      </c>
      <c r="BI99" s="153">
        <f>IF(N99="nulová",J99,0)</f>
        <v>0</v>
      </c>
      <c r="BJ99" s="20" t="s">
        <v>77</v>
      </c>
      <c r="BK99" s="153">
        <f>ROUND(I99*H99,2)</f>
        <v>0</v>
      </c>
      <c r="BL99" s="20" t="s">
        <v>142</v>
      </c>
      <c r="BM99" s="152" t="s">
        <v>9</v>
      </c>
    </row>
    <row r="100" spans="1:65" s="2" customFormat="1" ht="11.25">
      <c r="A100" s="35"/>
      <c r="B100" s="36"/>
      <c r="C100" s="35"/>
      <c r="D100" s="154" t="s">
        <v>144</v>
      </c>
      <c r="E100" s="35"/>
      <c r="F100" s="155" t="s">
        <v>1457</v>
      </c>
      <c r="G100" s="35"/>
      <c r="H100" s="35"/>
      <c r="I100" s="156"/>
      <c r="J100" s="35"/>
      <c r="K100" s="35"/>
      <c r="L100" s="36"/>
      <c r="M100" s="157"/>
      <c r="N100" s="158"/>
      <c r="O100" s="56"/>
      <c r="P100" s="56"/>
      <c r="Q100" s="56"/>
      <c r="R100" s="56"/>
      <c r="S100" s="56"/>
      <c r="T100" s="57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20" t="s">
        <v>144</v>
      </c>
      <c r="AU100" s="20" t="s">
        <v>79</v>
      </c>
    </row>
    <row r="101" spans="1:65" s="2" customFormat="1" ht="21.75" customHeight="1">
      <c r="A101" s="35"/>
      <c r="B101" s="140"/>
      <c r="C101" s="141" t="s">
        <v>182</v>
      </c>
      <c r="D101" s="141" t="s">
        <v>137</v>
      </c>
      <c r="E101" s="142" t="s">
        <v>1458</v>
      </c>
      <c r="F101" s="143" t="s">
        <v>1459</v>
      </c>
      <c r="G101" s="144" t="s">
        <v>500</v>
      </c>
      <c r="H101" s="145">
        <v>23</v>
      </c>
      <c r="I101" s="146"/>
      <c r="J101" s="147">
        <f>ROUND(I101*H101,2)</f>
        <v>0</v>
      </c>
      <c r="K101" s="143" t="s">
        <v>141</v>
      </c>
      <c r="L101" s="36"/>
      <c r="M101" s="148" t="s">
        <v>3</v>
      </c>
      <c r="N101" s="149" t="s">
        <v>40</v>
      </c>
      <c r="O101" s="56"/>
      <c r="P101" s="150">
        <f>O101*H101</f>
        <v>0</v>
      </c>
      <c r="Q101" s="150">
        <v>0</v>
      </c>
      <c r="R101" s="150">
        <f>Q101*H101</f>
        <v>0</v>
      </c>
      <c r="S101" s="150">
        <v>0</v>
      </c>
      <c r="T101" s="151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52" t="s">
        <v>142</v>
      </c>
      <c r="AT101" s="152" t="s">
        <v>137</v>
      </c>
      <c r="AU101" s="152" t="s">
        <v>79</v>
      </c>
      <c r="AY101" s="20" t="s">
        <v>135</v>
      </c>
      <c r="BE101" s="153">
        <f>IF(N101="základní",J101,0)</f>
        <v>0</v>
      </c>
      <c r="BF101" s="153">
        <f>IF(N101="snížená",J101,0)</f>
        <v>0</v>
      </c>
      <c r="BG101" s="153">
        <f>IF(N101="zákl. přenesená",J101,0)</f>
        <v>0</v>
      </c>
      <c r="BH101" s="153">
        <f>IF(N101="sníž. přenesená",J101,0)</f>
        <v>0</v>
      </c>
      <c r="BI101" s="153">
        <f>IF(N101="nulová",J101,0)</f>
        <v>0</v>
      </c>
      <c r="BJ101" s="20" t="s">
        <v>77</v>
      </c>
      <c r="BK101" s="153">
        <f>ROUND(I101*H101,2)</f>
        <v>0</v>
      </c>
      <c r="BL101" s="20" t="s">
        <v>142</v>
      </c>
      <c r="BM101" s="152" t="s">
        <v>267</v>
      </c>
    </row>
    <row r="102" spans="1:65" s="2" customFormat="1" ht="11.25">
      <c r="A102" s="35"/>
      <c r="B102" s="36"/>
      <c r="C102" s="35"/>
      <c r="D102" s="154" t="s">
        <v>144</v>
      </c>
      <c r="E102" s="35"/>
      <c r="F102" s="155" t="s">
        <v>1460</v>
      </c>
      <c r="G102" s="35"/>
      <c r="H102" s="35"/>
      <c r="I102" s="156"/>
      <c r="J102" s="35"/>
      <c r="K102" s="35"/>
      <c r="L102" s="36"/>
      <c r="M102" s="157"/>
      <c r="N102" s="158"/>
      <c r="O102" s="56"/>
      <c r="P102" s="56"/>
      <c r="Q102" s="56"/>
      <c r="R102" s="56"/>
      <c r="S102" s="56"/>
      <c r="T102" s="57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20" t="s">
        <v>144</v>
      </c>
      <c r="AU102" s="20" t="s">
        <v>79</v>
      </c>
    </row>
    <row r="103" spans="1:65" s="2" customFormat="1" ht="21.75" customHeight="1">
      <c r="A103" s="35"/>
      <c r="B103" s="140"/>
      <c r="C103" s="141" t="s">
        <v>192</v>
      </c>
      <c r="D103" s="141" t="s">
        <v>137</v>
      </c>
      <c r="E103" s="142" t="s">
        <v>1461</v>
      </c>
      <c r="F103" s="143" t="s">
        <v>1462</v>
      </c>
      <c r="G103" s="144" t="s">
        <v>500</v>
      </c>
      <c r="H103" s="145">
        <v>37</v>
      </c>
      <c r="I103" s="146"/>
      <c r="J103" s="147">
        <f>ROUND(I103*H103,2)</f>
        <v>0</v>
      </c>
      <c r="K103" s="143" t="s">
        <v>141</v>
      </c>
      <c r="L103" s="36"/>
      <c r="M103" s="148" t="s">
        <v>3</v>
      </c>
      <c r="N103" s="149" t="s">
        <v>40</v>
      </c>
      <c r="O103" s="56"/>
      <c r="P103" s="150">
        <f>O103*H103</f>
        <v>0</v>
      </c>
      <c r="Q103" s="150">
        <v>0</v>
      </c>
      <c r="R103" s="150">
        <f>Q103*H103</f>
        <v>0</v>
      </c>
      <c r="S103" s="150">
        <v>0</v>
      </c>
      <c r="T103" s="151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52" t="s">
        <v>142</v>
      </c>
      <c r="AT103" s="152" t="s">
        <v>137</v>
      </c>
      <c r="AU103" s="152" t="s">
        <v>79</v>
      </c>
      <c r="AY103" s="20" t="s">
        <v>135</v>
      </c>
      <c r="BE103" s="153">
        <f>IF(N103="základní",J103,0)</f>
        <v>0</v>
      </c>
      <c r="BF103" s="153">
        <f>IF(N103="snížená",J103,0)</f>
        <v>0</v>
      </c>
      <c r="BG103" s="153">
        <f>IF(N103="zákl. přenesená",J103,0)</f>
        <v>0</v>
      </c>
      <c r="BH103" s="153">
        <f>IF(N103="sníž. přenesená",J103,0)</f>
        <v>0</v>
      </c>
      <c r="BI103" s="153">
        <f>IF(N103="nulová",J103,0)</f>
        <v>0</v>
      </c>
      <c r="BJ103" s="20" t="s">
        <v>77</v>
      </c>
      <c r="BK103" s="153">
        <f>ROUND(I103*H103,2)</f>
        <v>0</v>
      </c>
      <c r="BL103" s="20" t="s">
        <v>142</v>
      </c>
      <c r="BM103" s="152" t="s">
        <v>290</v>
      </c>
    </row>
    <row r="104" spans="1:65" s="2" customFormat="1" ht="11.25">
      <c r="A104" s="35"/>
      <c r="B104" s="36"/>
      <c r="C104" s="35"/>
      <c r="D104" s="154" t="s">
        <v>144</v>
      </c>
      <c r="E104" s="35"/>
      <c r="F104" s="155" t="s">
        <v>1463</v>
      </c>
      <c r="G104" s="35"/>
      <c r="H104" s="35"/>
      <c r="I104" s="156"/>
      <c r="J104" s="35"/>
      <c r="K104" s="35"/>
      <c r="L104" s="36"/>
      <c r="M104" s="157"/>
      <c r="N104" s="158"/>
      <c r="O104" s="56"/>
      <c r="P104" s="56"/>
      <c r="Q104" s="56"/>
      <c r="R104" s="56"/>
      <c r="S104" s="56"/>
      <c r="T104" s="57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20" t="s">
        <v>144</v>
      </c>
      <c r="AU104" s="20" t="s">
        <v>79</v>
      </c>
    </row>
    <row r="105" spans="1:65" s="2" customFormat="1" ht="21.75" customHeight="1">
      <c r="A105" s="35"/>
      <c r="B105" s="140"/>
      <c r="C105" s="141" t="s">
        <v>199</v>
      </c>
      <c r="D105" s="141" t="s">
        <v>137</v>
      </c>
      <c r="E105" s="142" t="s">
        <v>1464</v>
      </c>
      <c r="F105" s="143" t="s">
        <v>1465</v>
      </c>
      <c r="G105" s="144" t="s">
        <v>500</v>
      </c>
      <c r="H105" s="145">
        <v>6</v>
      </c>
      <c r="I105" s="146"/>
      <c r="J105" s="147">
        <f>ROUND(I105*H105,2)</f>
        <v>0</v>
      </c>
      <c r="K105" s="143" t="s">
        <v>141</v>
      </c>
      <c r="L105" s="36"/>
      <c r="M105" s="148" t="s">
        <v>3</v>
      </c>
      <c r="N105" s="149" t="s">
        <v>40</v>
      </c>
      <c r="O105" s="56"/>
      <c r="P105" s="150">
        <f>O105*H105</f>
        <v>0</v>
      </c>
      <c r="Q105" s="150">
        <v>0</v>
      </c>
      <c r="R105" s="150">
        <f>Q105*H105</f>
        <v>0</v>
      </c>
      <c r="S105" s="150">
        <v>0</v>
      </c>
      <c r="T105" s="151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52" t="s">
        <v>142</v>
      </c>
      <c r="AT105" s="152" t="s">
        <v>137</v>
      </c>
      <c r="AU105" s="152" t="s">
        <v>79</v>
      </c>
      <c r="AY105" s="20" t="s">
        <v>135</v>
      </c>
      <c r="BE105" s="153">
        <f>IF(N105="základní",J105,0)</f>
        <v>0</v>
      </c>
      <c r="BF105" s="153">
        <f>IF(N105="snížená",J105,0)</f>
        <v>0</v>
      </c>
      <c r="BG105" s="153">
        <f>IF(N105="zákl. přenesená",J105,0)</f>
        <v>0</v>
      </c>
      <c r="BH105" s="153">
        <f>IF(N105="sníž. přenesená",J105,0)</f>
        <v>0</v>
      </c>
      <c r="BI105" s="153">
        <f>IF(N105="nulová",J105,0)</f>
        <v>0</v>
      </c>
      <c r="BJ105" s="20" t="s">
        <v>77</v>
      </c>
      <c r="BK105" s="153">
        <f>ROUND(I105*H105,2)</f>
        <v>0</v>
      </c>
      <c r="BL105" s="20" t="s">
        <v>142</v>
      </c>
      <c r="BM105" s="152" t="s">
        <v>148</v>
      </c>
    </row>
    <row r="106" spans="1:65" s="2" customFormat="1" ht="11.25">
      <c r="A106" s="35"/>
      <c r="B106" s="36"/>
      <c r="C106" s="35"/>
      <c r="D106" s="154" t="s">
        <v>144</v>
      </c>
      <c r="E106" s="35"/>
      <c r="F106" s="155" t="s">
        <v>1466</v>
      </c>
      <c r="G106" s="35"/>
      <c r="H106" s="35"/>
      <c r="I106" s="156"/>
      <c r="J106" s="35"/>
      <c r="K106" s="35"/>
      <c r="L106" s="36"/>
      <c r="M106" s="157"/>
      <c r="N106" s="158"/>
      <c r="O106" s="56"/>
      <c r="P106" s="56"/>
      <c r="Q106" s="56"/>
      <c r="R106" s="56"/>
      <c r="S106" s="56"/>
      <c r="T106" s="57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20" t="s">
        <v>144</v>
      </c>
      <c r="AU106" s="20" t="s">
        <v>79</v>
      </c>
    </row>
    <row r="107" spans="1:65" s="2" customFormat="1" ht="21.75" customHeight="1">
      <c r="A107" s="35"/>
      <c r="B107" s="140"/>
      <c r="C107" s="141" t="s">
        <v>206</v>
      </c>
      <c r="D107" s="141" t="s">
        <v>137</v>
      </c>
      <c r="E107" s="142" t="s">
        <v>1467</v>
      </c>
      <c r="F107" s="143" t="s">
        <v>1468</v>
      </c>
      <c r="G107" s="144" t="s">
        <v>500</v>
      </c>
      <c r="H107" s="145">
        <v>2</v>
      </c>
      <c r="I107" s="146"/>
      <c r="J107" s="147">
        <f>ROUND(I107*H107,2)</f>
        <v>0</v>
      </c>
      <c r="K107" s="143" t="s">
        <v>141</v>
      </c>
      <c r="L107" s="36"/>
      <c r="M107" s="148" t="s">
        <v>3</v>
      </c>
      <c r="N107" s="149" t="s">
        <v>40</v>
      </c>
      <c r="O107" s="56"/>
      <c r="P107" s="150">
        <f>O107*H107</f>
        <v>0</v>
      </c>
      <c r="Q107" s="150">
        <v>0</v>
      </c>
      <c r="R107" s="150">
        <f>Q107*H107</f>
        <v>0</v>
      </c>
      <c r="S107" s="150">
        <v>0</v>
      </c>
      <c r="T107" s="151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52" t="s">
        <v>142</v>
      </c>
      <c r="AT107" s="152" t="s">
        <v>137</v>
      </c>
      <c r="AU107" s="152" t="s">
        <v>79</v>
      </c>
      <c r="AY107" s="20" t="s">
        <v>135</v>
      </c>
      <c r="BE107" s="153">
        <f>IF(N107="základní",J107,0)</f>
        <v>0</v>
      </c>
      <c r="BF107" s="153">
        <f>IF(N107="snížená",J107,0)</f>
        <v>0</v>
      </c>
      <c r="BG107" s="153">
        <f>IF(N107="zákl. přenesená",J107,0)</f>
        <v>0</v>
      </c>
      <c r="BH107" s="153">
        <f>IF(N107="sníž. přenesená",J107,0)</f>
        <v>0</v>
      </c>
      <c r="BI107" s="153">
        <f>IF(N107="nulová",J107,0)</f>
        <v>0</v>
      </c>
      <c r="BJ107" s="20" t="s">
        <v>77</v>
      </c>
      <c r="BK107" s="153">
        <f>ROUND(I107*H107,2)</f>
        <v>0</v>
      </c>
      <c r="BL107" s="20" t="s">
        <v>142</v>
      </c>
      <c r="BM107" s="152" t="s">
        <v>321</v>
      </c>
    </row>
    <row r="108" spans="1:65" s="2" customFormat="1" ht="11.25">
      <c r="A108" s="35"/>
      <c r="B108" s="36"/>
      <c r="C108" s="35"/>
      <c r="D108" s="154" t="s">
        <v>144</v>
      </c>
      <c r="E108" s="35"/>
      <c r="F108" s="155" t="s">
        <v>1469</v>
      </c>
      <c r="G108" s="35"/>
      <c r="H108" s="35"/>
      <c r="I108" s="156"/>
      <c r="J108" s="35"/>
      <c r="K108" s="35"/>
      <c r="L108" s="36"/>
      <c r="M108" s="157"/>
      <c r="N108" s="158"/>
      <c r="O108" s="56"/>
      <c r="P108" s="56"/>
      <c r="Q108" s="56"/>
      <c r="R108" s="56"/>
      <c r="S108" s="56"/>
      <c r="T108" s="57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20" t="s">
        <v>144</v>
      </c>
      <c r="AU108" s="20" t="s">
        <v>79</v>
      </c>
    </row>
    <row r="109" spans="1:65" s="2" customFormat="1" ht="24.2" customHeight="1">
      <c r="A109" s="35"/>
      <c r="B109" s="140"/>
      <c r="C109" s="141" t="s">
        <v>213</v>
      </c>
      <c r="D109" s="141" t="s">
        <v>137</v>
      </c>
      <c r="E109" s="142" t="s">
        <v>1470</v>
      </c>
      <c r="F109" s="143" t="s">
        <v>1471</v>
      </c>
      <c r="G109" s="144" t="s">
        <v>140</v>
      </c>
      <c r="H109" s="145">
        <v>3000</v>
      </c>
      <c r="I109" s="146"/>
      <c r="J109" s="147">
        <f>ROUND(I109*H109,2)</f>
        <v>0</v>
      </c>
      <c r="K109" s="143" t="s">
        <v>141</v>
      </c>
      <c r="L109" s="36"/>
      <c r="M109" s="148" t="s">
        <v>3</v>
      </c>
      <c r="N109" s="149" t="s">
        <v>40</v>
      </c>
      <c r="O109" s="56"/>
      <c r="P109" s="150">
        <f>O109*H109</f>
        <v>0</v>
      </c>
      <c r="Q109" s="150">
        <v>0</v>
      </c>
      <c r="R109" s="150">
        <f>Q109*H109</f>
        <v>0</v>
      </c>
      <c r="S109" s="150">
        <v>0</v>
      </c>
      <c r="T109" s="151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52" t="s">
        <v>142</v>
      </c>
      <c r="AT109" s="152" t="s">
        <v>137</v>
      </c>
      <c r="AU109" s="152" t="s">
        <v>79</v>
      </c>
      <c r="AY109" s="20" t="s">
        <v>135</v>
      </c>
      <c r="BE109" s="153">
        <f>IF(N109="základní",J109,0)</f>
        <v>0</v>
      </c>
      <c r="BF109" s="153">
        <f>IF(N109="snížená",J109,0)</f>
        <v>0</v>
      </c>
      <c r="BG109" s="153">
        <f>IF(N109="zákl. přenesená",J109,0)</f>
        <v>0</v>
      </c>
      <c r="BH109" s="153">
        <f>IF(N109="sníž. přenesená",J109,0)</f>
        <v>0</v>
      </c>
      <c r="BI109" s="153">
        <f>IF(N109="nulová",J109,0)</f>
        <v>0</v>
      </c>
      <c r="BJ109" s="20" t="s">
        <v>77</v>
      </c>
      <c r="BK109" s="153">
        <f>ROUND(I109*H109,2)</f>
        <v>0</v>
      </c>
      <c r="BL109" s="20" t="s">
        <v>142</v>
      </c>
      <c r="BM109" s="152" t="s">
        <v>334</v>
      </c>
    </row>
    <row r="110" spans="1:65" s="2" customFormat="1" ht="11.25">
      <c r="A110" s="35"/>
      <c r="B110" s="36"/>
      <c r="C110" s="35"/>
      <c r="D110" s="154" t="s">
        <v>144</v>
      </c>
      <c r="E110" s="35"/>
      <c r="F110" s="155" t="s">
        <v>1472</v>
      </c>
      <c r="G110" s="35"/>
      <c r="H110" s="35"/>
      <c r="I110" s="156"/>
      <c r="J110" s="35"/>
      <c r="K110" s="35"/>
      <c r="L110" s="36"/>
      <c r="M110" s="157"/>
      <c r="N110" s="158"/>
      <c r="O110" s="56"/>
      <c r="P110" s="56"/>
      <c r="Q110" s="56"/>
      <c r="R110" s="56"/>
      <c r="S110" s="56"/>
      <c r="T110" s="57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20" t="s">
        <v>144</v>
      </c>
      <c r="AU110" s="20" t="s">
        <v>79</v>
      </c>
    </row>
    <row r="111" spans="1:65" s="2" customFormat="1" ht="16.5" customHeight="1">
      <c r="A111" s="35"/>
      <c r="B111" s="140"/>
      <c r="C111" s="141" t="s">
        <v>9</v>
      </c>
      <c r="D111" s="141" t="s">
        <v>137</v>
      </c>
      <c r="E111" s="142" t="s">
        <v>1473</v>
      </c>
      <c r="F111" s="143" t="s">
        <v>1474</v>
      </c>
      <c r="G111" s="144" t="s">
        <v>500</v>
      </c>
      <c r="H111" s="145">
        <v>26</v>
      </c>
      <c r="I111" s="146"/>
      <c r="J111" s="147">
        <f>ROUND(I111*H111,2)</f>
        <v>0</v>
      </c>
      <c r="K111" s="143" t="s">
        <v>141</v>
      </c>
      <c r="L111" s="36"/>
      <c r="M111" s="148" t="s">
        <v>3</v>
      </c>
      <c r="N111" s="149" t="s">
        <v>40</v>
      </c>
      <c r="O111" s="56"/>
      <c r="P111" s="150">
        <f>O111*H111</f>
        <v>0</v>
      </c>
      <c r="Q111" s="150">
        <v>0</v>
      </c>
      <c r="R111" s="150">
        <f>Q111*H111</f>
        <v>0</v>
      </c>
      <c r="S111" s="150">
        <v>0</v>
      </c>
      <c r="T111" s="151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52" t="s">
        <v>142</v>
      </c>
      <c r="AT111" s="152" t="s">
        <v>137</v>
      </c>
      <c r="AU111" s="152" t="s">
        <v>79</v>
      </c>
      <c r="AY111" s="20" t="s">
        <v>135</v>
      </c>
      <c r="BE111" s="153">
        <f>IF(N111="základní",J111,0)</f>
        <v>0</v>
      </c>
      <c r="BF111" s="153">
        <f>IF(N111="snížená",J111,0)</f>
        <v>0</v>
      </c>
      <c r="BG111" s="153">
        <f>IF(N111="zákl. přenesená",J111,0)</f>
        <v>0</v>
      </c>
      <c r="BH111" s="153">
        <f>IF(N111="sníž. přenesená",J111,0)</f>
        <v>0</v>
      </c>
      <c r="BI111" s="153">
        <f>IF(N111="nulová",J111,0)</f>
        <v>0</v>
      </c>
      <c r="BJ111" s="20" t="s">
        <v>77</v>
      </c>
      <c r="BK111" s="153">
        <f>ROUND(I111*H111,2)</f>
        <v>0</v>
      </c>
      <c r="BL111" s="20" t="s">
        <v>142</v>
      </c>
      <c r="BM111" s="152" t="s">
        <v>204</v>
      </c>
    </row>
    <row r="112" spans="1:65" s="2" customFormat="1" ht="11.25">
      <c r="A112" s="35"/>
      <c r="B112" s="36"/>
      <c r="C112" s="35"/>
      <c r="D112" s="154" t="s">
        <v>144</v>
      </c>
      <c r="E112" s="35"/>
      <c r="F112" s="155" t="s">
        <v>1475</v>
      </c>
      <c r="G112" s="35"/>
      <c r="H112" s="35"/>
      <c r="I112" s="156"/>
      <c r="J112" s="35"/>
      <c r="K112" s="35"/>
      <c r="L112" s="36"/>
      <c r="M112" s="157"/>
      <c r="N112" s="158"/>
      <c r="O112" s="56"/>
      <c r="P112" s="56"/>
      <c r="Q112" s="56"/>
      <c r="R112" s="56"/>
      <c r="S112" s="56"/>
      <c r="T112" s="57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20" t="s">
        <v>144</v>
      </c>
      <c r="AU112" s="20" t="s">
        <v>79</v>
      </c>
    </row>
    <row r="113" spans="1:65" s="2" customFormat="1" ht="21.75" customHeight="1">
      <c r="A113" s="35"/>
      <c r="B113" s="140"/>
      <c r="C113" s="141" t="s">
        <v>259</v>
      </c>
      <c r="D113" s="141" t="s">
        <v>137</v>
      </c>
      <c r="E113" s="142" t="s">
        <v>1476</v>
      </c>
      <c r="F113" s="143" t="s">
        <v>1477</v>
      </c>
      <c r="G113" s="144" t="s">
        <v>500</v>
      </c>
      <c r="H113" s="145">
        <v>8</v>
      </c>
      <c r="I113" s="146"/>
      <c r="J113" s="147">
        <f>ROUND(I113*H113,2)</f>
        <v>0</v>
      </c>
      <c r="K113" s="143" t="s">
        <v>141</v>
      </c>
      <c r="L113" s="36"/>
      <c r="M113" s="148" t="s">
        <v>3</v>
      </c>
      <c r="N113" s="149" t="s">
        <v>40</v>
      </c>
      <c r="O113" s="56"/>
      <c r="P113" s="150">
        <f>O113*H113</f>
        <v>0</v>
      </c>
      <c r="Q113" s="150">
        <v>0</v>
      </c>
      <c r="R113" s="150">
        <f>Q113*H113</f>
        <v>0</v>
      </c>
      <c r="S113" s="150">
        <v>0</v>
      </c>
      <c r="T113" s="151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52" t="s">
        <v>142</v>
      </c>
      <c r="AT113" s="152" t="s">
        <v>137</v>
      </c>
      <c r="AU113" s="152" t="s">
        <v>79</v>
      </c>
      <c r="AY113" s="20" t="s">
        <v>135</v>
      </c>
      <c r="BE113" s="153">
        <f>IF(N113="základní",J113,0)</f>
        <v>0</v>
      </c>
      <c r="BF113" s="153">
        <f>IF(N113="snížená",J113,0)</f>
        <v>0</v>
      </c>
      <c r="BG113" s="153">
        <f>IF(N113="zákl. přenesená",J113,0)</f>
        <v>0</v>
      </c>
      <c r="BH113" s="153">
        <f>IF(N113="sníž. přenesená",J113,0)</f>
        <v>0</v>
      </c>
      <c r="BI113" s="153">
        <f>IF(N113="nulová",J113,0)</f>
        <v>0</v>
      </c>
      <c r="BJ113" s="20" t="s">
        <v>77</v>
      </c>
      <c r="BK113" s="153">
        <f>ROUND(I113*H113,2)</f>
        <v>0</v>
      </c>
      <c r="BL113" s="20" t="s">
        <v>142</v>
      </c>
      <c r="BM113" s="152" t="s">
        <v>378</v>
      </c>
    </row>
    <row r="114" spans="1:65" s="2" customFormat="1" ht="11.25">
      <c r="A114" s="35"/>
      <c r="B114" s="36"/>
      <c r="C114" s="35"/>
      <c r="D114" s="154" t="s">
        <v>144</v>
      </c>
      <c r="E114" s="35"/>
      <c r="F114" s="155" t="s">
        <v>1478</v>
      </c>
      <c r="G114" s="35"/>
      <c r="H114" s="35"/>
      <c r="I114" s="156"/>
      <c r="J114" s="35"/>
      <c r="K114" s="35"/>
      <c r="L114" s="36"/>
      <c r="M114" s="157"/>
      <c r="N114" s="158"/>
      <c r="O114" s="56"/>
      <c r="P114" s="56"/>
      <c r="Q114" s="56"/>
      <c r="R114" s="56"/>
      <c r="S114" s="56"/>
      <c r="T114" s="57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20" t="s">
        <v>144</v>
      </c>
      <c r="AU114" s="20" t="s">
        <v>79</v>
      </c>
    </row>
    <row r="115" spans="1:65" s="2" customFormat="1" ht="21.75" customHeight="1">
      <c r="A115" s="35"/>
      <c r="B115" s="140"/>
      <c r="C115" s="141" t="s">
        <v>267</v>
      </c>
      <c r="D115" s="141" t="s">
        <v>137</v>
      </c>
      <c r="E115" s="142" t="s">
        <v>1479</v>
      </c>
      <c r="F115" s="143" t="s">
        <v>1480</v>
      </c>
      <c r="G115" s="144" t="s">
        <v>500</v>
      </c>
      <c r="H115" s="145">
        <v>3</v>
      </c>
      <c r="I115" s="146"/>
      <c r="J115" s="147">
        <f>ROUND(I115*H115,2)</f>
        <v>0</v>
      </c>
      <c r="K115" s="143" t="s">
        <v>141</v>
      </c>
      <c r="L115" s="36"/>
      <c r="M115" s="148" t="s">
        <v>3</v>
      </c>
      <c r="N115" s="149" t="s">
        <v>40</v>
      </c>
      <c r="O115" s="56"/>
      <c r="P115" s="150">
        <f>O115*H115</f>
        <v>0</v>
      </c>
      <c r="Q115" s="150">
        <v>0</v>
      </c>
      <c r="R115" s="150">
        <f>Q115*H115</f>
        <v>0</v>
      </c>
      <c r="S115" s="150">
        <v>0</v>
      </c>
      <c r="T115" s="151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52" t="s">
        <v>142</v>
      </c>
      <c r="AT115" s="152" t="s">
        <v>137</v>
      </c>
      <c r="AU115" s="152" t="s">
        <v>79</v>
      </c>
      <c r="AY115" s="20" t="s">
        <v>135</v>
      </c>
      <c r="BE115" s="153">
        <f>IF(N115="základní",J115,0)</f>
        <v>0</v>
      </c>
      <c r="BF115" s="153">
        <f>IF(N115="snížená",J115,0)</f>
        <v>0</v>
      </c>
      <c r="BG115" s="153">
        <f>IF(N115="zákl. přenesená",J115,0)</f>
        <v>0</v>
      </c>
      <c r="BH115" s="153">
        <f>IF(N115="sníž. přenesená",J115,0)</f>
        <v>0</v>
      </c>
      <c r="BI115" s="153">
        <f>IF(N115="nulová",J115,0)</f>
        <v>0</v>
      </c>
      <c r="BJ115" s="20" t="s">
        <v>77</v>
      </c>
      <c r="BK115" s="153">
        <f>ROUND(I115*H115,2)</f>
        <v>0</v>
      </c>
      <c r="BL115" s="20" t="s">
        <v>142</v>
      </c>
      <c r="BM115" s="152" t="s">
        <v>392</v>
      </c>
    </row>
    <row r="116" spans="1:65" s="2" customFormat="1" ht="11.25">
      <c r="A116" s="35"/>
      <c r="B116" s="36"/>
      <c r="C116" s="35"/>
      <c r="D116" s="154" t="s">
        <v>144</v>
      </c>
      <c r="E116" s="35"/>
      <c r="F116" s="155" t="s">
        <v>1481</v>
      </c>
      <c r="G116" s="35"/>
      <c r="H116" s="35"/>
      <c r="I116" s="156"/>
      <c r="J116" s="35"/>
      <c r="K116" s="35"/>
      <c r="L116" s="36"/>
      <c r="M116" s="157"/>
      <c r="N116" s="158"/>
      <c r="O116" s="56"/>
      <c r="P116" s="56"/>
      <c r="Q116" s="56"/>
      <c r="R116" s="56"/>
      <c r="S116" s="56"/>
      <c r="T116" s="57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20" t="s">
        <v>144</v>
      </c>
      <c r="AU116" s="20" t="s">
        <v>79</v>
      </c>
    </row>
    <row r="117" spans="1:65" s="2" customFormat="1" ht="16.5" customHeight="1">
      <c r="A117" s="35"/>
      <c r="B117" s="140"/>
      <c r="C117" s="141" t="s">
        <v>281</v>
      </c>
      <c r="D117" s="141" t="s">
        <v>137</v>
      </c>
      <c r="E117" s="142" t="s">
        <v>1482</v>
      </c>
      <c r="F117" s="143" t="s">
        <v>1483</v>
      </c>
      <c r="G117" s="144" t="s">
        <v>500</v>
      </c>
      <c r="H117" s="145">
        <v>7</v>
      </c>
      <c r="I117" s="146"/>
      <c r="J117" s="147">
        <f>ROUND(I117*H117,2)</f>
        <v>0</v>
      </c>
      <c r="K117" s="143" t="s">
        <v>141</v>
      </c>
      <c r="L117" s="36"/>
      <c r="M117" s="148" t="s">
        <v>3</v>
      </c>
      <c r="N117" s="149" t="s">
        <v>40</v>
      </c>
      <c r="O117" s="56"/>
      <c r="P117" s="150">
        <f>O117*H117</f>
        <v>0</v>
      </c>
      <c r="Q117" s="150">
        <v>0</v>
      </c>
      <c r="R117" s="150">
        <f>Q117*H117</f>
        <v>0</v>
      </c>
      <c r="S117" s="150">
        <v>0</v>
      </c>
      <c r="T117" s="151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52" t="s">
        <v>142</v>
      </c>
      <c r="AT117" s="152" t="s">
        <v>137</v>
      </c>
      <c r="AU117" s="152" t="s">
        <v>79</v>
      </c>
      <c r="AY117" s="20" t="s">
        <v>135</v>
      </c>
      <c r="BE117" s="153">
        <f>IF(N117="základní",J117,0)</f>
        <v>0</v>
      </c>
      <c r="BF117" s="153">
        <f>IF(N117="snížená",J117,0)</f>
        <v>0</v>
      </c>
      <c r="BG117" s="153">
        <f>IF(N117="zákl. přenesená",J117,0)</f>
        <v>0</v>
      </c>
      <c r="BH117" s="153">
        <f>IF(N117="sníž. přenesená",J117,0)</f>
        <v>0</v>
      </c>
      <c r="BI117" s="153">
        <f>IF(N117="nulová",J117,0)</f>
        <v>0</v>
      </c>
      <c r="BJ117" s="20" t="s">
        <v>77</v>
      </c>
      <c r="BK117" s="153">
        <f>ROUND(I117*H117,2)</f>
        <v>0</v>
      </c>
      <c r="BL117" s="20" t="s">
        <v>142</v>
      </c>
      <c r="BM117" s="152" t="s">
        <v>404</v>
      </c>
    </row>
    <row r="118" spans="1:65" s="2" customFormat="1" ht="11.25">
      <c r="A118" s="35"/>
      <c r="B118" s="36"/>
      <c r="C118" s="35"/>
      <c r="D118" s="154" t="s">
        <v>144</v>
      </c>
      <c r="E118" s="35"/>
      <c r="F118" s="155" t="s">
        <v>1484</v>
      </c>
      <c r="G118" s="35"/>
      <c r="H118" s="35"/>
      <c r="I118" s="156"/>
      <c r="J118" s="35"/>
      <c r="K118" s="35"/>
      <c r="L118" s="36"/>
      <c r="M118" s="157"/>
      <c r="N118" s="158"/>
      <c r="O118" s="56"/>
      <c r="P118" s="56"/>
      <c r="Q118" s="56"/>
      <c r="R118" s="56"/>
      <c r="S118" s="56"/>
      <c r="T118" s="57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20" t="s">
        <v>144</v>
      </c>
      <c r="AU118" s="20" t="s">
        <v>79</v>
      </c>
    </row>
    <row r="119" spans="1:65" s="2" customFormat="1" ht="21.75" customHeight="1">
      <c r="A119" s="35"/>
      <c r="B119" s="140"/>
      <c r="C119" s="141" t="s">
        <v>290</v>
      </c>
      <c r="D119" s="141" t="s">
        <v>137</v>
      </c>
      <c r="E119" s="142" t="s">
        <v>1485</v>
      </c>
      <c r="F119" s="143" t="s">
        <v>1486</v>
      </c>
      <c r="G119" s="144" t="s">
        <v>500</v>
      </c>
      <c r="H119" s="145">
        <v>5</v>
      </c>
      <c r="I119" s="146"/>
      <c r="J119" s="147">
        <f>ROUND(I119*H119,2)</f>
        <v>0</v>
      </c>
      <c r="K119" s="143" t="s">
        <v>141</v>
      </c>
      <c r="L119" s="36"/>
      <c r="M119" s="148" t="s">
        <v>3</v>
      </c>
      <c r="N119" s="149" t="s">
        <v>40</v>
      </c>
      <c r="O119" s="56"/>
      <c r="P119" s="150">
        <f>O119*H119</f>
        <v>0</v>
      </c>
      <c r="Q119" s="150">
        <v>0</v>
      </c>
      <c r="R119" s="150">
        <f>Q119*H119</f>
        <v>0</v>
      </c>
      <c r="S119" s="150">
        <v>0</v>
      </c>
      <c r="T119" s="151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52" t="s">
        <v>142</v>
      </c>
      <c r="AT119" s="152" t="s">
        <v>137</v>
      </c>
      <c r="AU119" s="152" t="s">
        <v>79</v>
      </c>
      <c r="AY119" s="20" t="s">
        <v>135</v>
      </c>
      <c r="BE119" s="153">
        <f>IF(N119="základní",J119,0)</f>
        <v>0</v>
      </c>
      <c r="BF119" s="153">
        <f>IF(N119="snížená",J119,0)</f>
        <v>0</v>
      </c>
      <c r="BG119" s="153">
        <f>IF(N119="zákl. přenesená",J119,0)</f>
        <v>0</v>
      </c>
      <c r="BH119" s="153">
        <f>IF(N119="sníž. přenesená",J119,0)</f>
        <v>0</v>
      </c>
      <c r="BI119" s="153">
        <f>IF(N119="nulová",J119,0)</f>
        <v>0</v>
      </c>
      <c r="BJ119" s="20" t="s">
        <v>77</v>
      </c>
      <c r="BK119" s="153">
        <f>ROUND(I119*H119,2)</f>
        <v>0</v>
      </c>
      <c r="BL119" s="20" t="s">
        <v>142</v>
      </c>
      <c r="BM119" s="152" t="s">
        <v>414</v>
      </c>
    </row>
    <row r="120" spans="1:65" s="2" customFormat="1" ht="11.25">
      <c r="A120" s="35"/>
      <c r="B120" s="36"/>
      <c r="C120" s="35"/>
      <c r="D120" s="154" t="s">
        <v>144</v>
      </c>
      <c r="E120" s="35"/>
      <c r="F120" s="155" t="s">
        <v>1487</v>
      </c>
      <c r="G120" s="35"/>
      <c r="H120" s="35"/>
      <c r="I120" s="156"/>
      <c r="J120" s="35"/>
      <c r="K120" s="35"/>
      <c r="L120" s="36"/>
      <c r="M120" s="157"/>
      <c r="N120" s="158"/>
      <c r="O120" s="56"/>
      <c r="P120" s="56"/>
      <c r="Q120" s="56"/>
      <c r="R120" s="56"/>
      <c r="S120" s="56"/>
      <c r="T120" s="57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20" t="s">
        <v>144</v>
      </c>
      <c r="AU120" s="20" t="s">
        <v>79</v>
      </c>
    </row>
    <row r="121" spans="1:65" s="2" customFormat="1" ht="21.75" customHeight="1">
      <c r="A121" s="35"/>
      <c r="B121" s="140"/>
      <c r="C121" s="141" t="s">
        <v>296</v>
      </c>
      <c r="D121" s="141" t="s">
        <v>137</v>
      </c>
      <c r="E121" s="142" t="s">
        <v>1488</v>
      </c>
      <c r="F121" s="143" t="s">
        <v>1489</v>
      </c>
      <c r="G121" s="144" t="s">
        <v>500</v>
      </c>
      <c r="H121" s="145">
        <v>2</v>
      </c>
      <c r="I121" s="146"/>
      <c r="J121" s="147">
        <f>ROUND(I121*H121,2)</f>
        <v>0</v>
      </c>
      <c r="K121" s="143" t="s">
        <v>141</v>
      </c>
      <c r="L121" s="36"/>
      <c r="M121" s="148" t="s">
        <v>3</v>
      </c>
      <c r="N121" s="149" t="s">
        <v>40</v>
      </c>
      <c r="O121" s="56"/>
      <c r="P121" s="150">
        <f>O121*H121</f>
        <v>0</v>
      </c>
      <c r="Q121" s="150">
        <v>0</v>
      </c>
      <c r="R121" s="150">
        <f>Q121*H121</f>
        <v>0</v>
      </c>
      <c r="S121" s="150">
        <v>0</v>
      </c>
      <c r="T121" s="151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52" t="s">
        <v>142</v>
      </c>
      <c r="AT121" s="152" t="s">
        <v>137</v>
      </c>
      <c r="AU121" s="152" t="s">
        <v>79</v>
      </c>
      <c r="AY121" s="20" t="s">
        <v>135</v>
      </c>
      <c r="BE121" s="153">
        <f>IF(N121="základní",J121,0)</f>
        <v>0</v>
      </c>
      <c r="BF121" s="153">
        <f>IF(N121="snížená",J121,0)</f>
        <v>0</v>
      </c>
      <c r="BG121" s="153">
        <f>IF(N121="zákl. přenesená",J121,0)</f>
        <v>0</v>
      </c>
      <c r="BH121" s="153">
        <f>IF(N121="sníž. přenesená",J121,0)</f>
        <v>0</v>
      </c>
      <c r="BI121" s="153">
        <f>IF(N121="nulová",J121,0)</f>
        <v>0</v>
      </c>
      <c r="BJ121" s="20" t="s">
        <v>77</v>
      </c>
      <c r="BK121" s="153">
        <f>ROUND(I121*H121,2)</f>
        <v>0</v>
      </c>
      <c r="BL121" s="20" t="s">
        <v>142</v>
      </c>
      <c r="BM121" s="152" t="s">
        <v>424</v>
      </c>
    </row>
    <row r="122" spans="1:65" s="2" customFormat="1" ht="11.25">
      <c r="A122" s="35"/>
      <c r="B122" s="36"/>
      <c r="C122" s="35"/>
      <c r="D122" s="154" t="s">
        <v>144</v>
      </c>
      <c r="E122" s="35"/>
      <c r="F122" s="155" t="s">
        <v>1490</v>
      </c>
      <c r="G122" s="35"/>
      <c r="H122" s="35"/>
      <c r="I122" s="156"/>
      <c r="J122" s="35"/>
      <c r="K122" s="35"/>
      <c r="L122" s="36"/>
      <c r="M122" s="157"/>
      <c r="N122" s="158"/>
      <c r="O122" s="56"/>
      <c r="P122" s="56"/>
      <c r="Q122" s="56"/>
      <c r="R122" s="56"/>
      <c r="S122" s="56"/>
      <c r="T122" s="57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20" t="s">
        <v>144</v>
      </c>
      <c r="AU122" s="20" t="s">
        <v>79</v>
      </c>
    </row>
    <row r="123" spans="1:65" s="2" customFormat="1" ht="16.5" customHeight="1">
      <c r="A123" s="35"/>
      <c r="B123" s="140"/>
      <c r="C123" s="141" t="s">
        <v>148</v>
      </c>
      <c r="D123" s="141" t="s">
        <v>137</v>
      </c>
      <c r="E123" s="142" t="s">
        <v>1491</v>
      </c>
      <c r="F123" s="143" t="s">
        <v>1492</v>
      </c>
      <c r="G123" s="144" t="s">
        <v>500</v>
      </c>
      <c r="H123" s="145">
        <v>15</v>
      </c>
      <c r="I123" s="146"/>
      <c r="J123" s="147">
        <f>ROUND(I123*H123,2)</f>
        <v>0</v>
      </c>
      <c r="K123" s="143" t="s">
        <v>141</v>
      </c>
      <c r="L123" s="36"/>
      <c r="M123" s="148" t="s">
        <v>3</v>
      </c>
      <c r="N123" s="149" t="s">
        <v>40</v>
      </c>
      <c r="O123" s="56"/>
      <c r="P123" s="150">
        <f>O123*H123</f>
        <v>0</v>
      </c>
      <c r="Q123" s="150">
        <v>0</v>
      </c>
      <c r="R123" s="150">
        <f>Q123*H123</f>
        <v>0</v>
      </c>
      <c r="S123" s="150">
        <v>0</v>
      </c>
      <c r="T123" s="151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52" t="s">
        <v>142</v>
      </c>
      <c r="AT123" s="152" t="s">
        <v>137</v>
      </c>
      <c r="AU123" s="152" t="s">
        <v>79</v>
      </c>
      <c r="AY123" s="20" t="s">
        <v>135</v>
      </c>
      <c r="BE123" s="153">
        <f>IF(N123="základní",J123,0)</f>
        <v>0</v>
      </c>
      <c r="BF123" s="153">
        <f>IF(N123="snížená",J123,0)</f>
        <v>0</v>
      </c>
      <c r="BG123" s="153">
        <f>IF(N123="zákl. přenesená",J123,0)</f>
        <v>0</v>
      </c>
      <c r="BH123" s="153">
        <f>IF(N123="sníž. přenesená",J123,0)</f>
        <v>0</v>
      </c>
      <c r="BI123" s="153">
        <f>IF(N123="nulová",J123,0)</f>
        <v>0</v>
      </c>
      <c r="BJ123" s="20" t="s">
        <v>77</v>
      </c>
      <c r="BK123" s="153">
        <f>ROUND(I123*H123,2)</f>
        <v>0</v>
      </c>
      <c r="BL123" s="20" t="s">
        <v>142</v>
      </c>
      <c r="BM123" s="152" t="s">
        <v>433</v>
      </c>
    </row>
    <row r="124" spans="1:65" s="2" customFormat="1" ht="11.25">
      <c r="A124" s="35"/>
      <c r="B124" s="36"/>
      <c r="C124" s="35"/>
      <c r="D124" s="154" t="s">
        <v>144</v>
      </c>
      <c r="E124" s="35"/>
      <c r="F124" s="155" t="s">
        <v>1493</v>
      </c>
      <c r="G124" s="35"/>
      <c r="H124" s="35"/>
      <c r="I124" s="156"/>
      <c r="J124" s="35"/>
      <c r="K124" s="35"/>
      <c r="L124" s="36"/>
      <c r="M124" s="157"/>
      <c r="N124" s="158"/>
      <c r="O124" s="56"/>
      <c r="P124" s="56"/>
      <c r="Q124" s="56"/>
      <c r="R124" s="56"/>
      <c r="S124" s="56"/>
      <c r="T124" s="57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20" t="s">
        <v>144</v>
      </c>
      <c r="AU124" s="20" t="s">
        <v>79</v>
      </c>
    </row>
    <row r="125" spans="1:65" s="2" customFormat="1" ht="16.5" customHeight="1">
      <c r="A125" s="35"/>
      <c r="B125" s="140"/>
      <c r="C125" s="183" t="s">
        <v>310</v>
      </c>
      <c r="D125" s="183" t="s">
        <v>405</v>
      </c>
      <c r="E125" s="184" t="s">
        <v>1494</v>
      </c>
      <c r="F125" s="185" t="s">
        <v>1495</v>
      </c>
      <c r="G125" s="186" t="s">
        <v>1496</v>
      </c>
      <c r="H125" s="187">
        <v>15</v>
      </c>
      <c r="I125" s="188"/>
      <c r="J125" s="189">
        <f>ROUND(I125*H125,2)</f>
        <v>0</v>
      </c>
      <c r="K125" s="185" t="s">
        <v>141</v>
      </c>
      <c r="L125" s="190"/>
      <c r="M125" s="191" t="s">
        <v>3</v>
      </c>
      <c r="N125" s="192" t="s">
        <v>40</v>
      </c>
      <c r="O125" s="56"/>
      <c r="P125" s="150">
        <f>O125*H125</f>
        <v>0</v>
      </c>
      <c r="Q125" s="150">
        <v>0</v>
      </c>
      <c r="R125" s="150">
        <f>Q125*H125</f>
        <v>0</v>
      </c>
      <c r="S125" s="150">
        <v>0</v>
      </c>
      <c r="T125" s="151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52" t="s">
        <v>192</v>
      </c>
      <c r="AT125" s="152" t="s">
        <v>405</v>
      </c>
      <c r="AU125" s="152" t="s">
        <v>79</v>
      </c>
      <c r="AY125" s="20" t="s">
        <v>135</v>
      </c>
      <c r="BE125" s="153">
        <f>IF(N125="základní",J125,0)</f>
        <v>0</v>
      </c>
      <c r="BF125" s="153">
        <f>IF(N125="snížená",J125,0)</f>
        <v>0</v>
      </c>
      <c r="BG125" s="153">
        <f>IF(N125="zákl. přenesená",J125,0)</f>
        <v>0</v>
      </c>
      <c r="BH125" s="153">
        <f>IF(N125="sníž. přenesená",J125,0)</f>
        <v>0</v>
      </c>
      <c r="BI125" s="153">
        <f>IF(N125="nulová",J125,0)</f>
        <v>0</v>
      </c>
      <c r="BJ125" s="20" t="s">
        <v>77</v>
      </c>
      <c r="BK125" s="153">
        <f>ROUND(I125*H125,2)</f>
        <v>0</v>
      </c>
      <c r="BL125" s="20" t="s">
        <v>142</v>
      </c>
      <c r="BM125" s="152" t="s">
        <v>442</v>
      </c>
    </row>
    <row r="126" spans="1:65" s="2" customFormat="1" ht="21.75" customHeight="1">
      <c r="A126" s="35"/>
      <c r="B126" s="140"/>
      <c r="C126" s="141" t="s">
        <v>321</v>
      </c>
      <c r="D126" s="141" t="s">
        <v>137</v>
      </c>
      <c r="E126" s="142" t="s">
        <v>1497</v>
      </c>
      <c r="F126" s="143" t="s">
        <v>1498</v>
      </c>
      <c r="G126" s="144" t="s">
        <v>372</v>
      </c>
      <c r="H126" s="145">
        <v>76</v>
      </c>
      <c r="I126" s="146"/>
      <c r="J126" s="147">
        <f>ROUND(I126*H126,2)</f>
        <v>0</v>
      </c>
      <c r="K126" s="143" t="s">
        <v>141</v>
      </c>
      <c r="L126" s="36"/>
      <c r="M126" s="148" t="s">
        <v>3</v>
      </c>
      <c r="N126" s="149" t="s">
        <v>40</v>
      </c>
      <c r="O126" s="56"/>
      <c r="P126" s="150">
        <f>O126*H126</f>
        <v>0</v>
      </c>
      <c r="Q126" s="150">
        <v>0</v>
      </c>
      <c r="R126" s="150">
        <f>Q126*H126</f>
        <v>0</v>
      </c>
      <c r="S126" s="150">
        <v>0</v>
      </c>
      <c r="T126" s="151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52" t="s">
        <v>142</v>
      </c>
      <c r="AT126" s="152" t="s">
        <v>137</v>
      </c>
      <c r="AU126" s="152" t="s">
        <v>79</v>
      </c>
      <c r="AY126" s="20" t="s">
        <v>135</v>
      </c>
      <c r="BE126" s="153">
        <f>IF(N126="základní",J126,0)</f>
        <v>0</v>
      </c>
      <c r="BF126" s="153">
        <f>IF(N126="snížená",J126,0)</f>
        <v>0</v>
      </c>
      <c r="BG126" s="153">
        <f>IF(N126="zákl. přenesená",J126,0)</f>
        <v>0</v>
      </c>
      <c r="BH126" s="153">
        <f>IF(N126="sníž. přenesená",J126,0)</f>
        <v>0</v>
      </c>
      <c r="BI126" s="153">
        <f>IF(N126="nulová",J126,0)</f>
        <v>0</v>
      </c>
      <c r="BJ126" s="20" t="s">
        <v>77</v>
      </c>
      <c r="BK126" s="153">
        <f>ROUND(I126*H126,2)</f>
        <v>0</v>
      </c>
      <c r="BL126" s="20" t="s">
        <v>142</v>
      </c>
      <c r="BM126" s="152" t="s">
        <v>1499</v>
      </c>
    </row>
    <row r="127" spans="1:65" s="2" customFormat="1" ht="11.25">
      <c r="A127" s="35"/>
      <c r="B127" s="36"/>
      <c r="C127" s="35"/>
      <c r="D127" s="154" t="s">
        <v>144</v>
      </c>
      <c r="E127" s="35"/>
      <c r="F127" s="155" t="s">
        <v>1500</v>
      </c>
      <c r="G127" s="35"/>
      <c r="H127" s="35"/>
      <c r="I127" s="156"/>
      <c r="J127" s="35"/>
      <c r="K127" s="35"/>
      <c r="L127" s="36"/>
      <c r="M127" s="157"/>
      <c r="N127" s="158"/>
      <c r="O127" s="56"/>
      <c r="P127" s="56"/>
      <c r="Q127" s="56"/>
      <c r="R127" s="56"/>
      <c r="S127" s="56"/>
      <c r="T127" s="57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20" t="s">
        <v>144</v>
      </c>
      <c r="AU127" s="20" t="s">
        <v>79</v>
      </c>
    </row>
    <row r="128" spans="1:65" s="2" customFormat="1" ht="24.2" customHeight="1">
      <c r="A128" s="35"/>
      <c r="B128" s="140"/>
      <c r="C128" s="141" t="s">
        <v>8</v>
      </c>
      <c r="D128" s="141" t="s">
        <v>137</v>
      </c>
      <c r="E128" s="142" t="s">
        <v>1501</v>
      </c>
      <c r="F128" s="143" t="s">
        <v>1502</v>
      </c>
      <c r="G128" s="144" t="s">
        <v>372</v>
      </c>
      <c r="H128" s="145">
        <v>76</v>
      </c>
      <c r="I128" s="146"/>
      <c r="J128" s="147">
        <f>ROUND(I128*H128,2)</f>
        <v>0</v>
      </c>
      <c r="K128" s="143" t="s">
        <v>141</v>
      </c>
      <c r="L128" s="36"/>
      <c r="M128" s="148" t="s">
        <v>3</v>
      </c>
      <c r="N128" s="149" t="s">
        <v>40</v>
      </c>
      <c r="O128" s="56"/>
      <c r="P128" s="150">
        <f>O128*H128</f>
        <v>0</v>
      </c>
      <c r="Q128" s="150">
        <v>0</v>
      </c>
      <c r="R128" s="150">
        <f>Q128*H128</f>
        <v>0</v>
      </c>
      <c r="S128" s="150">
        <v>0</v>
      </c>
      <c r="T128" s="151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52" t="s">
        <v>142</v>
      </c>
      <c r="AT128" s="152" t="s">
        <v>137</v>
      </c>
      <c r="AU128" s="152" t="s">
        <v>79</v>
      </c>
      <c r="AY128" s="20" t="s">
        <v>135</v>
      </c>
      <c r="BE128" s="153">
        <f>IF(N128="základní",J128,0)</f>
        <v>0</v>
      </c>
      <c r="BF128" s="153">
        <f>IF(N128="snížená",J128,0)</f>
        <v>0</v>
      </c>
      <c r="BG128" s="153">
        <f>IF(N128="zákl. přenesená",J128,0)</f>
        <v>0</v>
      </c>
      <c r="BH128" s="153">
        <f>IF(N128="sníž. přenesená",J128,0)</f>
        <v>0</v>
      </c>
      <c r="BI128" s="153">
        <f>IF(N128="nulová",J128,0)</f>
        <v>0</v>
      </c>
      <c r="BJ128" s="20" t="s">
        <v>77</v>
      </c>
      <c r="BK128" s="153">
        <f>ROUND(I128*H128,2)</f>
        <v>0</v>
      </c>
      <c r="BL128" s="20" t="s">
        <v>142</v>
      </c>
      <c r="BM128" s="152" t="s">
        <v>1503</v>
      </c>
    </row>
    <row r="129" spans="1:65" s="2" customFormat="1" ht="11.25">
      <c r="A129" s="35"/>
      <c r="B129" s="36"/>
      <c r="C129" s="35"/>
      <c r="D129" s="154" t="s">
        <v>144</v>
      </c>
      <c r="E129" s="35"/>
      <c r="F129" s="155" t="s">
        <v>1504</v>
      </c>
      <c r="G129" s="35"/>
      <c r="H129" s="35"/>
      <c r="I129" s="156"/>
      <c r="J129" s="35"/>
      <c r="K129" s="35"/>
      <c r="L129" s="36"/>
      <c r="M129" s="157"/>
      <c r="N129" s="158"/>
      <c r="O129" s="56"/>
      <c r="P129" s="56"/>
      <c r="Q129" s="56"/>
      <c r="R129" s="56"/>
      <c r="S129" s="56"/>
      <c r="T129" s="57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20" t="s">
        <v>144</v>
      </c>
      <c r="AU129" s="20" t="s">
        <v>79</v>
      </c>
    </row>
    <row r="130" spans="1:65" s="2" customFormat="1" ht="24.2" customHeight="1">
      <c r="A130" s="35"/>
      <c r="B130" s="140"/>
      <c r="C130" s="141" t="s">
        <v>334</v>
      </c>
      <c r="D130" s="141" t="s">
        <v>137</v>
      </c>
      <c r="E130" s="142" t="s">
        <v>895</v>
      </c>
      <c r="F130" s="143" t="s">
        <v>896</v>
      </c>
      <c r="G130" s="144" t="s">
        <v>372</v>
      </c>
      <c r="H130" s="145">
        <v>76</v>
      </c>
      <c r="I130" s="146"/>
      <c r="J130" s="147">
        <f>ROUND(I130*H130,2)</f>
        <v>0</v>
      </c>
      <c r="K130" s="143" t="s">
        <v>141</v>
      </c>
      <c r="L130" s="36"/>
      <c r="M130" s="148" t="s">
        <v>3</v>
      </c>
      <c r="N130" s="149" t="s">
        <v>40</v>
      </c>
      <c r="O130" s="56"/>
      <c r="P130" s="150">
        <f>O130*H130</f>
        <v>0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52" t="s">
        <v>142</v>
      </c>
      <c r="AT130" s="152" t="s">
        <v>137</v>
      </c>
      <c r="AU130" s="152" t="s">
        <v>79</v>
      </c>
      <c r="AY130" s="20" t="s">
        <v>135</v>
      </c>
      <c r="BE130" s="153">
        <f>IF(N130="základní",J130,0)</f>
        <v>0</v>
      </c>
      <c r="BF130" s="153">
        <f>IF(N130="snížená",J130,0)</f>
        <v>0</v>
      </c>
      <c r="BG130" s="153">
        <f>IF(N130="zákl. přenesená",J130,0)</f>
        <v>0</v>
      </c>
      <c r="BH130" s="153">
        <f>IF(N130="sníž. přenesená",J130,0)</f>
        <v>0</v>
      </c>
      <c r="BI130" s="153">
        <f>IF(N130="nulová",J130,0)</f>
        <v>0</v>
      </c>
      <c r="BJ130" s="20" t="s">
        <v>77</v>
      </c>
      <c r="BK130" s="153">
        <f>ROUND(I130*H130,2)</f>
        <v>0</v>
      </c>
      <c r="BL130" s="20" t="s">
        <v>142</v>
      </c>
      <c r="BM130" s="152" t="s">
        <v>1505</v>
      </c>
    </row>
    <row r="131" spans="1:65" s="2" customFormat="1" ht="11.25">
      <c r="A131" s="35"/>
      <c r="B131" s="36"/>
      <c r="C131" s="35"/>
      <c r="D131" s="154" t="s">
        <v>144</v>
      </c>
      <c r="E131" s="35"/>
      <c r="F131" s="155" t="s">
        <v>898</v>
      </c>
      <c r="G131" s="35"/>
      <c r="H131" s="35"/>
      <c r="I131" s="156"/>
      <c r="J131" s="35"/>
      <c r="K131" s="35"/>
      <c r="L131" s="36"/>
      <c r="M131" s="157"/>
      <c r="N131" s="158"/>
      <c r="O131" s="56"/>
      <c r="P131" s="56"/>
      <c r="Q131" s="56"/>
      <c r="R131" s="56"/>
      <c r="S131" s="56"/>
      <c r="T131" s="57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20" t="s">
        <v>144</v>
      </c>
      <c r="AU131" s="20" t="s">
        <v>79</v>
      </c>
    </row>
    <row r="132" spans="1:65" s="2" customFormat="1" ht="24.2" customHeight="1">
      <c r="A132" s="35"/>
      <c r="B132" s="140"/>
      <c r="C132" s="141" t="s">
        <v>342</v>
      </c>
      <c r="D132" s="141" t="s">
        <v>137</v>
      </c>
      <c r="E132" s="142" t="s">
        <v>901</v>
      </c>
      <c r="F132" s="143" t="s">
        <v>902</v>
      </c>
      <c r="G132" s="144" t="s">
        <v>372</v>
      </c>
      <c r="H132" s="145">
        <v>1444</v>
      </c>
      <c r="I132" s="146"/>
      <c r="J132" s="147">
        <f>ROUND(I132*H132,2)</f>
        <v>0</v>
      </c>
      <c r="K132" s="143" t="s">
        <v>141</v>
      </c>
      <c r="L132" s="36"/>
      <c r="M132" s="148" t="s">
        <v>3</v>
      </c>
      <c r="N132" s="149" t="s">
        <v>40</v>
      </c>
      <c r="O132" s="56"/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52" t="s">
        <v>142</v>
      </c>
      <c r="AT132" s="152" t="s">
        <v>137</v>
      </c>
      <c r="AU132" s="152" t="s">
        <v>79</v>
      </c>
      <c r="AY132" s="20" t="s">
        <v>135</v>
      </c>
      <c r="BE132" s="153">
        <f>IF(N132="základní",J132,0)</f>
        <v>0</v>
      </c>
      <c r="BF132" s="153">
        <f>IF(N132="snížená",J132,0)</f>
        <v>0</v>
      </c>
      <c r="BG132" s="153">
        <f>IF(N132="zákl. přenesená",J132,0)</f>
        <v>0</v>
      </c>
      <c r="BH132" s="153">
        <f>IF(N132="sníž. přenesená",J132,0)</f>
        <v>0</v>
      </c>
      <c r="BI132" s="153">
        <f>IF(N132="nulová",J132,0)</f>
        <v>0</v>
      </c>
      <c r="BJ132" s="20" t="s">
        <v>77</v>
      </c>
      <c r="BK132" s="153">
        <f>ROUND(I132*H132,2)</f>
        <v>0</v>
      </c>
      <c r="BL132" s="20" t="s">
        <v>142</v>
      </c>
      <c r="BM132" s="152" t="s">
        <v>1506</v>
      </c>
    </row>
    <row r="133" spans="1:65" s="2" customFormat="1" ht="11.25">
      <c r="A133" s="35"/>
      <c r="B133" s="36"/>
      <c r="C133" s="35"/>
      <c r="D133" s="154" t="s">
        <v>144</v>
      </c>
      <c r="E133" s="35"/>
      <c r="F133" s="155" t="s">
        <v>904</v>
      </c>
      <c r="G133" s="35"/>
      <c r="H133" s="35"/>
      <c r="I133" s="156"/>
      <c r="J133" s="35"/>
      <c r="K133" s="35"/>
      <c r="L133" s="36"/>
      <c r="M133" s="157"/>
      <c r="N133" s="158"/>
      <c r="O133" s="56"/>
      <c r="P133" s="56"/>
      <c r="Q133" s="56"/>
      <c r="R133" s="56"/>
      <c r="S133" s="56"/>
      <c r="T133" s="57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20" t="s">
        <v>144</v>
      </c>
      <c r="AU133" s="20" t="s">
        <v>79</v>
      </c>
    </row>
    <row r="134" spans="1:65" s="2" customFormat="1" ht="16.5" customHeight="1">
      <c r="A134" s="35"/>
      <c r="B134" s="140"/>
      <c r="C134" s="141" t="s">
        <v>204</v>
      </c>
      <c r="D134" s="141" t="s">
        <v>137</v>
      </c>
      <c r="E134" s="142" t="s">
        <v>1507</v>
      </c>
      <c r="F134" s="143" t="s">
        <v>1508</v>
      </c>
      <c r="G134" s="144" t="s">
        <v>372</v>
      </c>
      <c r="H134" s="145">
        <v>76</v>
      </c>
      <c r="I134" s="146"/>
      <c r="J134" s="147">
        <f>ROUND(I134*H134,2)</f>
        <v>0</v>
      </c>
      <c r="K134" s="143" t="s">
        <v>141</v>
      </c>
      <c r="L134" s="36"/>
      <c r="M134" s="148" t="s">
        <v>3</v>
      </c>
      <c r="N134" s="149" t="s">
        <v>40</v>
      </c>
      <c r="O134" s="56"/>
      <c r="P134" s="150">
        <f>O134*H134</f>
        <v>0</v>
      </c>
      <c r="Q134" s="150">
        <v>0</v>
      </c>
      <c r="R134" s="150">
        <f>Q134*H134</f>
        <v>0</v>
      </c>
      <c r="S134" s="150">
        <v>0</v>
      </c>
      <c r="T134" s="151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52" t="s">
        <v>142</v>
      </c>
      <c r="AT134" s="152" t="s">
        <v>137</v>
      </c>
      <c r="AU134" s="152" t="s">
        <v>79</v>
      </c>
      <c r="AY134" s="20" t="s">
        <v>135</v>
      </c>
      <c r="BE134" s="153">
        <f>IF(N134="základní",J134,0)</f>
        <v>0</v>
      </c>
      <c r="BF134" s="153">
        <f>IF(N134="snížená",J134,0)</f>
        <v>0</v>
      </c>
      <c r="BG134" s="153">
        <f>IF(N134="zákl. přenesená",J134,0)</f>
        <v>0</v>
      </c>
      <c r="BH134" s="153">
        <f>IF(N134="sníž. přenesená",J134,0)</f>
        <v>0</v>
      </c>
      <c r="BI134" s="153">
        <f>IF(N134="nulová",J134,0)</f>
        <v>0</v>
      </c>
      <c r="BJ134" s="20" t="s">
        <v>77</v>
      </c>
      <c r="BK134" s="153">
        <f>ROUND(I134*H134,2)</f>
        <v>0</v>
      </c>
      <c r="BL134" s="20" t="s">
        <v>142</v>
      </c>
      <c r="BM134" s="152" t="s">
        <v>1509</v>
      </c>
    </row>
    <row r="135" spans="1:65" s="2" customFormat="1" ht="11.25">
      <c r="A135" s="35"/>
      <c r="B135" s="36"/>
      <c r="C135" s="35"/>
      <c r="D135" s="154" t="s">
        <v>144</v>
      </c>
      <c r="E135" s="35"/>
      <c r="F135" s="155" t="s">
        <v>1510</v>
      </c>
      <c r="G135" s="35"/>
      <c r="H135" s="35"/>
      <c r="I135" s="156"/>
      <c r="J135" s="35"/>
      <c r="K135" s="35"/>
      <c r="L135" s="36"/>
      <c r="M135" s="157"/>
      <c r="N135" s="158"/>
      <c r="O135" s="56"/>
      <c r="P135" s="56"/>
      <c r="Q135" s="56"/>
      <c r="R135" s="56"/>
      <c r="S135" s="56"/>
      <c r="T135" s="57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20" t="s">
        <v>144</v>
      </c>
      <c r="AU135" s="20" t="s">
        <v>79</v>
      </c>
    </row>
    <row r="136" spans="1:65" s="2" customFormat="1" ht="24.2" customHeight="1">
      <c r="A136" s="35"/>
      <c r="B136" s="140"/>
      <c r="C136" s="141" t="s">
        <v>369</v>
      </c>
      <c r="D136" s="141" t="s">
        <v>137</v>
      </c>
      <c r="E136" s="142" t="s">
        <v>1511</v>
      </c>
      <c r="F136" s="143" t="s">
        <v>1512</v>
      </c>
      <c r="G136" s="144" t="s">
        <v>372</v>
      </c>
      <c r="H136" s="145">
        <v>76</v>
      </c>
      <c r="I136" s="146"/>
      <c r="J136" s="147">
        <f>ROUND(I136*H136,2)</f>
        <v>0</v>
      </c>
      <c r="K136" s="143" t="s">
        <v>141</v>
      </c>
      <c r="L136" s="36"/>
      <c r="M136" s="148" t="s">
        <v>3</v>
      </c>
      <c r="N136" s="149" t="s">
        <v>40</v>
      </c>
      <c r="O136" s="56"/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52" t="s">
        <v>142</v>
      </c>
      <c r="AT136" s="152" t="s">
        <v>137</v>
      </c>
      <c r="AU136" s="152" t="s">
        <v>79</v>
      </c>
      <c r="AY136" s="20" t="s">
        <v>135</v>
      </c>
      <c r="BE136" s="153">
        <f>IF(N136="základní",J136,0)</f>
        <v>0</v>
      </c>
      <c r="BF136" s="153">
        <f>IF(N136="snížená",J136,0)</f>
        <v>0</v>
      </c>
      <c r="BG136" s="153">
        <f>IF(N136="zákl. přenesená",J136,0)</f>
        <v>0</v>
      </c>
      <c r="BH136" s="153">
        <f>IF(N136="sníž. přenesená",J136,0)</f>
        <v>0</v>
      </c>
      <c r="BI136" s="153">
        <f>IF(N136="nulová",J136,0)</f>
        <v>0</v>
      </c>
      <c r="BJ136" s="20" t="s">
        <v>77</v>
      </c>
      <c r="BK136" s="153">
        <f>ROUND(I136*H136,2)</f>
        <v>0</v>
      </c>
      <c r="BL136" s="20" t="s">
        <v>142</v>
      </c>
      <c r="BM136" s="152" t="s">
        <v>454</v>
      </c>
    </row>
    <row r="137" spans="1:65" s="2" customFormat="1" ht="11.25">
      <c r="A137" s="35"/>
      <c r="B137" s="36"/>
      <c r="C137" s="35"/>
      <c r="D137" s="154" t="s">
        <v>144</v>
      </c>
      <c r="E137" s="35"/>
      <c r="F137" s="155" t="s">
        <v>1513</v>
      </c>
      <c r="G137" s="35"/>
      <c r="H137" s="35"/>
      <c r="I137" s="156"/>
      <c r="J137" s="35"/>
      <c r="K137" s="35"/>
      <c r="L137" s="36"/>
      <c r="M137" s="157"/>
      <c r="N137" s="158"/>
      <c r="O137" s="56"/>
      <c r="P137" s="56"/>
      <c r="Q137" s="56"/>
      <c r="R137" s="56"/>
      <c r="S137" s="56"/>
      <c r="T137" s="57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20" t="s">
        <v>144</v>
      </c>
      <c r="AU137" s="20" t="s">
        <v>79</v>
      </c>
    </row>
    <row r="138" spans="1:65" s="2" customFormat="1" ht="24.2" customHeight="1">
      <c r="A138" s="35"/>
      <c r="B138" s="140"/>
      <c r="C138" s="141" t="s">
        <v>378</v>
      </c>
      <c r="D138" s="141" t="s">
        <v>137</v>
      </c>
      <c r="E138" s="142" t="s">
        <v>1514</v>
      </c>
      <c r="F138" s="143" t="s">
        <v>1515</v>
      </c>
      <c r="G138" s="144" t="s">
        <v>500</v>
      </c>
      <c r="H138" s="145">
        <v>18</v>
      </c>
      <c r="I138" s="146"/>
      <c r="J138" s="147">
        <f>ROUND(I138*H138,2)</f>
        <v>0</v>
      </c>
      <c r="K138" s="143" t="s">
        <v>141</v>
      </c>
      <c r="L138" s="36"/>
      <c r="M138" s="148" t="s">
        <v>3</v>
      </c>
      <c r="N138" s="149" t="s">
        <v>40</v>
      </c>
      <c r="O138" s="56"/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52" t="s">
        <v>142</v>
      </c>
      <c r="AT138" s="152" t="s">
        <v>137</v>
      </c>
      <c r="AU138" s="152" t="s">
        <v>79</v>
      </c>
      <c r="AY138" s="20" t="s">
        <v>135</v>
      </c>
      <c r="BE138" s="153">
        <f>IF(N138="základní",J138,0)</f>
        <v>0</v>
      </c>
      <c r="BF138" s="153">
        <f>IF(N138="snížená",J138,0)</f>
        <v>0</v>
      </c>
      <c r="BG138" s="153">
        <f>IF(N138="zákl. přenesená",J138,0)</f>
        <v>0</v>
      </c>
      <c r="BH138" s="153">
        <f>IF(N138="sníž. přenesená",J138,0)</f>
        <v>0</v>
      </c>
      <c r="BI138" s="153">
        <f>IF(N138="nulová",J138,0)</f>
        <v>0</v>
      </c>
      <c r="BJ138" s="20" t="s">
        <v>77</v>
      </c>
      <c r="BK138" s="153">
        <f>ROUND(I138*H138,2)</f>
        <v>0</v>
      </c>
      <c r="BL138" s="20" t="s">
        <v>142</v>
      </c>
      <c r="BM138" s="152" t="s">
        <v>468</v>
      </c>
    </row>
    <row r="139" spans="1:65" s="2" customFormat="1" ht="11.25">
      <c r="A139" s="35"/>
      <c r="B139" s="36"/>
      <c r="C139" s="35"/>
      <c r="D139" s="154" t="s">
        <v>144</v>
      </c>
      <c r="E139" s="35"/>
      <c r="F139" s="155" t="s">
        <v>1516</v>
      </c>
      <c r="G139" s="35"/>
      <c r="H139" s="35"/>
      <c r="I139" s="156"/>
      <c r="J139" s="35"/>
      <c r="K139" s="35"/>
      <c r="L139" s="36"/>
      <c r="M139" s="157"/>
      <c r="N139" s="158"/>
      <c r="O139" s="56"/>
      <c r="P139" s="56"/>
      <c r="Q139" s="56"/>
      <c r="R139" s="56"/>
      <c r="S139" s="56"/>
      <c r="T139" s="57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20" t="s">
        <v>144</v>
      </c>
      <c r="AU139" s="20" t="s">
        <v>79</v>
      </c>
    </row>
    <row r="140" spans="1:65" s="2" customFormat="1" ht="24.2" customHeight="1">
      <c r="A140" s="35"/>
      <c r="B140" s="140"/>
      <c r="C140" s="141" t="s">
        <v>385</v>
      </c>
      <c r="D140" s="141" t="s">
        <v>137</v>
      </c>
      <c r="E140" s="142" t="s">
        <v>1517</v>
      </c>
      <c r="F140" s="143" t="s">
        <v>1518</v>
      </c>
      <c r="G140" s="144" t="s">
        <v>500</v>
      </c>
      <c r="H140" s="145">
        <v>18</v>
      </c>
      <c r="I140" s="146"/>
      <c r="J140" s="147">
        <f>ROUND(I140*H140,2)</f>
        <v>0</v>
      </c>
      <c r="K140" s="143" t="s">
        <v>141</v>
      </c>
      <c r="L140" s="36"/>
      <c r="M140" s="148" t="s">
        <v>3</v>
      </c>
      <c r="N140" s="149" t="s">
        <v>40</v>
      </c>
      <c r="O140" s="56"/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52" t="s">
        <v>142</v>
      </c>
      <c r="AT140" s="152" t="s">
        <v>137</v>
      </c>
      <c r="AU140" s="152" t="s">
        <v>79</v>
      </c>
      <c r="AY140" s="20" t="s">
        <v>135</v>
      </c>
      <c r="BE140" s="153">
        <f>IF(N140="základní",J140,0)</f>
        <v>0</v>
      </c>
      <c r="BF140" s="153">
        <f>IF(N140="snížená",J140,0)</f>
        <v>0</v>
      </c>
      <c r="BG140" s="153">
        <f>IF(N140="zákl. přenesená",J140,0)</f>
        <v>0</v>
      </c>
      <c r="BH140" s="153">
        <f>IF(N140="sníž. přenesená",J140,0)</f>
        <v>0</v>
      </c>
      <c r="BI140" s="153">
        <f>IF(N140="nulová",J140,0)</f>
        <v>0</v>
      </c>
      <c r="BJ140" s="20" t="s">
        <v>77</v>
      </c>
      <c r="BK140" s="153">
        <f>ROUND(I140*H140,2)</f>
        <v>0</v>
      </c>
      <c r="BL140" s="20" t="s">
        <v>142</v>
      </c>
      <c r="BM140" s="152" t="s">
        <v>486</v>
      </c>
    </row>
    <row r="141" spans="1:65" s="2" customFormat="1" ht="11.25">
      <c r="A141" s="35"/>
      <c r="B141" s="36"/>
      <c r="C141" s="35"/>
      <c r="D141" s="154" t="s">
        <v>144</v>
      </c>
      <c r="E141" s="35"/>
      <c r="F141" s="155" t="s">
        <v>1519</v>
      </c>
      <c r="G141" s="35"/>
      <c r="H141" s="35"/>
      <c r="I141" s="156"/>
      <c r="J141" s="35"/>
      <c r="K141" s="35"/>
      <c r="L141" s="36"/>
      <c r="M141" s="157"/>
      <c r="N141" s="158"/>
      <c r="O141" s="56"/>
      <c r="P141" s="56"/>
      <c r="Q141" s="56"/>
      <c r="R141" s="56"/>
      <c r="S141" s="56"/>
      <c r="T141" s="57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20" t="s">
        <v>144</v>
      </c>
      <c r="AU141" s="20" t="s">
        <v>79</v>
      </c>
    </row>
    <row r="142" spans="1:65" s="2" customFormat="1" ht="24.2" customHeight="1">
      <c r="A142" s="35"/>
      <c r="B142" s="140"/>
      <c r="C142" s="141" t="s">
        <v>392</v>
      </c>
      <c r="D142" s="141" t="s">
        <v>137</v>
      </c>
      <c r="E142" s="142" t="s">
        <v>1520</v>
      </c>
      <c r="F142" s="143" t="s">
        <v>1521</v>
      </c>
      <c r="G142" s="144" t="s">
        <v>500</v>
      </c>
      <c r="H142" s="145">
        <v>3</v>
      </c>
      <c r="I142" s="146"/>
      <c r="J142" s="147">
        <f>ROUND(I142*H142,2)</f>
        <v>0</v>
      </c>
      <c r="K142" s="143" t="s">
        <v>141</v>
      </c>
      <c r="L142" s="36"/>
      <c r="M142" s="148" t="s">
        <v>3</v>
      </c>
      <c r="N142" s="149" t="s">
        <v>40</v>
      </c>
      <c r="O142" s="56"/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52" t="s">
        <v>142</v>
      </c>
      <c r="AT142" s="152" t="s">
        <v>137</v>
      </c>
      <c r="AU142" s="152" t="s">
        <v>79</v>
      </c>
      <c r="AY142" s="20" t="s">
        <v>135</v>
      </c>
      <c r="BE142" s="153">
        <f>IF(N142="základní",J142,0)</f>
        <v>0</v>
      </c>
      <c r="BF142" s="153">
        <f>IF(N142="snížená",J142,0)</f>
        <v>0</v>
      </c>
      <c r="BG142" s="153">
        <f>IF(N142="zákl. přenesená",J142,0)</f>
        <v>0</v>
      </c>
      <c r="BH142" s="153">
        <f>IF(N142="sníž. přenesená",J142,0)</f>
        <v>0</v>
      </c>
      <c r="BI142" s="153">
        <f>IF(N142="nulová",J142,0)</f>
        <v>0</v>
      </c>
      <c r="BJ142" s="20" t="s">
        <v>77</v>
      </c>
      <c r="BK142" s="153">
        <f>ROUND(I142*H142,2)</f>
        <v>0</v>
      </c>
      <c r="BL142" s="20" t="s">
        <v>142</v>
      </c>
      <c r="BM142" s="152" t="s">
        <v>497</v>
      </c>
    </row>
    <row r="143" spans="1:65" s="2" customFormat="1" ht="11.25">
      <c r="A143" s="35"/>
      <c r="B143" s="36"/>
      <c r="C143" s="35"/>
      <c r="D143" s="154" t="s">
        <v>144</v>
      </c>
      <c r="E143" s="35"/>
      <c r="F143" s="155" t="s">
        <v>1522</v>
      </c>
      <c r="G143" s="35"/>
      <c r="H143" s="35"/>
      <c r="I143" s="156"/>
      <c r="J143" s="35"/>
      <c r="K143" s="35"/>
      <c r="L143" s="36"/>
      <c r="M143" s="157"/>
      <c r="N143" s="158"/>
      <c r="O143" s="56"/>
      <c r="P143" s="56"/>
      <c r="Q143" s="56"/>
      <c r="R143" s="56"/>
      <c r="S143" s="56"/>
      <c r="T143" s="57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20" t="s">
        <v>144</v>
      </c>
      <c r="AU143" s="20" t="s">
        <v>79</v>
      </c>
    </row>
    <row r="144" spans="1:65" s="12" customFormat="1" ht="22.9" customHeight="1">
      <c r="B144" s="127"/>
      <c r="D144" s="128" t="s">
        <v>68</v>
      </c>
      <c r="E144" s="138" t="s">
        <v>1523</v>
      </c>
      <c r="F144" s="138" t="s">
        <v>1524</v>
      </c>
      <c r="I144" s="130"/>
      <c r="J144" s="139">
        <f>BK144</f>
        <v>0</v>
      </c>
      <c r="L144" s="127"/>
      <c r="M144" s="132"/>
      <c r="N144" s="133"/>
      <c r="O144" s="133"/>
      <c r="P144" s="134">
        <f>SUM(P145:P164)</f>
        <v>0</v>
      </c>
      <c r="Q144" s="133"/>
      <c r="R144" s="134">
        <f>SUM(R145:R164)</f>
        <v>0</v>
      </c>
      <c r="S144" s="133"/>
      <c r="T144" s="135">
        <f>SUM(T145:T164)</f>
        <v>0</v>
      </c>
      <c r="AR144" s="128" t="s">
        <v>77</v>
      </c>
      <c r="AT144" s="136" t="s">
        <v>68</v>
      </c>
      <c r="AU144" s="136" t="s">
        <v>77</v>
      </c>
      <c r="AY144" s="128" t="s">
        <v>135</v>
      </c>
      <c r="BK144" s="137">
        <f>SUM(BK145:BK164)</f>
        <v>0</v>
      </c>
    </row>
    <row r="145" spans="1:65" s="2" customFormat="1" ht="24.2" customHeight="1">
      <c r="A145" s="35"/>
      <c r="B145" s="140"/>
      <c r="C145" s="141" t="s">
        <v>398</v>
      </c>
      <c r="D145" s="141" t="s">
        <v>137</v>
      </c>
      <c r="E145" s="142" t="s">
        <v>1525</v>
      </c>
      <c r="F145" s="143" t="s">
        <v>1526</v>
      </c>
      <c r="G145" s="144" t="s">
        <v>140</v>
      </c>
      <c r="H145" s="145">
        <v>404</v>
      </c>
      <c r="I145" s="146"/>
      <c r="J145" s="147">
        <f>ROUND(I145*H145,2)</f>
        <v>0</v>
      </c>
      <c r="K145" s="143" t="s">
        <v>141</v>
      </c>
      <c r="L145" s="36"/>
      <c r="M145" s="148" t="s">
        <v>3</v>
      </c>
      <c r="N145" s="149" t="s">
        <v>40</v>
      </c>
      <c r="O145" s="56"/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52" t="s">
        <v>142</v>
      </c>
      <c r="AT145" s="152" t="s">
        <v>137</v>
      </c>
      <c r="AU145" s="152" t="s">
        <v>79</v>
      </c>
      <c r="AY145" s="20" t="s">
        <v>135</v>
      </c>
      <c r="BE145" s="153">
        <f>IF(N145="základní",J145,0)</f>
        <v>0</v>
      </c>
      <c r="BF145" s="153">
        <f>IF(N145="snížená",J145,0)</f>
        <v>0</v>
      </c>
      <c r="BG145" s="153">
        <f>IF(N145="zákl. přenesená",J145,0)</f>
        <v>0</v>
      </c>
      <c r="BH145" s="153">
        <f>IF(N145="sníž. přenesená",J145,0)</f>
        <v>0</v>
      </c>
      <c r="BI145" s="153">
        <f>IF(N145="nulová",J145,0)</f>
        <v>0</v>
      </c>
      <c r="BJ145" s="20" t="s">
        <v>77</v>
      </c>
      <c r="BK145" s="153">
        <f>ROUND(I145*H145,2)</f>
        <v>0</v>
      </c>
      <c r="BL145" s="20" t="s">
        <v>142</v>
      </c>
      <c r="BM145" s="152" t="s">
        <v>508</v>
      </c>
    </row>
    <row r="146" spans="1:65" s="2" customFormat="1" ht="11.25">
      <c r="A146" s="35"/>
      <c r="B146" s="36"/>
      <c r="C146" s="35"/>
      <c r="D146" s="154" t="s">
        <v>144</v>
      </c>
      <c r="E146" s="35"/>
      <c r="F146" s="155" t="s">
        <v>1527</v>
      </c>
      <c r="G146" s="35"/>
      <c r="H146" s="35"/>
      <c r="I146" s="156"/>
      <c r="J146" s="35"/>
      <c r="K146" s="35"/>
      <c r="L146" s="36"/>
      <c r="M146" s="157"/>
      <c r="N146" s="158"/>
      <c r="O146" s="56"/>
      <c r="P146" s="56"/>
      <c r="Q146" s="56"/>
      <c r="R146" s="56"/>
      <c r="S146" s="56"/>
      <c r="T146" s="57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20" t="s">
        <v>144</v>
      </c>
      <c r="AU146" s="20" t="s">
        <v>79</v>
      </c>
    </row>
    <row r="147" spans="1:65" s="2" customFormat="1" ht="16.5" customHeight="1">
      <c r="A147" s="35"/>
      <c r="B147" s="140"/>
      <c r="C147" s="183" t="s">
        <v>404</v>
      </c>
      <c r="D147" s="183" t="s">
        <v>405</v>
      </c>
      <c r="E147" s="184" t="s">
        <v>1528</v>
      </c>
      <c r="F147" s="185" t="s">
        <v>1529</v>
      </c>
      <c r="G147" s="186" t="s">
        <v>1530</v>
      </c>
      <c r="H147" s="187">
        <v>0.20200000000000001</v>
      </c>
      <c r="I147" s="188"/>
      <c r="J147" s="189">
        <f>ROUND(I147*H147,2)</f>
        <v>0</v>
      </c>
      <c r="K147" s="185" t="s">
        <v>141</v>
      </c>
      <c r="L147" s="190"/>
      <c r="M147" s="191" t="s">
        <v>3</v>
      </c>
      <c r="N147" s="192" t="s">
        <v>40</v>
      </c>
      <c r="O147" s="56"/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52" t="s">
        <v>192</v>
      </c>
      <c r="AT147" s="152" t="s">
        <v>405</v>
      </c>
      <c r="AU147" s="152" t="s">
        <v>79</v>
      </c>
      <c r="AY147" s="20" t="s">
        <v>135</v>
      </c>
      <c r="BE147" s="153">
        <f>IF(N147="základní",J147,0)</f>
        <v>0</v>
      </c>
      <c r="BF147" s="153">
        <f>IF(N147="snížená",J147,0)</f>
        <v>0</v>
      </c>
      <c r="BG147" s="153">
        <f>IF(N147="zákl. přenesená",J147,0)</f>
        <v>0</v>
      </c>
      <c r="BH147" s="153">
        <f>IF(N147="sníž. přenesená",J147,0)</f>
        <v>0</v>
      </c>
      <c r="BI147" s="153">
        <f>IF(N147="nulová",J147,0)</f>
        <v>0</v>
      </c>
      <c r="BJ147" s="20" t="s">
        <v>77</v>
      </c>
      <c r="BK147" s="153">
        <f>ROUND(I147*H147,2)</f>
        <v>0</v>
      </c>
      <c r="BL147" s="20" t="s">
        <v>142</v>
      </c>
      <c r="BM147" s="152" t="s">
        <v>523</v>
      </c>
    </row>
    <row r="148" spans="1:65" s="14" customFormat="1" ht="11.25">
      <c r="B148" s="167"/>
      <c r="D148" s="160" t="s">
        <v>146</v>
      </c>
      <c r="E148" s="168" t="s">
        <v>3</v>
      </c>
      <c r="F148" s="169" t="s">
        <v>1531</v>
      </c>
      <c r="H148" s="170">
        <v>0.20200000000000001</v>
      </c>
      <c r="I148" s="171"/>
      <c r="L148" s="167"/>
      <c r="M148" s="172"/>
      <c r="N148" s="173"/>
      <c r="O148" s="173"/>
      <c r="P148" s="173"/>
      <c r="Q148" s="173"/>
      <c r="R148" s="173"/>
      <c r="S148" s="173"/>
      <c r="T148" s="174"/>
      <c r="AT148" s="168" t="s">
        <v>146</v>
      </c>
      <c r="AU148" s="168" t="s">
        <v>79</v>
      </c>
      <c r="AV148" s="14" t="s">
        <v>79</v>
      </c>
      <c r="AW148" s="14" t="s">
        <v>31</v>
      </c>
      <c r="AX148" s="14" t="s">
        <v>69</v>
      </c>
      <c r="AY148" s="168" t="s">
        <v>135</v>
      </c>
    </row>
    <row r="149" spans="1:65" s="15" customFormat="1" ht="11.25">
      <c r="B149" s="175"/>
      <c r="D149" s="160" t="s">
        <v>146</v>
      </c>
      <c r="E149" s="176" t="s">
        <v>3</v>
      </c>
      <c r="F149" s="177" t="s">
        <v>149</v>
      </c>
      <c r="H149" s="178">
        <v>0.20200000000000001</v>
      </c>
      <c r="I149" s="179"/>
      <c r="L149" s="175"/>
      <c r="M149" s="180"/>
      <c r="N149" s="181"/>
      <c r="O149" s="181"/>
      <c r="P149" s="181"/>
      <c r="Q149" s="181"/>
      <c r="R149" s="181"/>
      <c r="S149" s="181"/>
      <c r="T149" s="182"/>
      <c r="AT149" s="176" t="s">
        <v>146</v>
      </c>
      <c r="AU149" s="176" t="s">
        <v>79</v>
      </c>
      <c r="AV149" s="15" t="s">
        <v>142</v>
      </c>
      <c r="AW149" s="15" t="s">
        <v>31</v>
      </c>
      <c r="AX149" s="15" t="s">
        <v>77</v>
      </c>
      <c r="AY149" s="176" t="s">
        <v>135</v>
      </c>
    </row>
    <row r="150" spans="1:65" s="2" customFormat="1" ht="33" customHeight="1">
      <c r="A150" s="35"/>
      <c r="B150" s="140"/>
      <c r="C150" s="141" t="s">
        <v>410</v>
      </c>
      <c r="D150" s="141" t="s">
        <v>137</v>
      </c>
      <c r="E150" s="142" t="s">
        <v>1532</v>
      </c>
      <c r="F150" s="143" t="s">
        <v>1533</v>
      </c>
      <c r="G150" s="144" t="s">
        <v>140</v>
      </c>
      <c r="H150" s="145">
        <v>404</v>
      </c>
      <c r="I150" s="146"/>
      <c r="J150" s="147">
        <f>ROUND(I150*H150,2)</f>
        <v>0</v>
      </c>
      <c r="K150" s="143" t="s">
        <v>141</v>
      </c>
      <c r="L150" s="36"/>
      <c r="M150" s="148" t="s">
        <v>3</v>
      </c>
      <c r="N150" s="149" t="s">
        <v>40</v>
      </c>
      <c r="O150" s="56"/>
      <c r="P150" s="150">
        <f>O150*H150</f>
        <v>0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52" t="s">
        <v>142</v>
      </c>
      <c r="AT150" s="152" t="s">
        <v>137</v>
      </c>
      <c r="AU150" s="152" t="s">
        <v>79</v>
      </c>
      <c r="AY150" s="20" t="s">
        <v>135</v>
      </c>
      <c r="BE150" s="153">
        <f>IF(N150="základní",J150,0)</f>
        <v>0</v>
      </c>
      <c r="BF150" s="153">
        <f>IF(N150="snížená",J150,0)</f>
        <v>0</v>
      </c>
      <c r="BG150" s="153">
        <f>IF(N150="zákl. přenesená",J150,0)</f>
        <v>0</v>
      </c>
      <c r="BH150" s="153">
        <f>IF(N150="sníž. přenesená",J150,0)</f>
        <v>0</v>
      </c>
      <c r="BI150" s="153">
        <f>IF(N150="nulová",J150,0)</f>
        <v>0</v>
      </c>
      <c r="BJ150" s="20" t="s">
        <v>77</v>
      </c>
      <c r="BK150" s="153">
        <f>ROUND(I150*H150,2)</f>
        <v>0</v>
      </c>
      <c r="BL150" s="20" t="s">
        <v>142</v>
      </c>
      <c r="BM150" s="152" t="s">
        <v>534</v>
      </c>
    </row>
    <row r="151" spans="1:65" s="2" customFormat="1" ht="11.25">
      <c r="A151" s="35"/>
      <c r="B151" s="36"/>
      <c r="C151" s="35"/>
      <c r="D151" s="154" t="s">
        <v>144</v>
      </c>
      <c r="E151" s="35"/>
      <c r="F151" s="155" t="s">
        <v>1534</v>
      </c>
      <c r="G151" s="35"/>
      <c r="H151" s="35"/>
      <c r="I151" s="156"/>
      <c r="J151" s="35"/>
      <c r="K151" s="35"/>
      <c r="L151" s="36"/>
      <c r="M151" s="157"/>
      <c r="N151" s="158"/>
      <c r="O151" s="56"/>
      <c r="P151" s="56"/>
      <c r="Q151" s="56"/>
      <c r="R151" s="56"/>
      <c r="S151" s="56"/>
      <c r="T151" s="57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20" t="s">
        <v>144</v>
      </c>
      <c r="AU151" s="20" t="s">
        <v>79</v>
      </c>
    </row>
    <row r="152" spans="1:65" s="2" customFormat="1" ht="16.5" customHeight="1">
      <c r="A152" s="35"/>
      <c r="B152" s="140"/>
      <c r="C152" s="141" t="s">
        <v>414</v>
      </c>
      <c r="D152" s="141" t="s">
        <v>137</v>
      </c>
      <c r="E152" s="142" t="s">
        <v>1535</v>
      </c>
      <c r="F152" s="143" t="s">
        <v>1536</v>
      </c>
      <c r="G152" s="144" t="s">
        <v>140</v>
      </c>
      <c r="H152" s="145">
        <v>404</v>
      </c>
      <c r="I152" s="146"/>
      <c r="J152" s="147">
        <f>ROUND(I152*H152,2)</f>
        <v>0</v>
      </c>
      <c r="K152" s="143" t="s">
        <v>141</v>
      </c>
      <c r="L152" s="36"/>
      <c r="M152" s="148" t="s">
        <v>3</v>
      </c>
      <c r="N152" s="149" t="s">
        <v>40</v>
      </c>
      <c r="O152" s="56"/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52" t="s">
        <v>142</v>
      </c>
      <c r="AT152" s="152" t="s">
        <v>137</v>
      </c>
      <c r="AU152" s="152" t="s">
        <v>79</v>
      </c>
      <c r="AY152" s="20" t="s">
        <v>135</v>
      </c>
      <c r="BE152" s="153">
        <f>IF(N152="základní",J152,0)</f>
        <v>0</v>
      </c>
      <c r="BF152" s="153">
        <f>IF(N152="snížená",J152,0)</f>
        <v>0</v>
      </c>
      <c r="BG152" s="153">
        <f>IF(N152="zákl. přenesená",J152,0)</f>
        <v>0</v>
      </c>
      <c r="BH152" s="153">
        <f>IF(N152="sníž. přenesená",J152,0)</f>
        <v>0</v>
      </c>
      <c r="BI152" s="153">
        <f>IF(N152="nulová",J152,0)</f>
        <v>0</v>
      </c>
      <c r="BJ152" s="20" t="s">
        <v>77</v>
      </c>
      <c r="BK152" s="153">
        <f>ROUND(I152*H152,2)</f>
        <v>0</v>
      </c>
      <c r="BL152" s="20" t="s">
        <v>142</v>
      </c>
      <c r="BM152" s="152" t="s">
        <v>545</v>
      </c>
    </row>
    <row r="153" spans="1:65" s="2" customFormat="1" ht="11.25">
      <c r="A153" s="35"/>
      <c r="B153" s="36"/>
      <c r="C153" s="35"/>
      <c r="D153" s="154" t="s">
        <v>144</v>
      </c>
      <c r="E153" s="35"/>
      <c r="F153" s="155" t="s">
        <v>1537</v>
      </c>
      <c r="G153" s="35"/>
      <c r="H153" s="35"/>
      <c r="I153" s="156"/>
      <c r="J153" s="35"/>
      <c r="K153" s="35"/>
      <c r="L153" s="36"/>
      <c r="M153" s="157"/>
      <c r="N153" s="158"/>
      <c r="O153" s="56"/>
      <c r="P153" s="56"/>
      <c r="Q153" s="56"/>
      <c r="R153" s="56"/>
      <c r="S153" s="56"/>
      <c r="T153" s="57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20" t="s">
        <v>144</v>
      </c>
      <c r="AU153" s="20" t="s">
        <v>79</v>
      </c>
    </row>
    <row r="154" spans="1:65" s="2" customFormat="1" ht="16.5" customHeight="1">
      <c r="A154" s="35"/>
      <c r="B154" s="140"/>
      <c r="C154" s="141" t="s">
        <v>419</v>
      </c>
      <c r="D154" s="141" t="s">
        <v>137</v>
      </c>
      <c r="E154" s="142" t="s">
        <v>1538</v>
      </c>
      <c r="F154" s="143" t="s">
        <v>1539</v>
      </c>
      <c r="G154" s="144" t="s">
        <v>140</v>
      </c>
      <c r="H154" s="145">
        <v>404</v>
      </c>
      <c r="I154" s="146"/>
      <c r="J154" s="147">
        <f>ROUND(I154*H154,2)</f>
        <v>0</v>
      </c>
      <c r="K154" s="143" t="s">
        <v>141</v>
      </c>
      <c r="L154" s="36"/>
      <c r="M154" s="148" t="s">
        <v>3</v>
      </c>
      <c r="N154" s="149" t="s">
        <v>40</v>
      </c>
      <c r="O154" s="56"/>
      <c r="P154" s="150">
        <f>O154*H154</f>
        <v>0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52" t="s">
        <v>142</v>
      </c>
      <c r="AT154" s="152" t="s">
        <v>137</v>
      </c>
      <c r="AU154" s="152" t="s">
        <v>79</v>
      </c>
      <c r="AY154" s="20" t="s">
        <v>135</v>
      </c>
      <c r="BE154" s="153">
        <f>IF(N154="základní",J154,0)</f>
        <v>0</v>
      </c>
      <c r="BF154" s="153">
        <f>IF(N154="snížená",J154,0)</f>
        <v>0</v>
      </c>
      <c r="BG154" s="153">
        <f>IF(N154="zákl. přenesená",J154,0)</f>
        <v>0</v>
      </c>
      <c r="BH154" s="153">
        <f>IF(N154="sníž. přenesená",J154,0)</f>
        <v>0</v>
      </c>
      <c r="BI154" s="153">
        <f>IF(N154="nulová",J154,0)</f>
        <v>0</v>
      </c>
      <c r="BJ154" s="20" t="s">
        <v>77</v>
      </c>
      <c r="BK154" s="153">
        <f>ROUND(I154*H154,2)</f>
        <v>0</v>
      </c>
      <c r="BL154" s="20" t="s">
        <v>142</v>
      </c>
      <c r="BM154" s="152" t="s">
        <v>556</v>
      </c>
    </row>
    <row r="155" spans="1:65" s="2" customFormat="1" ht="11.25">
      <c r="A155" s="35"/>
      <c r="B155" s="36"/>
      <c r="C155" s="35"/>
      <c r="D155" s="154" t="s">
        <v>144</v>
      </c>
      <c r="E155" s="35"/>
      <c r="F155" s="155" t="s">
        <v>1540</v>
      </c>
      <c r="G155" s="35"/>
      <c r="H155" s="35"/>
      <c r="I155" s="156"/>
      <c r="J155" s="35"/>
      <c r="K155" s="35"/>
      <c r="L155" s="36"/>
      <c r="M155" s="157"/>
      <c r="N155" s="158"/>
      <c r="O155" s="56"/>
      <c r="P155" s="56"/>
      <c r="Q155" s="56"/>
      <c r="R155" s="56"/>
      <c r="S155" s="56"/>
      <c r="T155" s="57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20" t="s">
        <v>144</v>
      </c>
      <c r="AU155" s="20" t="s">
        <v>79</v>
      </c>
    </row>
    <row r="156" spans="1:65" s="2" customFormat="1" ht="16.5" customHeight="1">
      <c r="A156" s="35"/>
      <c r="B156" s="140"/>
      <c r="C156" s="141" t="s">
        <v>424</v>
      </c>
      <c r="D156" s="141" t="s">
        <v>137</v>
      </c>
      <c r="E156" s="142" t="s">
        <v>1541</v>
      </c>
      <c r="F156" s="143" t="s">
        <v>1542</v>
      </c>
      <c r="G156" s="144" t="s">
        <v>140</v>
      </c>
      <c r="H156" s="145">
        <v>404</v>
      </c>
      <c r="I156" s="146"/>
      <c r="J156" s="147">
        <f>ROUND(I156*H156,2)</f>
        <v>0</v>
      </c>
      <c r="K156" s="143" t="s">
        <v>141</v>
      </c>
      <c r="L156" s="36"/>
      <c r="M156" s="148" t="s">
        <v>3</v>
      </c>
      <c r="N156" s="149" t="s">
        <v>40</v>
      </c>
      <c r="O156" s="56"/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52" t="s">
        <v>142</v>
      </c>
      <c r="AT156" s="152" t="s">
        <v>137</v>
      </c>
      <c r="AU156" s="152" t="s">
        <v>79</v>
      </c>
      <c r="AY156" s="20" t="s">
        <v>135</v>
      </c>
      <c r="BE156" s="153">
        <f>IF(N156="základní",J156,0)</f>
        <v>0</v>
      </c>
      <c r="BF156" s="153">
        <f>IF(N156="snížená",J156,0)</f>
        <v>0</v>
      </c>
      <c r="BG156" s="153">
        <f>IF(N156="zákl. přenesená",J156,0)</f>
        <v>0</v>
      </c>
      <c r="BH156" s="153">
        <f>IF(N156="sníž. přenesená",J156,0)</f>
        <v>0</v>
      </c>
      <c r="BI156" s="153">
        <f>IF(N156="nulová",J156,0)</f>
        <v>0</v>
      </c>
      <c r="BJ156" s="20" t="s">
        <v>77</v>
      </c>
      <c r="BK156" s="153">
        <f>ROUND(I156*H156,2)</f>
        <v>0</v>
      </c>
      <c r="BL156" s="20" t="s">
        <v>142</v>
      </c>
      <c r="BM156" s="152" t="s">
        <v>567</v>
      </c>
    </row>
    <row r="157" spans="1:65" s="2" customFormat="1" ht="11.25">
      <c r="A157" s="35"/>
      <c r="B157" s="36"/>
      <c r="C157" s="35"/>
      <c r="D157" s="154" t="s">
        <v>144</v>
      </c>
      <c r="E157" s="35"/>
      <c r="F157" s="155" t="s">
        <v>1543</v>
      </c>
      <c r="G157" s="35"/>
      <c r="H157" s="35"/>
      <c r="I157" s="156"/>
      <c r="J157" s="35"/>
      <c r="K157" s="35"/>
      <c r="L157" s="36"/>
      <c r="M157" s="157"/>
      <c r="N157" s="158"/>
      <c r="O157" s="56"/>
      <c r="P157" s="56"/>
      <c r="Q157" s="56"/>
      <c r="R157" s="56"/>
      <c r="S157" s="56"/>
      <c r="T157" s="57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20" t="s">
        <v>144</v>
      </c>
      <c r="AU157" s="20" t="s">
        <v>79</v>
      </c>
    </row>
    <row r="158" spans="1:65" s="2" customFormat="1" ht="24.2" customHeight="1">
      <c r="A158" s="35"/>
      <c r="B158" s="140"/>
      <c r="C158" s="141" t="s">
        <v>430</v>
      </c>
      <c r="D158" s="141" t="s">
        <v>137</v>
      </c>
      <c r="E158" s="142" t="s">
        <v>1544</v>
      </c>
      <c r="F158" s="143" t="s">
        <v>1545</v>
      </c>
      <c r="G158" s="144" t="s">
        <v>140</v>
      </c>
      <c r="H158" s="145">
        <v>404</v>
      </c>
      <c r="I158" s="146"/>
      <c r="J158" s="147">
        <f>ROUND(I158*H158,2)</f>
        <v>0</v>
      </c>
      <c r="K158" s="143" t="s">
        <v>141</v>
      </c>
      <c r="L158" s="36"/>
      <c r="M158" s="148" t="s">
        <v>3</v>
      </c>
      <c r="N158" s="149" t="s">
        <v>40</v>
      </c>
      <c r="O158" s="56"/>
      <c r="P158" s="150">
        <f>O158*H158</f>
        <v>0</v>
      </c>
      <c r="Q158" s="150">
        <v>0</v>
      </c>
      <c r="R158" s="150">
        <f>Q158*H158</f>
        <v>0</v>
      </c>
      <c r="S158" s="150">
        <v>0</v>
      </c>
      <c r="T158" s="151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52" t="s">
        <v>142</v>
      </c>
      <c r="AT158" s="152" t="s">
        <v>137</v>
      </c>
      <c r="AU158" s="152" t="s">
        <v>79</v>
      </c>
      <c r="AY158" s="20" t="s">
        <v>135</v>
      </c>
      <c r="BE158" s="153">
        <f>IF(N158="základní",J158,0)</f>
        <v>0</v>
      </c>
      <c r="BF158" s="153">
        <f>IF(N158="snížená",J158,0)</f>
        <v>0</v>
      </c>
      <c r="BG158" s="153">
        <f>IF(N158="zákl. přenesená",J158,0)</f>
        <v>0</v>
      </c>
      <c r="BH158" s="153">
        <f>IF(N158="sníž. přenesená",J158,0)</f>
        <v>0</v>
      </c>
      <c r="BI158" s="153">
        <f>IF(N158="nulová",J158,0)</f>
        <v>0</v>
      </c>
      <c r="BJ158" s="20" t="s">
        <v>77</v>
      </c>
      <c r="BK158" s="153">
        <f>ROUND(I158*H158,2)</f>
        <v>0</v>
      </c>
      <c r="BL158" s="20" t="s">
        <v>142</v>
      </c>
      <c r="BM158" s="152" t="s">
        <v>585</v>
      </c>
    </row>
    <row r="159" spans="1:65" s="2" customFormat="1" ht="11.25">
      <c r="A159" s="35"/>
      <c r="B159" s="36"/>
      <c r="C159" s="35"/>
      <c r="D159" s="154" t="s">
        <v>144</v>
      </c>
      <c r="E159" s="35"/>
      <c r="F159" s="155" t="s">
        <v>1546</v>
      </c>
      <c r="G159" s="35"/>
      <c r="H159" s="35"/>
      <c r="I159" s="156"/>
      <c r="J159" s="35"/>
      <c r="K159" s="35"/>
      <c r="L159" s="36"/>
      <c r="M159" s="157"/>
      <c r="N159" s="158"/>
      <c r="O159" s="56"/>
      <c r="P159" s="56"/>
      <c r="Q159" s="56"/>
      <c r="R159" s="56"/>
      <c r="S159" s="56"/>
      <c r="T159" s="57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20" t="s">
        <v>144</v>
      </c>
      <c r="AU159" s="20" t="s">
        <v>79</v>
      </c>
    </row>
    <row r="160" spans="1:65" s="2" customFormat="1" ht="16.5" customHeight="1">
      <c r="A160" s="35"/>
      <c r="B160" s="140"/>
      <c r="C160" s="183" t="s">
        <v>433</v>
      </c>
      <c r="D160" s="183" t="s">
        <v>405</v>
      </c>
      <c r="E160" s="184" t="s">
        <v>1547</v>
      </c>
      <c r="F160" s="185" t="s">
        <v>1548</v>
      </c>
      <c r="G160" s="186" t="s">
        <v>1038</v>
      </c>
      <c r="H160" s="187">
        <v>2.02</v>
      </c>
      <c r="I160" s="188"/>
      <c r="J160" s="189">
        <f>ROUND(I160*H160,2)</f>
        <v>0</v>
      </c>
      <c r="K160" s="185" t="s">
        <v>3</v>
      </c>
      <c r="L160" s="190"/>
      <c r="M160" s="191" t="s">
        <v>3</v>
      </c>
      <c r="N160" s="192" t="s">
        <v>40</v>
      </c>
      <c r="O160" s="56"/>
      <c r="P160" s="150">
        <f>O160*H160</f>
        <v>0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52" t="s">
        <v>192</v>
      </c>
      <c r="AT160" s="152" t="s">
        <v>405</v>
      </c>
      <c r="AU160" s="152" t="s">
        <v>79</v>
      </c>
      <c r="AY160" s="20" t="s">
        <v>135</v>
      </c>
      <c r="BE160" s="153">
        <f>IF(N160="základní",J160,0)</f>
        <v>0</v>
      </c>
      <c r="BF160" s="153">
        <f>IF(N160="snížená",J160,0)</f>
        <v>0</v>
      </c>
      <c r="BG160" s="153">
        <f>IF(N160="zákl. přenesená",J160,0)</f>
        <v>0</v>
      </c>
      <c r="BH160" s="153">
        <f>IF(N160="sníž. přenesená",J160,0)</f>
        <v>0</v>
      </c>
      <c r="BI160" s="153">
        <f>IF(N160="nulová",J160,0)</f>
        <v>0</v>
      </c>
      <c r="BJ160" s="20" t="s">
        <v>77</v>
      </c>
      <c r="BK160" s="153">
        <f>ROUND(I160*H160,2)</f>
        <v>0</v>
      </c>
      <c r="BL160" s="20" t="s">
        <v>142</v>
      </c>
      <c r="BM160" s="152" t="s">
        <v>603</v>
      </c>
    </row>
    <row r="161" spans="1:65" s="14" customFormat="1" ht="11.25">
      <c r="B161" s="167"/>
      <c r="D161" s="160" t="s">
        <v>146</v>
      </c>
      <c r="E161" s="168" t="s">
        <v>3</v>
      </c>
      <c r="F161" s="169" t="s">
        <v>1549</v>
      </c>
      <c r="H161" s="170">
        <v>2.02</v>
      </c>
      <c r="I161" s="171"/>
      <c r="L161" s="167"/>
      <c r="M161" s="172"/>
      <c r="N161" s="173"/>
      <c r="O161" s="173"/>
      <c r="P161" s="173"/>
      <c r="Q161" s="173"/>
      <c r="R161" s="173"/>
      <c r="S161" s="173"/>
      <c r="T161" s="174"/>
      <c r="AT161" s="168" t="s">
        <v>146</v>
      </c>
      <c r="AU161" s="168" t="s">
        <v>79</v>
      </c>
      <c r="AV161" s="14" t="s">
        <v>79</v>
      </c>
      <c r="AW161" s="14" t="s">
        <v>31</v>
      </c>
      <c r="AX161" s="14" t="s">
        <v>69</v>
      </c>
      <c r="AY161" s="168" t="s">
        <v>135</v>
      </c>
    </row>
    <row r="162" spans="1:65" s="15" customFormat="1" ht="11.25">
      <c r="B162" s="175"/>
      <c r="D162" s="160" t="s">
        <v>146</v>
      </c>
      <c r="E162" s="176" t="s">
        <v>3</v>
      </c>
      <c r="F162" s="177" t="s">
        <v>149</v>
      </c>
      <c r="H162" s="178">
        <v>2.02</v>
      </c>
      <c r="I162" s="179"/>
      <c r="L162" s="175"/>
      <c r="M162" s="180"/>
      <c r="N162" s="181"/>
      <c r="O162" s="181"/>
      <c r="P162" s="181"/>
      <c r="Q162" s="181"/>
      <c r="R162" s="181"/>
      <c r="S162" s="181"/>
      <c r="T162" s="182"/>
      <c r="AT162" s="176" t="s">
        <v>146</v>
      </c>
      <c r="AU162" s="176" t="s">
        <v>79</v>
      </c>
      <c r="AV162" s="15" t="s">
        <v>142</v>
      </c>
      <c r="AW162" s="15" t="s">
        <v>31</v>
      </c>
      <c r="AX162" s="15" t="s">
        <v>77</v>
      </c>
      <c r="AY162" s="176" t="s">
        <v>135</v>
      </c>
    </row>
    <row r="163" spans="1:65" s="2" customFormat="1" ht="16.5" customHeight="1">
      <c r="A163" s="35"/>
      <c r="B163" s="140"/>
      <c r="C163" s="141" t="s">
        <v>438</v>
      </c>
      <c r="D163" s="141" t="s">
        <v>137</v>
      </c>
      <c r="E163" s="142" t="s">
        <v>1550</v>
      </c>
      <c r="F163" s="143" t="s">
        <v>1551</v>
      </c>
      <c r="G163" s="144" t="s">
        <v>140</v>
      </c>
      <c r="H163" s="145">
        <v>404</v>
      </c>
      <c r="I163" s="146"/>
      <c r="J163" s="147">
        <f>ROUND(I163*H163,2)</f>
        <v>0</v>
      </c>
      <c r="K163" s="143" t="s">
        <v>141</v>
      </c>
      <c r="L163" s="36"/>
      <c r="M163" s="148" t="s">
        <v>3</v>
      </c>
      <c r="N163" s="149" t="s">
        <v>40</v>
      </c>
      <c r="O163" s="56"/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52" t="s">
        <v>142</v>
      </c>
      <c r="AT163" s="152" t="s">
        <v>137</v>
      </c>
      <c r="AU163" s="152" t="s">
        <v>79</v>
      </c>
      <c r="AY163" s="20" t="s">
        <v>135</v>
      </c>
      <c r="BE163" s="153">
        <f>IF(N163="základní",J163,0)</f>
        <v>0</v>
      </c>
      <c r="BF163" s="153">
        <f>IF(N163="snížená",J163,0)</f>
        <v>0</v>
      </c>
      <c r="BG163" s="153">
        <f>IF(N163="zákl. přenesená",J163,0)</f>
        <v>0</v>
      </c>
      <c r="BH163" s="153">
        <f>IF(N163="sníž. přenesená",J163,0)</f>
        <v>0</v>
      </c>
      <c r="BI163" s="153">
        <f>IF(N163="nulová",J163,0)</f>
        <v>0</v>
      </c>
      <c r="BJ163" s="20" t="s">
        <v>77</v>
      </c>
      <c r="BK163" s="153">
        <f>ROUND(I163*H163,2)</f>
        <v>0</v>
      </c>
      <c r="BL163" s="20" t="s">
        <v>142</v>
      </c>
      <c r="BM163" s="152" t="s">
        <v>615</v>
      </c>
    </row>
    <row r="164" spans="1:65" s="2" customFormat="1" ht="11.25">
      <c r="A164" s="35"/>
      <c r="B164" s="36"/>
      <c r="C164" s="35"/>
      <c r="D164" s="154" t="s">
        <v>144</v>
      </c>
      <c r="E164" s="35"/>
      <c r="F164" s="155" t="s">
        <v>1552</v>
      </c>
      <c r="G164" s="35"/>
      <c r="H164" s="35"/>
      <c r="I164" s="156"/>
      <c r="J164" s="35"/>
      <c r="K164" s="35"/>
      <c r="L164" s="36"/>
      <c r="M164" s="157"/>
      <c r="N164" s="158"/>
      <c r="O164" s="56"/>
      <c r="P164" s="56"/>
      <c r="Q164" s="56"/>
      <c r="R164" s="56"/>
      <c r="S164" s="56"/>
      <c r="T164" s="57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20" t="s">
        <v>144</v>
      </c>
      <c r="AU164" s="20" t="s">
        <v>79</v>
      </c>
    </row>
    <row r="165" spans="1:65" s="12" customFormat="1" ht="22.9" customHeight="1">
      <c r="B165" s="127"/>
      <c r="D165" s="128" t="s">
        <v>68</v>
      </c>
      <c r="E165" s="138" t="s">
        <v>1553</v>
      </c>
      <c r="F165" s="138" t="s">
        <v>1554</v>
      </c>
      <c r="I165" s="130"/>
      <c r="J165" s="139">
        <f>BK165</f>
        <v>0</v>
      </c>
      <c r="L165" s="127"/>
      <c r="M165" s="132"/>
      <c r="N165" s="133"/>
      <c r="O165" s="133"/>
      <c r="P165" s="134">
        <f>SUM(P166:P188)</f>
        <v>0</v>
      </c>
      <c r="Q165" s="133"/>
      <c r="R165" s="134">
        <f>SUM(R166:R188)</f>
        <v>0</v>
      </c>
      <c r="S165" s="133"/>
      <c r="T165" s="135">
        <f>SUM(T166:T188)</f>
        <v>0</v>
      </c>
      <c r="AR165" s="128" t="s">
        <v>77</v>
      </c>
      <c r="AT165" s="136" t="s">
        <v>68</v>
      </c>
      <c r="AU165" s="136" t="s">
        <v>77</v>
      </c>
      <c r="AY165" s="128" t="s">
        <v>135</v>
      </c>
      <c r="BK165" s="137">
        <f>SUM(BK166:BK188)</f>
        <v>0</v>
      </c>
    </row>
    <row r="166" spans="1:65" s="2" customFormat="1" ht="24.2" customHeight="1">
      <c r="A166" s="35"/>
      <c r="B166" s="140"/>
      <c r="C166" s="141" t="s">
        <v>442</v>
      </c>
      <c r="D166" s="141" t="s">
        <v>137</v>
      </c>
      <c r="E166" s="142" t="s">
        <v>1525</v>
      </c>
      <c r="F166" s="143" t="s">
        <v>1526</v>
      </c>
      <c r="G166" s="144" t="s">
        <v>140</v>
      </c>
      <c r="H166" s="145">
        <v>1678</v>
      </c>
      <c r="I166" s="146"/>
      <c r="J166" s="147">
        <f>ROUND(I166*H166,2)</f>
        <v>0</v>
      </c>
      <c r="K166" s="143" t="s">
        <v>141</v>
      </c>
      <c r="L166" s="36"/>
      <c r="M166" s="148" t="s">
        <v>3</v>
      </c>
      <c r="N166" s="149" t="s">
        <v>40</v>
      </c>
      <c r="O166" s="56"/>
      <c r="P166" s="150">
        <f>O166*H166</f>
        <v>0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52" t="s">
        <v>142</v>
      </c>
      <c r="AT166" s="152" t="s">
        <v>137</v>
      </c>
      <c r="AU166" s="152" t="s">
        <v>79</v>
      </c>
      <c r="AY166" s="20" t="s">
        <v>135</v>
      </c>
      <c r="BE166" s="153">
        <f>IF(N166="základní",J166,0)</f>
        <v>0</v>
      </c>
      <c r="BF166" s="153">
        <f>IF(N166="snížená",J166,0)</f>
        <v>0</v>
      </c>
      <c r="BG166" s="153">
        <f>IF(N166="zákl. přenesená",J166,0)</f>
        <v>0</v>
      </c>
      <c r="BH166" s="153">
        <f>IF(N166="sníž. přenesená",J166,0)</f>
        <v>0</v>
      </c>
      <c r="BI166" s="153">
        <f>IF(N166="nulová",J166,0)</f>
        <v>0</v>
      </c>
      <c r="BJ166" s="20" t="s">
        <v>77</v>
      </c>
      <c r="BK166" s="153">
        <f>ROUND(I166*H166,2)</f>
        <v>0</v>
      </c>
      <c r="BL166" s="20" t="s">
        <v>142</v>
      </c>
      <c r="BM166" s="152" t="s">
        <v>628</v>
      </c>
    </row>
    <row r="167" spans="1:65" s="2" customFormat="1" ht="11.25">
      <c r="A167" s="35"/>
      <c r="B167" s="36"/>
      <c r="C167" s="35"/>
      <c r="D167" s="154" t="s">
        <v>144</v>
      </c>
      <c r="E167" s="35"/>
      <c r="F167" s="155" t="s">
        <v>1527</v>
      </c>
      <c r="G167" s="35"/>
      <c r="H167" s="35"/>
      <c r="I167" s="156"/>
      <c r="J167" s="35"/>
      <c r="K167" s="35"/>
      <c r="L167" s="36"/>
      <c r="M167" s="157"/>
      <c r="N167" s="158"/>
      <c r="O167" s="56"/>
      <c r="P167" s="56"/>
      <c r="Q167" s="56"/>
      <c r="R167" s="56"/>
      <c r="S167" s="56"/>
      <c r="T167" s="57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20" t="s">
        <v>144</v>
      </c>
      <c r="AU167" s="20" t="s">
        <v>79</v>
      </c>
    </row>
    <row r="168" spans="1:65" s="2" customFormat="1" ht="16.5" customHeight="1">
      <c r="A168" s="35"/>
      <c r="B168" s="140"/>
      <c r="C168" s="183" t="s">
        <v>448</v>
      </c>
      <c r="D168" s="183" t="s">
        <v>405</v>
      </c>
      <c r="E168" s="184" t="s">
        <v>1528</v>
      </c>
      <c r="F168" s="185" t="s">
        <v>1529</v>
      </c>
      <c r="G168" s="186" t="s">
        <v>1530</v>
      </c>
      <c r="H168" s="187">
        <v>0.83899999999999997</v>
      </c>
      <c r="I168" s="188"/>
      <c r="J168" s="189">
        <f>ROUND(I168*H168,2)</f>
        <v>0</v>
      </c>
      <c r="K168" s="185" t="s">
        <v>141</v>
      </c>
      <c r="L168" s="190"/>
      <c r="M168" s="191" t="s">
        <v>3</v>
      </c>
      <c r="N168" s="192" t="s">
        <v>40</v>
      </c>
      <c r="O168" s="56"/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52" t="s">
        <v>192</v>
      </c>
      <c r="AT168" s="152" t="s">
        <v>405</v>
      </c>
      <c r="AU168" s="152" t="s">
        <v>79</v>
      </c>
      <c r="AY168" s="20" t="s">
        <v>135</v>
      </c>
      <c r="BE168" s="153">
        <f>IF(N168="základní",J168,0)</f>
        <v>0</v>
      </c>
      <c r="BF168" s="153">
        <f>IF(N168="snížená",J168,0)</f>
        <v>0</v>
      </c>
      <c r="BG168" s="153">
        <f>IF(N168="zákl. přenesená",J168,0)</f>
        <v>0</v>
      </c>
      <c r="BH168" s="153">
        <f>IF(N168="sníž. přenesená",J168,0)</f>
        <v>0</v>
      </c>
      <c r="BI168" s="153">
        <f>IF(N168="nulová",J168,0)</f>
        <v>0</v>
      </c>
      <c r="BJ168" s="20" t="s">
        <v>77</v>
      </c>
      <c r="BK168" s="153">
        <f>ROUND(I168*H168,2)</f>
        <v>0</v>
      </c>
      <c r="BL168" s="20" t="s">
        <v>142</v>
      </c>
      <c r="BM168" s="152" t="s">
        <v>640</v>
      </c>
    </row>
    <row r="169" spans="1:65" s="14" customFormat="1" ht="11.25">
      <c r="B169" s="167"/>
      <c r="D169" s="160" t="s">
        <v>146</v>
      </c>
      <c r="E169" s="168" t="s">
        <v>3</v>
      </c>
      <c r="F169" s="169" t="s">
        <v>1555</v>
      </c>
      <c r="H169" s="170">
        <v>0.83899999999999997</v>
      </c>
      <c r="I169" s="171"/>
      <c r="L169" s="167"/>
      <c r="M169" s="172"/>
      <c r="N169" s="173"/>
      <c r="O169" s="173"/>
      <c r="P169" s="173"/>
      <c r="Q169" s="173"/>
      <c r="R169" s="173"/>
      <c r="S169" s="173"/>
      <c r="T169" s="174"/>
      <c r="AT169" s="168" t="s">
        <v>146</v>
      </c>
      <c r="AU169" s="168" t="s">
        <v>79</v>
      </c>
      <c r="AV169" s="14" t="s">
        <v>79</v>
      </c>
      <c r="AW169" s="14" t="s">
        <v>31</v>
      </c>
      <c r="AX169" s="14" t="s">
        <v>69</v>
      </c>
      <c r="AY169" s="168" t="s">
        <v>135</v>
      </c>
    </row>
    <row r="170" spans="1:65" s="15" customFormat="1" ht="11.25">
      <c r="B170" s="175"/>
      <c r="D170" s="160" t="s">
        <v>146</v>
      </c>
      <c r="E170" s="176" t="s">
        <v>3</v>
      </c>
      <c r="F170" s="177" t="s">
        <v>149</v>
      </c>
      <c r="H170" s="178">
        <v>0.83899999999999997</v>
      </c>
      <c r="I170" s="179"/>
      <c r="L170" s="175"/>
      <c r="M170" s="180"/>
      <c r="N170" s="181"/>
      <c r="O170" s="181"/>
      <c r="P170" s="181"/>
      <c r="Q170" s="181"/>
      <c r="R170" s="181"/>
      <c r="S170" s="181"/>
      <c r="T170" s="182"/>
      <c r="AT170" s="176" t="s">
        <v>146</v>
      </c>
      <c r="AU170" s="176" t="s">
        <v>79</v>
      </c>
      <c r="AV170" s="15" t="s">
        <v>142</v>
      </c>
      <c r="AW170" s="15" t="s">
        <v>31</v>
      </c>
      <c r="AX170" s="15" t="s">
        <v>77</v>
      </c>
      <c r="AY170" s="176" t="s">
        <v>135</v>
      </c>
    </row>
    <row r="171" spans="1:65" s="2" customFormat="1" ht="21.75" customHeight="1">
      <c r="A171" s="35"/>
      <c r="B171" s="140"/>
      <c r="C171" s="141" t="s">
        <v>454</v>
      </c>
      <c r="D171" s="141" t="s">
        <v>137</v>
      </c>
      <c r="E171" s="142" t="s">
        <v>1556</v>
      </c>
      <c r="F171" s="143" t="s">
        <v>1557</v>
      </c>
      <c r="G171" s="144" t="s">
        <v>140</v>
      </c>
      <c r="H171" s="145">
        <v>1678</v>
      </c>
      <c r="I171" s="146"/>
      <c r="J171" s="147">
        <f>ROUND(I171*H171,2)</f>
        <v>0</v>
      </c>
      <c r="K171" s="143" t="s">
        <v>141</v>
      </c>
      <c r="L171" s="36"/>
      <c r="M171" s="148" t="s">
        <v>3</v>
      </c>
      <c r="N171" s="149" t="s">
        <v>40</v>
      </c>
      <c r="O171" s="56"/>
      <c r="P171" s="150">
        <f>O171*H171</f>
        <v>0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52" t="s">
        <v>142</v>
      </c>
      <c r="AT171" s="152" t="s">
        <v>137</v>
      </c>
      <c r="AU171" s="152" t="s">
        <v>79</v>
      </c>
      <c r="AY171" s="20" t="s">
        <v>135</v>
      </c>
      <c r="BE171" s="153">
        <f>IF(N171="základní",J171,0)</f>
        <v>0</v>
      </c>
      <c r="BF171" s="153">
        <f>IF(N171="snížená",J171,0)</f>
        <v>0</v>
      </c>
      <c r="BG171" s="153">
        <f>IF(N171="zákl. přenesená",J171,0)</f>
        <v>0</v>
      </c>
      <c r="BH171" s="153">
        <f>IF(N171="sníž. přenesená",J171,0)</f>
        <v>0</v>
      </c>
      <c r="BI171" s="153">
        <f>IF(N171="nulová",J171,0)</f>
        <v>0</v>
      </c>
      <c r="BJ171" s="20" t="s">
        <v>77</v>
      </c>
      <c r="BK171" s="153">
        <f>ROUND(I171*H171,2)</f>
        <v>0</v>
      </c>
      <c r="BL171" s="20" t="s">
        <v>142</v>
      </c>
      <c r="BM171" s="152" t="s">
        <v>211</v>
      </c>
    </row>
    <row r="172" spans="1:65" s="2" customFormat="1" ht="11.25">
      <c r="A172" s="35"/>
      <c r="B172" s="36"/>
      <c r="C172" s="35"/>
      <c r="D172" s="154" t="s">
        <v>144</v>
      </c>
      <c r="E172" s="35"/>
      <c r="F172" s="155" t="s">
        <v>1558</v>
      </c>
      <c r="G172" s="35"/>
      <c r="H172" s="35"/>
      <c r="I172" s="156"/>
      <c r="J172" s="35"/>
      <c r="K172" s="35"/>
      <c r="L172" s="36"/>
      <c r="M172" s="157"/>
      <c r="N172" s="158"/>
      <c r="O172" s="56"/>
      <c r="P172" s="56"/>
      <c r="Q172" s="56"/>
      <c r="R172" s="56"/>
      <c r="S172" s="56"/>
      <c r="T172" s="57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20" t="s">
        <v>144</v>
      </c>
      <c r="AU172" s="20" t="s">
        <v>79</v>
      </c>
    </row>
    <row r="173" spans="1:65" s="2" customFormat="1" ht="16.5" customHeight="1">
      <c r="A173" s="35"/>
      <c r="B173" s="140"/>
      <c r="C173" s="183" t="s">
        <v>459</v>
      </c>
      <c r="D173" s="183" t="s">
        <v>405</v>
      </c>
      <c r="E173" s="184" t="s">
        <v>1559</v>
      </c>
      <c r="F173" s="185" t="s">
        <v>1560</v>
      </c>
      <c r="G173" s="186" t="s">
        <v>185</v>
      </c>
      <c r="H173" s="187">
        <v>83.9</v>
      </c>
      <c r="I173" s="188"/>
      <c r="J173" s="189">
        <f>ROUND(I173*H173,2)</f>
        <v>0</v>
      </c>
      <c r="K173" s="185" t="s">
        <v>141</v>
      </c>
      <c r="L173" s="190"/>
      <c r="M173" s="191" t="s">
        <v>3</v>
      </c>
      <c r="N173" s="192" t="s">
        <v>40</v>
      </c>
      <c r="O173" s="56"/>
      <c r="P173" s="150">
        <f>O173*H173</f>
        <v>0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52" t="s">
        <v>192</v>
      </c>
      <c r="AT173" s="152" t="s">
        <v>405</v>
      </c>
      <c r="AU173" s="152" t="s">
        <v>79</v>
      </c>
      <c r="AY173" s="20" t="s">
        <v>135</v>
      </c>
      <c r="BE173" s="153">
        <f>IF(N173="základní",J173,0)</f>
        <v>0</v>
      </c>
      <c r="BF173" s="153">
        <f>IF(N173="snížená",J173,0)</f>
        <v>0</v>
      </c>
      <c r="BG173" s="153">
        <f>IF(N173="zákl. přenesená",J173,0)</f>
        <v>0</v>
      </c>
      <c r="BH173" s="153">
        <f>IF(N173="sníž. přenesená",J173,0)</f>
        <v>0</v>
      </c>
      <c r="BI173" s="153">
        <f>IF(N173="nulová",J173,0)</f>
        <v>0</v>
      </c>
      <c r="BJ173" s="20" t="s">
        <v>77</v>
      </c>
      <c r="BK173" s="153">
        <f>ROUND(I173*H173,2)</f>
        <v>0</v>
      </c>
      <c r="BL173" s="20" t="s">
        <v>142</v>
      </c>
      <c r="BM173" s="152" t="s">
        <v>663</v>
      </c>
    </row>
    <row r="174" spans="1:65" s="2" customFormat="1" ht="33" customHeight="1">
      <c r="A174" s="35"/>
      <c r="B174" s="140"/>
      <c r="C174" s="141" t="s">
        <v>468</v>
      </c>
      <c r="D174" s="141" t="s">
        <v>137</v>
      </c>
      <c r="E174" s="142" t="s">
        <v>1532</v>
      </c>
      <c r="F174" s="143" t="s">
        <v>1533</v>
      </c>
      <c r="G174" s="144" t="s">
        <v>140</v>
      </c>
      <c r="H174" s="145">
        <v>1678</v>
      </c>
      <c r="I174" s="146"/>
      <c r="J174" s="147">
        <f>ROUND(I174*H174,2)</f>
        <v>0</v>
      </c>
      <c r="K174" s="143" t="s">
        <v>141</v>
      </c>
      <c r="L174" s="36"/>
      <c r="M174" s="148" t="s">
        <v>3</v>
      </c>
      <c r="N174" s="149" t="s">
        <v>40</v>
      </c>
      <c r="O174" s="56"/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52" t="s">
        <v>142</v>
      </c>
      <c r="AT174" s="152" t="s">
        <v>137</v>
      </c>
      <c r="AU174" s="152" t="s">
        <v>79</v>
      </c>
      <c r="AY174" s="20" t="s">
        <v>135</v>
      </c>
      <c r="BE174" s="153">
        <f>IF(N174="základní",J174,0)</f>
        <v>0</v>
      </c>
      <c r="BF174" s="153">
        <f>IF(N174="snížená",J174,0)</f>
        <v>0</v>
      </c>
      <c r="BG174" s="153">
        <f>IF(N174="zákl. přenesená",J174,0)</f>
        <v>0</v>
      </c>
      <c r="BH174" s="153">
        <f>IF(N174="sníž. přenesená",J174,0)</f>
        <v>0</v>
      </c>
      <c r="BI174" s="153">
        <f>IF(N174="nulová",J174,0)</f>
        <v>0</v>
      </c>
      <c r="BJ174" s="20" t="s">
        <v>77</v>
      </c>
      <c r="BK174" s="153">
        <f>ROUND(I174*H174,2)</f>
        <v>0</v>
      </c>
      <c r="BL174" s="20" t="s">
        <v>142</v>
      </c>
      <c r="BM174" s="152" t="s">
        <v>673</v>
      </c>
    </row>
    <row r="175" spans="1:65" s="2" customFormat="1" ht="11.25">
      <c r="A175" s="35"/>
      <c r="B175" s="36"/>
      <c r="C175" s="35"/>
      <c r="D175" s="154" t="s">
        <v>144</v>
      </c>
      <c r="E175" s="35"/>
      <c r="F175" s="155" t="s">
        <v>1534</v>
      </c>
      <c r="G175" s="35"/>
      <c r="H175" s="35"/>
      <c r="I175" s="156"/>
      <c r="J175" s="35"/>
      <c r="K175" s="35"/>
      <c r="L175" s="36"/>
      <c r="M175" s="157"/>
      <c r="N175" s="158"/>
      <c r="O175" s="56"/>
      <c r="P175" s="56"/>
      <c r="Q175" s="56"/>
      <c r="R175" s="56"/>
      <c r="S175" s="56"/>
      <c r="T175" s="57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20" t="s">
        <v>144</v>
      </c>
      <c r="AU175" s="20" t="s">
        <v>79</v>
      </c>
    </row>
    <row r="176" spans="1:65" s="2" customFormat="1" ht="16.5" customHeight="1">
      <c r="A176" s="35"/>
      <c r="B176" s="140"/>
      <c r="C176" s="141" t="s">
        <v>476</v>
      </c>
      <c r="D176" s="141" t="s">
        <v>137</v>
      </c>
      <c r="E176" s="142" t="s">
        <v>1535</v>
      </c>
      <c r="F176" s="143" t="s">
        <v>1536</v>
      </c>
      <c r="G176" s="144" t="s">
        <v>140</v>
      </c>
      <c r="H176" s="145">
        <v>1678</v>
      </c>
      <c r="I176" s="146"/>
      <c r="J176" s="147">
        <f>ROUND(I176*H176,2)</f>
        <v>0</v>
      </c>
      <c r="K176" s="143" t="s">
        <v>141</v>
      </c>
      <c r="L176" s="36"/>
      <c r="M176" s="148" t="s">
        <v>3</v>
      </c>
      <c r="N176" s="149" t="s">
        <v>40</v>
      </c>
      <c r="O176" s="56"/>
      <c r="P176" s="150">
        <f>O176*H176</f>
        <v>0</v>
      </c>
      <c r="Q176" s="150">
        <v>0</v>
      </c>
      <c r="R176" s="150">
        <f>Q176*H176</f>
        <v>0</v>
      </c>
      <c r="S176" s="150">
        <v>0</v>
      </c>
      <c r="T176" s="151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52" t="s">
        <v>142</v>
      </c>
      <c r="AT176" s="152" t="s">
        <v>137</v>
      </c>
      <c r="AU176" s="152" t="s">
        <v>79</v>
      </c>
      <c r="AY176" s="20" t="s">
        <v>135</v>
      </c>
      <c r="BE176" s="153">
        <f>IF(N176="základní",J176,0)</f>
        <v>0</v>
      </c>
      <c r="BF176" s="153">
        <f>IF(N176="snížená",J176,0)</f>
        <v>0</v>
      </c>
      <c r="BG176" s="153">
        <f>IF(N176="zákl. přenesená",J176,0)</f>
        <v>0</v>
      </c>
      <c r="BH176" s="153">
        <f>IF(N176="sníž. přenesená",J176,0)</f>
        <v>0</v>
      </c>
      <c r="BI176" s="153">
        <f>IF(N176="nulová",J176,0)</f>
        <v>0</v>
      </c>
      <c r="BJ176" s="20" t="s">
        <v>77</v>
      </c>
      <c r="BK176" s="153">
        <f>ROUND(I176*H176,2)</f>
        <v>0</v>
      </c>
      <c r="BL176" s="20" t="s">
        <v>142</v>
      </c>
      <c r="BM176" s="152" t="s">
        <v>686</v>
      </c>
    </row>
    <row r="177" spans="1:65" s="2" customFormat="1" ht="11.25">
      <c r="A177" s="35"/>
      <c r="B177" s="36"/>
      <c r="C177" s="35"/>
      <c r="D177" s="154" t="s">
        <v>144</v>
      </c>
      <c r="E177" s="35"/>
      <c r="F177" s="155" t="s">
        <v>1537</v>
      </c>
      <c r="G177" s="35"/>
      <c r="H177" s="35"/>
      <c r="I177" s="156"/>
      <c r="J177" s="35"/>
      <c r="K177" s="35"/>
      <c r="L177" s="36"/>
      <c r="M177" s="157"/>
      <c r="N177" s="158"/>
      <c r="O177" s="56"/>
      <c r="P177" s="56"/>
      <c r="Q177" s="56"/>
      <c r="R177" s="56"/>
      <c r="S177" s="56"/>
      <c r="T177" s="57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20" t="s">
        <v>144</v>
      </c>
      <c r="AU177" s="20" t="s">
        <v>79</v>
      </c>
    </row>
    <row r="178" spans="1:65" s="2" customFormat="1" ht="16.5" customHeight="1">
      <c r="A178" s="35"/>
      <c r="B178" s="140"/>
      <c r="C178" s="141" t="s">
        <v>486</v>
      </c>
      <c r="D178" s="141" t="s">
        <v>137</v>
      </c>
      <c r="E178" s="142" t="s">
        <v>1538</v>
      </c>
      <c r="F178" s="143" t="s">
        <v>1539</v>
      </c>
      <c r="G178" s="144" t="s">
        <v>140</v>
      </c>
      <c r="H178" s="145">
        <v>1678</v>
      </c>
      <c r="I178" s="146"/>
      <c r="J178" s="147">
        <f>ROUND(I178*H178,2)</f>
        <v>0</v>
      </c>
      <c r="K178" s="143" t="s">
        <v>141</v>
      </c>
      <c r="L178" s="36"/>
      <c r="M178" s="148" t="s">
        <v>3</v>
      </c>
      <c r="N178" s="149" t="s">
        <v>40</v>
      </c>
      <c r="O178" s="56"/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52" t="s">
        <v>142</v>
      </c>
      <c r="AT178" s="152" t="s">
        <v>137</v>
      </c>
      <c r="AU178" s="152" t="s">
        <v>79</v>
      </c>
      <c r="AY178" s="20" t="s">
        <v>135</v>
      </c>
      <c r="BE178" s="153">
        <f>IF(N178="základní",J178,0)</f>
        <v>0</v>
      </c>
      <c r="BF178" s="153">
        <f>IF(N178="snížená",J178,0)</f>
        <v>0</v>
      </c>
      <c r="BG178" s="153">
        <f>IF(N178="zákl. přenesená",J178,0)</f>
        <v>0</v>
      </c>
      <c r="BH178" s="153">
        <f>IF(N178="sníž. přenesená",J178,0)</f>
        <v>0</v>
      </c>
      <c r="BI178" s="153">
        <f>IF(N178="nulová",J178,0)</f>
        <v>0</v>
      </c>
      <c r="BJ178" s="20" t="s">
        <v>77</v>
      </c>
      <c r="BK178" s="153">
        <f>ROUND(I178*H178,2)</f>
        <v>0</v>
      </c>
      <c r="BL178" s="20" t="s">
        <v>142</v>
      </c>
      <c r="BM178" s="152" t="s">
        <v>699</v>
      </c>
    </row>
    <row r="179" spans="1:65" s="2" customFormat="1" ht="11.25">
      <c r="A179" s="35"/>
      <c r="B179" s="36"/>
      <c r="C179" s="35"/>
      <c r="D179" s="154" t="s">
        <v>144</v>
      </c>
      <c r="E179" s="35"/>
      <c r="F179" s="155" t="s">
        <v>1540</v>
      </c>
      <c r="G179" s="35"/>
      <c r="H179" s="35"/>
      <c r="I179" s="156"/>
      <c r="J179" s="35"/>
      <c r="K179" s="35"/>
      <c r="L179" s="36"/>
      <c r="M179" s="157"/>
      <c r="N179" s="158"/>
      <c r="O179" s="56"/>
      <c r="P179" s="56"/>
      <c r="Q179" s="56"/>
      <c r="R179" s="56"/>
      <c r="S179" s="56"/>
      <c r="T179" s="57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20" t="s">
        <v>144</v>
      </c>
      <c r="AU179" s="20" t="s">
        <v>79</v>
      </c>
    </row>
    <row r="180" spans="1:65" s="2" customFormat="1" ht="16.5" customHeight="1">
      <c r="A180" s="35"/>
      <c r="B180" s="140"/>
      <c r="C180" s="141" t="s">
        <v>492</v>
      </c>
      <c r="D180" s="141" t="s">
        <v>137</v>
      </c>
      <c r="E180" s="142" t="s">
        <v>1541</v>
      </c>
      <c r="F180" s="143" t="s">
        <v>1542</v>
      </c>
      <c r="G180" s="144" t="s">
        <v>140</v>
      </c>
      <c r="H180" s="145">
        <v>1678</v>
      </c>
      <c r="I180" s="146"/>
      <c r="J180" s="147">
        <f>ROUND(I180*H180,2)</f>
        <v>0</v>
      </c>
      <c r="K180" s="143" t="s">
        <v>141</v>
      </c>
      <c r="L180" s="36"/>
      <c r="M180" s="148" t="s">
        <v>3</v>
      </c>
      <c r="N180" s="149" t="s">
        <v>40</v>
      </c>
      <c r="O180" s="56"/>
      <c r="P180" s="150">
        <f>O180*H180</f>
        <v>0</v>
      </c>
      <c r="Q180" s="150">
        <v>0</v>
      </c>
      <c r="R180" s="150">
        <f>Q180*H180</f>
        <v>0</v>
      </c>
      <c r="S180" s="150">
        <v>0</v>
      </c>
      <c r="T180" s="151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52" t="s">
        <v>142</v>
      </c>
      <c r="AT180" s="152" t="s">
        <v>137</v>
      </c>
      <c r="AU180" s="152" t="s">
        <v>79</v>
      </c>
      <c r="AY180" s="20" t="s">
        <v>135</v>
      </c>
      <c r="BE180" s="153">
        <f>IF(N180="základní",J180,0)</f>
        <v>0</v>
      </c>
      <c r="BF180" s="153">
        <f>IF(N180="snížená",J180,0)</f>
        <v>0</v>
      </c>
      <c r="BG180" s="153">
        <f>IF(N180="zákl. přenesená",J180,0)</f>
        <v>0</v>
      </c>
      <c r="BH180" s="153">
        <f>IF(N180="sníž. přenesená",J180,0)</f>
        <v>0</v>
      </c>
      <c r="BI180" s="153">
        <f>IF(N180="nulová",J180,0)</f>
        <v>0</v>
      </c>
      <c r="BJ180" s="20" t="s">
        <v>77</v>
      </c>
      <c r="BK180" s="153">
        <f>ROUND(I180*H180,2)</f>
        <v>0</v>
      </c>
      <c r="BL180" s="20" t="s">
        <v>142</v>
      </c>
      <c r="BM180" s="152" t="s">
        <v>711</v>
      </c>
    </row>
    <row r="181" spans="1:65" s="2" customFormat="1" ht="11.25">
      <c r="A181" s="35"/>
      <c r="B181" s="36"/>
      <c r="C181" s="35"/>
      <c r="D181" s="154" t="s">
        <v>144</v>
      </c>
      <c r="E181" s="35"/>
      <c r="F181" s="155" t="s">
        <v>1543</v>
      </c>
      <c r="G181" s="35"/>
      <c r="H181" s="35"/>
      <c r="I181" s="156"/>
      <c r="J181" s="35"/>
      <c r="K181" s="35"/>
      <c r="L181" s="36"/>
      <c r="M181" s="157"/>
      <c r="N181" s="158"/>
      <c r="O181" s="56"/>
      <c r="P181" s="56"/>
      <c r="Q181" s="56"/>
      <c r="R181" s="56"/>
      <c r="S181" s="56"/>
      <c r="T181" s="57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20" t="s">
        <v>144</v>
      </c>
      <c r="AU181" s="20" t="s">
        <v>79</v>
      </c>
    </row>
    <row r="182" spans="1:65" s="2" customFormat="1" ht="24.2" customHeight="1">
      <c r="A182" s="35"/>
      <c r="B182" s="140"/>
      <c r="C182" s="141" t="s">
        <v>497</v>
      </c>
      <c r="D182" s="141" t="s">
        <v>137</v>
      </c>
      <c r="E182" s="142" t="s">
        <v>1561</v>
      </c>
      <c r="F182" s="143" t="s">
        <v>1562</v>
      </c>
      <c r="G182" s="144" t="s">
        <v>140</v>
      </c>
      <c r="H182" s="145">
        <v>1678</v>
      </c>
      <c r="I182" s="146"/>
      <c r="J182" s="147">
        <f>ROUND(I182*H182,2)</f>
        <v>0</v>
      </c>
      <c r="K182" s="143" t="s">
        <v>141</v>
      </c>
      <c r="L182" s="36"/>
      <c r="M182" s="148" t="s">
        <v>3</v>
      </c>
      <c r="N182" s="149" t="s">
        <v>40</v>
      </c>
      <c r="O182" s="56"/>
      <c r="P182" s="150">
        <f>O182*H182</f>
        <v>0</v>
      </c>
      <c r="Q182" s="150">
        <v>0</v>
      </c>
      <c r="R182" s="150">
        <f>Q182*H182</f>
        <v>0</v>
      </c>
      <c r="S182" s="150">
        <v>0</v>
      </c>
      <c r="T182" s="151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52" t="s">
        <v>142</v>
      </c>
      <c r="AT182" s="152" t="s">
        <v>137</v>
      </c>
      <c r="AU182" s="152" t="s">
        <v>79</v>
      </c>
      <c r="AY182" s="20" t="s">
        <v>135</v>
      </c>
      <c r="BE182" s="153">
        <f>IF(N182="základní",J182,0)</f>
        <v>0</v>
      </c>
      <c r="BF182" s="153">
        <f>IF(N182="snížená",J182,0)</f>
        <v>0</v>
      </c>
      <c r="BG182" s="153">
        <f>IF(N182="zákl. přenesená",J182,0)</f>
        <v>0</v>
      </c>
      <c r="BH182" s="153">
        <f>IF(N182="sníž. přenesená",J182,0)</f>
        <v>0</v>
      </c>
      <c r="BI182" s="153">
        <f>IF(N182="nulová",J182,0)</f>
        <v>0</v>
      </c>
      <c r="BJ182" s="20" t="s">
        <v>77</v>
      </c>
      <c r="BK182" s="153">
        <f>ROUND(I182*H182,2)</f>
        <v>0</v>
      </c>
      <c r="BL182" s="20" t="s">
        <v>142</v>
      </c>
      <c r="BM182" s="152" t="s">
        <v>723</v>
      </c>
    </row>
    <row r="183" spans="1:65" s="2" customFormat="1" ht="11.25">
      <c r="A183" s="35"/>
      <c r="B183" s="36"/>
      <c r="C183" s="35"/>
      <c r="D183" s="154" t="s">
        <v>144</v>
      </c>
      <c r="E183" s="35"/>
      <c r="F183" s="155" t="s">
        <v>1563</v>
      </c>
      <c r="G183" s="35"/>
      <c r="H183" s="35"/>
      <c r="I183" s="156"/>
      <c r="J183" s="35"/>
      <c r="K183" s="35"/>
      <c r="L183" s="36"/>
      <c r="M183" s="157"/>
      <c r="N183" s="158"/>
      <c r="O183" s="56"/>
      <c r="P183" s="56"/>
      <c r="Q183" s="56"/>
      <c r="R183" s="56"/>
      <c r="S183" s="56"/>
      <c r="T183" s="57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20" t="s">
        <v>144</v>
      </c>
      <c r="AU183" s="20" t="s">
        <v>79</v>
      </c>
    </row>
    <row r="184" spans="1:65" s="2" customFormat="1" ht="16.5" customHeight="1">
      <c r="A184" s="35"/>
      <c r="B184" s="140"/>
      <c r="C184" s="183" t="s">
        <v>503</v>
      </c>
      <c r="D184" s="183" t="s">
        <v>405</v>
      </c>
      <c r="E184" s="184" t="s">
        <v>1564</v>
      </c>
      <c r="F184" s="185" t="s">
        <v>1565</v>
      </c>
      <c r="G184" s="186" t="s">
        <v>1038</v>
      </c>
      <c r="H184" s="187">
        <v>58.73</v>
      </c>
      <c r="I184" s="188"/>
      <c r="J184" s="189">
        <f>ROUND(I184*H184,2)</f>
        <v>0</v>
      </c>
      <c r="K184" s="185" t="s">
        <v>3</v>
      </c>
      <c r="L184" s="190"/>
      <c r="M184" s="191" t="s">
        <v>3</v>
      </c>
      <c r="N184" s="192" t="s">
        <v>40</v>
      </c>
      <c r="O184" s="56"/>
      <c r="P184" s="150">
        <f>O184*H184</f>
        <v>0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52" t="s">
        <v>192</v>
      </c>
      <c r="AT184" s="152" t="s">
        <v>405</v>
      </c>
      <c r="AU184" s="152" t="s">
        <v>79</v>
      </c>
      <c r="AY184" s="20" t="s">
        <v>135</v>
      </c>
      <c r="BE184" s="153">
        <f>IF(N184="základní",J184,0)</f>
        <v>0</v>
      </c>
      <c r="BF184" s="153">
        <f>IF(N184="snížená",J184,0)</f>
        <v>0</v>
      </c>
      <c r="BG184" s="153">
        <f>IF(N184="zákl. přenesená",J184,0)</f>
        <v>0</v>
      </c>
      <c r="BH184" s="153">
        <f>IF(N184="sníž. přenesená",J184,0)</f>
        <v>0</v>
      </c>
      <c r="BI184" s="153">
        <f>IF(N184="nulová",J184,0)</f>
        <v>0</v>
      </c>
      <c r="BJ184" s="20" t="s">
        <v>77</v>
      </c>
      <c r="BK184" s="153">
        <f>ROUND(I184*H184,2)</f>
        <v>0</v>
      </c>
      <c r="BL184" s="20" t="s">
        <v>142</v>
      </c>
      <c r="BM184" s="152" t="s">
        <v>730</v>
      </c>
    </row>
    <row r="185" spans="1:65" s="14" customFormat="1" ht="11.25">
      <c r="B185" s="167"/>
      <c r="D185" s="160" t="s">
        <v>146</v>
      </c>
      <c r="E185" s="168" t="s">
        <v>3</v>
      </c>
      <c r="F185" s="169" t="s">
        <v>1566</v>
      </c>
      <c r="H185" s="170">
        <v>58.73</v>
      </c>
      <c r="I185" s="171"/>
      <c r="L185" s="167"/>
      <c r="M185" s="172"/>
      <c r="N185" s="173"/>
      <c r="O185" s="173"/>
      <c r="P185" s="173"/>
      <c r="Q185" s="173"/>
      <c r="R185" s="173"/>
      <c r="S185" s="173"/>
      <c r="T185" s="174"/>
      <c r="AT185" s="168" t="s">
        <v>146</v>
      </c>
      <c r="AU185" s="168" t="s">
        <v>79</v>
      </c>
      <c r="AV185" s="14" t="s">
        <v>79</v>
      </c>
      <c r="AW185" s="14" t="s">
        <v>31</v>
      </c>
      <c r="AX185" s="14" t="s">
        <v>69</v>
      </c>
      <c r="AY185" s="168" t="s">
        <v>135</v>
      </c>
    </row>
    <row r="186" spans="1:65" s="15" customFormat="1" ht="11.25">
      <c r="B186" s="175"/>
      <c r="D186" s="160" t="s">
        <v>146</v>
      </c>
      <c r="E186" s="176" t="s">
        <v>3</v>
      </c>
      <c r="F186" s="177" t="s">
        <v>149</v>
      </c>
      <c r="H186" s="178">
        <v>58.73</v>
      </c>
      <c r="I186" s="179"/>
      <c r="L186" s="175"/>
      <c r="M186" s="180"/>
      <c r="N186" s="181"/>
      <c r="O186" s="181"/>
      <c r="P186" s="181"/>
      <c r="Q186" s="181"/>
      <c r="R186" s="181"/>
      <c r="S186" s="181"/>
      <c r="T186" s="182"/>
      <c r="AT186" s="176" t="s">
        <v>146</v>
      </c>
      <c r="AU186" s="176" t="s">
        <v>79</v>
      </c>
      <c r="AV186" s="15" t="s">
        <v>142</v>
      </c>
      <c r="AW186" s="15" t="s">
        <v>31</v>
      </c>
      <c r="AX186" s="15" t="s">
        <v>77</v>
      </c>
      <c r="AY186" s="176" t="s">
        <v>135</v>
      </c>
    </row>
    <row r="187" spans="1:65" s="2" customFormat="1" ht="16.5" customHeight="1">
      <c r="A187" s="35"/>
      <c r="B187" s="140"/>
      <c r="C187" s="141" t="s">
        <v>508</v>
      </c>
      <c r="D187" s="141" t="s">
        <v>137</v>
      </c>
      <c r="E187" s="142" t="s">
        <v>1550</v>
      </c>
      <c r="F187" s="143" t="s">
        <v>1551</v>
      </c>
      <c r="G187" s="144" t="s">
        <v>140</v>
      </c>
      <c r="H187" s="145">
        <v>1678</v>
      </c>
      <c r="I187" s="146"/>
      <c r="J187" s="147">
        <f>ROUND(I187*H187,2)</f>
        <v>0</v>
      </c>
      <c r="K187" s="143" t="s">
        <v>141</v>
      </c>
      <c r="L187" s="36"/>
      <c r="M187" s="148" t="s">
        <v>3</v>
      </c>
      <c r="N187" s="149" t="s">
        <v>40</v>
      </c>
      <c r="O187" s="56"/>
      <c r="P187" s="150">
        <f>O187*H187</f>
        <v>0</v>
      </c>
      <c r="Q187" s="150">
        <v>0</v>
      </c>
      <c r="R187" s="150">
        <f>Q187*H187</f>
        <v>0</v>
      </c>
      <c r="S187" s="150">
        <v>0</v>
      </c>
      <c r="T187" s="151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52" t="s">
        <v>142</v>
      </c>
      <c r="AT187" s="152" t="s">
        <v>137</v>
      </c>
      <c r="AU187" s="152" t="s">
        <v>79</v>
      </c>
      <c r="AY187" s="20" t="s">
        <v>135</v>
      </c>
      <c r="BE187" s="153">
        <f>IF(N187="základní",J187,0)</f>
        <v>0</v>
      </c>
      <c r="BF187" s="153">
        <f>IF(N187="snížená",J187,0)</f>
        <v>0</v>
      </c>
      <c r="BG187" s="153">
        <f>IF(N187="zákl. přenesená",J187,0)</f>
        <v>0</v>
      </c>
      <c r="BH187" s="153">
        <f>IF(N187="sníž. přenesená",J187,0)</f>
        <v>0</v>
      </c>
      <c r="BI187" s="153">
        <f>IF(N187="nulová",J187,0)</f>
        <v>0</v>
      </c>
      <c r="BJ187" s="20" t="s">
        <v>77</v>
      </c>
      <c r="BK187" s="153">
        <f>ROUND(I187*H187,2)</f>
        <v>0</v>
      </c>
      <c r="BL187" s="20" t="s">
        <v>142</v>
      </c>
      <c r="BM187" s="152" t="s">
        <v>741</v>
      </c>
    </row>
    <row r="188" spans="1:65" s="2" customFormat="1" ht="11.25">
      <c r="A188" s="35"/>
      <c r="B188" s="36"/>
      <c r="C188" s="35"/>
      <c r="D188" s="154" t="s">
        <v>144</v>
      </c>
      <c r="E188" s="35"/>
      <c r="F188" s="155" t="s">
        <v>1552</v>
      </c>
      <c r="G188" s="35"/>
      <c r="H188" s="35"/>
      <c r="I188" s="156"/>
      <c r="J188" s="35"/>
      <c r="K188" s="35"/>
      <c r="L188" s="36"/>
      <c r="M188" s="157"/>
      <c r="N188" s="158"/>
      <c r="O188" s="56"/>
      <c r="P188" s="56"/>
      <c r="Q188" s="56"/>
      <c r="R188" s="56"/>
      <c r="S188" s="56"/>
      <c r="T188" s="57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20" t="s">
        <v>144</v>
      </c>
      <c r="AU188" s="20" t="s">
        <v>79</v>
      </c>
    </row>
    <row r="189" spans="1:65" s="12" customFormat="1" ht="22.9" customHeight="1">
      <c r="B189" s="127"/>
      <c r="D189" s="128" t="s">
        <v>68</v>
      </c>
      <c r="E189" s="138" t="s">
        <v>1567</v>
      </c>
      <c r="F189" s="138" t="s">
        <v>1568</v>
      </c>
      <c r="I189" s="130"/>
      <c r="J189" s="139">
        <f>BK189</f>
        <v>0</v>
      </c>
      <c r="L189" s="127"/>
      <c r="M189" s="132"/>
      <c r="N189" s="133"/>
      <c r="O189" s="133"/>
      <c r="P189" s="134">
        <f>SUM(P190:P361)</f>
        <v>0</v>
      </c>
      <c r="Q189" s="133"/>
      <c r="R189" s="134">
        <f>SUM(R190:R361)</f>
        <v>4.3000000000000003E-2</v>
      </c>
      <c r="S189" s="133"/>
      <c r="T189" s="135">
        <f>SUM(T190:T361)</f>
        <v>0</v>
      </c>
      <c r="AR189" s="128" t="s">
        <v>77</v>
      </c>
      <c r="AT189" s="136" t="s">
        <v>68</v>
      </c>
      <c r="AU189" s="136" t="s">
        <v>77</v>
      </c>
      <c r="AY189" s="128" t="s">
        <v>135</v>
      </c>
      <c r="BK189" s="137">
        <f>SUM(BK190:BK361)</f>
        <v>0</v>
      </c>
    </row>
    <row r="190" spans="1:65" s="2" customFormat="1" ht="24.2" customHeight="1">
      <c r="A190" s="35"/>
      <c r="B190" s="140"/>
      <c r="C190" s="141" t="s">
        <v>516</v>
      </c>
      <c r="D190" s="141" t="s">
        <v>137</v>
      </c>
      <c r="E190" s="142" t="s">
        <v>1569</v>
      </c>
      <c r="F190" s="143" t="s">
        <v>1570</v>
      </c>
      <c r="G190" s="144" t="s">
        <v>140</v>
      </c>
      <c r="H190" s="145">
        <v>1767</v>
      </c>
      <c r="I190" s="146"/>
      <c r="J190" s="147">
        <f>ROUND(I190*H190,2)</f>
        <v>0</v>
      </c>
      <c r="K190" s="143" t="s">
        <v>141</v>
      </c>
      <c r="L190" s="36"/>
      <c r="M190" s="148" t="s">
        <v>3</v>
      </c>
      <c r="N190" s="149" t="s">
        <v>40</v>
      </c>
      <c r="O190" s="56"/>
      <c r="P190" s="150">
        <f>O190*H190</f>
        <v>0</v>
      </c>
      <c r="Q190" s="150">
        <v>0</v>
      </c>
      <c r="R190" s="150">
        <f>Q190*H190</f>
        <v>0</v>
      </c>
      <c r="S190" s="150">
        <v>0</v>
      </c>
      <c r="T190" s="151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52" t="s">
        <v>142</v>
      </c>
      <c r="AT190" s="152" t="s">
        <v>137</v>
      </c>
      <c r="AU190" s="152" t="s">
        <v>79</v>
      </c>
      <c r="AY190" s="20" t="s">
        <v>135</v>
      </c>
      <c r="BE190" s="153">
        <f>IF(N190="základní",J190,0)</f>
        <v>0</v>
      </c>
      <c r="BF190" s="153">
        <f>IF(N190="snížená",J190,0)</f>
        <v>0</v>
      </c>
      <c r="BG190" s="153">
        <f>IF(N190="zákl. přenesená",J190,0)</f>
        <v>0</v>
      </c>
      <c r="BH190" s="153">
        <f>IF(N190="sníž. přenesená",J190,0)</f>
        <v>0</v>
      </c>
      <c r="BI190" s="153">
        <f>IF(N190="nulová",J190,0)</f>
        <v>0</v>
      </c>
      <c r="BJ190" s="20" t="s">
        <v>77</v>
      </c>
      <c r="BK190" s="153">
        <f>ROUND(I190*H190,2)</f>
        <v>0</v>
      </c>
      <c r="BL190" s="20" t="s">
        <v>142</v>
      </c>
      <c r="BM190" s="152" t="s">
        <v>365</v>
      </c>
    </row>
    <row r="191" spans="1:65" s="2" customFormat="1" ht="11.25">
      <c r="A191" s="35"/>
      <c r="B191" s="36"/>
      <c r="C191" s="35"/>
      <c r="D191" s="154" t="s">
        <v>144</v>
      </c>
      <c r="E191" s="35"/>
      <c r="F191" s="155" t="s">
        <v>1571</v>
      </c>
      <c r="G191" s="35"/>
      <c r="H191" s="35"/>
      <c r="I191" s="156"/>
      <c r="J191" s="35"/>
      <c r="K191" s="35"/>
      <c r="L191" s="36"/>
      <c r="M191" s="157"/>
      <c r="N191" s="158"/>
      <c r="O191" s="56"/>
      <c r="P191" s="56"/>
      <c r="Q191" s="56"/>
      <c r="R191" s="56"/>
      <c r="S191" s="56"/>
      <c r="T191" s="57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20" t="s">
        <v>144</v>
      </c>
      <c r="AU191" s="20" t="s">
        <v>79</v>
      </c>
    </row>
    <row r="192" spans="1:65" s="2" customFormat="1" ht="24.2" customHeight="1">
      <c r="A192" s="35"/>
      <c r="B192" s="140"/>
      <c r="C192" s="141" t="s">
        <v>523</v>
      </c>
      <c r="D192" s="141" t="s">
        <v>137</v>
      </c>
      <c r="E192" s="142" t="s">
        <v>1525</v>
      </c>
      <c r="F192" s="143" t="s">
        <v>1526</v>
      </c>
      <c r="G192" s="144" t="s">
        <v>140</v>
      </c>
      <c r="H192" s="145">
        <v>1337</v>
      </c>
      <c r="I192" s="146"/>
      <c r="J192" s="147">
        <f>ROUND(I192*H192,2)</f>
        <v>0</v>
      </c>
      <c r="K192" s="143" t="s">
        <v>141</v>
      </c>
      <c r="L192" s="36"/>
      <c r="M192" s="148" t="s">
        <v>3</v>
      </c>
      <c r="N192" s="149" t="s">
        <v>40</v>
      </c>
      <c r="O192" s="56"/>
      <c r="P192" s="150">
        <f>O192*H192</f>
        <v>0</v>
      </c>
      <c r="Q192" s="150">
        <v>0</v>
      </c>
      <c r="R192" s="150">
        <f>Q192*H192</f>
        <v>0</v>
      </c>
      <c r="S192" s="150">
        <v>0</v>
      </c>
      <c r="T192" s="151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52" t="s">
        <v>142</v>
      </c>
      <c r="AT192" s="152" t="s">
        <v>137</v>
      </c>
      <c r="AU192" s="152" t="s">
        <v>79</v>
      </c>
      <c r="AY192" s="20" t="s">
        <v>135</v>
      </c>
      <c r="BE192" s="153">
        <f>IF(N192="základní",J192,0)</f>
        <v>0</v>
      </c>
      <c r="BF192" s="153">
        <f>IF(N192="snížená",J192,0)</f>
        <v>0</v>
      </c>
      <c r="BG192" s="153">
        <f>IF(N192="zákl. přenesená",J192,0)</f>
        <v>0</v>
      </c>
      <c r="BH192" s="153">
        <f>IF(N192="sníž. přenesená",J192,0)</f>
        <v>0</v>
      </c>
      <c r="BI192" s="153">
        <f>IF(N192="nulová",J192,0)</f>
        <v>0</v>
      </c>
      <c r="BJ192" s="20" t="s">
        <v>77</v>
      </c>
      <c r="BK192" s="153">
        <f>ROUND(I192*H192,2)</f>
        <v>0</v>
      </c>
      <c r="BL192" s="20" t="s">
        <v>142</v>
      </c>
      <c r="BM192" s="152" t="s">
        <v>755</v>
      </c>
    </row>
    <row r="193" spans="1:65" s="2" customFormat="1" ht="11.25">
      <c r="A193" s="35"/>
      <c r="B193" s="36"/>
      <c r="C193" s="35"/>
      <c r="D193" s="154" t="s">
        <v>144</v>
      </c>
      <c r="E193" s="35"/>
      <c r="F193" s="155" t="s">
        <v>1527</v>
      </c>
      <c r="G193" s="35"/>
      <c r="H193" s="35"/>
      <c r="I193" s="156"/>
      <c r="J193" s="35"/>
      <c r="K193" s="35"/>
      <c r="L193" s="36"/>
      <c r="M193" s="157"/>
      <c r="N193" s="158"/>
      <c r="O193" s="56"/>
      <c r="P193" s="56"/>
      <c r="Q193" s="56"/>
      <c r="R193" s="56"/>
      <c r="S193" s="56"/>
      <c r="T193" s="57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20" t="s">
        <v>144</v>
      </c>
      <c r="AU193" s="20" t="s">
        <v>79</v>
      </c>
    </row>
    <row r="194" spans="1:65" s="2" customFormat="1" ht="24.2" customHeight="1">
      <c r="A194" s="35"/>
      <c r="B194" s="140"/>
      <c r="C194" s="141" t="s">
        <v>529</v>
      </c>
      <c r="D194" s="141" t="s">
        <v>137</v>
      </c>
      <c r="E194" s="142" t="s">
        <v>1572</v>
      </c>
      <c r="F194" s="143" t="s">
        <v>1573</v>
      </c>
      <c r="G194" s="144" t="s">
        <v>140</v>
      </c>
      <c r="H194" s="145">
        <v>430</v>
      </c>
      <c r="I194" s="146"/>
      <c r="J194" s="147">
        <f>ROUND(I194*H194,2)</f>
        <v>0</v>
      </c>
      <c r="K194" s="143" t="s">
        <v>141</v>
      </c>
      <c r="L194" s="36"/>
      <c r="M194" s="148" t="s">
        <v>3</v>
      </c>
      <c r="N194" s="149" t="s">
        <v>40</v>
      </c>
      <c r="O194" s="56"/>
      <c r="P194" s="150">
        <f>O194*H194</f>
        <v>0</v>
      </c>
      <c r="Q194" s="150">
        <v>0</v>
      </c>
      <c r="R194" s="150">
        <f>Q194*H194</f>
        <v>0</v>
      </c>
      <c r="S194" s="150">
        <v>0</v>
      </c>
      <c r="T194" s="151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52" t="s">
        <v>142</v>
      </c>
      <c r="AT194" s="152" t="s">
        <v>137</v>
      </c>
      <c r="AU194" s="152" t="s">
        <v>79</v>
      </c>
      <c r="AY194" s="20" t="s">
        <v>135</v>
      </c>
      <c r="BE194" s="153">
        <f>IF(N194="základní",J194,0)</f>
        <v>0</v>
      </c>
      <c r="BF194" s="153">
        <f>IF(N194="snížená",J194,0)</f>
        <v>0</v>
      </c>
      <c r="BG194" s="153">
        <f>IF(N194="zákl. přenesená",J194,0)</f>
        <v>0</v>
      </c>
      <c r="BH194" s="153">
        <f>IF(N194="sníž. přenesená",J194,0)</f>
        <v>0</v>
      </c>
      <c r="BI194" s="153">
        <f>IF(N194="nulová",J194,0)</f>
        <v>0</v>
      </c>
      <c r="BJ194" s="20" t="s">
        <v>77</v>
      </c>
      <c r="BK194" s="153">
        <f>ROUND(I194*H194,2)</f>
        <v>0</v>
      </c>
      <c r="BL194" s="20" t="s">
        <v>142</v>
      </c>
      <c r="BM194" s="152" t="s">
        <v>763</v>
      </c>
    </row>
    <row r="195" spans="1:65" s="2" customFormat="1" ht="11.25">
      <c r="A195" s="35"/>
      <c r="B195" s="36"/>
      <c r="C195" s="35"/>
      <c r="D195" s="154" t="s">
        <v>144</v>
      </c>
      <c r="E195" s="35"/>
      <c r="F195" s="155" t="s">
        <v>1574</v>
      </c>
      <c r="G195" s="35"/>
      <c r="H195" s="35"/>
      <c r="I195" s="156"/>
      <c r="J195" s="35"/>
      <c r="K195" s="35"/>
      <c r="L195" s="36"/>
      <c r="M195" s="157"/>
      <c r="N195" s="158"/>
      <c r="O195" s="56"/>
      <c r="P195" s="56"/>
      <c r="Q195" s="56"/>
      <c r="R195" s="56"/>
      <c r="S195" s="56"/>
      <c r="T195" s="57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T195" s="20" t="s">
        <v>144</v>
      </c>
      <c r="AU195" s="20" t="s">
        <v>79</v>
      </c>
    </row>
    <row r="196" spans="1:65" s="2" customFormat="1" ht="16.5" customHeight="1">
      <c r="A196" s="35"/>
      <c r="B196" s="140"/>
      <c r="C196" s="183" t="s">
        <v>534</v>
      </c>
      <c r="D196" s="183" t="s">
        <v>405</v>
      </c>
      <c r="E196" s="184" t="s">
        <v>1528</v>
      </c>
      <c r="F196" s="185" t="s">
        <v>1529</v>
      </c>
      <c r="G196" s="186" t="s">
        <v>1530</v>
      </c>
      <c r="H196" s="187">
        <v>0.88400000000000001</v>
      </c>
      <c r="I196" s="188"/>
      <c r="J196" s="189">
        <f>ROUND(I196*H196,2)</f>
        <v>0</v>
      </c>
      <c r="K196" s="185" t="s">
        <v>141</v>
      </c>
      <c r="L196" s="190"/>
      <c r="M196" s="191" t="s">
        <v>3</v>
      </c>
      <c r="N196" s="192" t="s">
        <v>40</v>
      </c>
      <c r="O196" s="56"/>
      <c r="P196" s="150">
        <f>O196*H196</f>
        <v>0</v>
      </c>
      <c r="Q196" s="150">
        <v>0</v>
      </c>
      <c r="R196" s="150">
        <f>Q196*H196</f>
        <v>0</v>
      </c>
      <c r="S196" s="150">
        <v>0</v>
      </c>
      <c r="T196" s="151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52" t="s">
        <v>192</v>
      </c>
      <c r="AT196" s="152" t="s">
        <v>405</v>
      </c>
      <c r="AU196" s="152" t="s">
        <v>79</v>
      </c>
      <c r="AY196" s="20" t="s">
        <v>135</v>
      </c>
      <c r="BE196" s="153">
        <f>IF(N196="základní",J196,0)</f>
        <v>0</v>
      </c>
      <c r="BF196" s="153">
        <f>IF(N196="snížená",J196,0)</f>
        <v>0</v>
      </c>
      <c r="BG196" s="153">
        <f>IF(N196="zákl. přenesená",J196,0)</f>
        <v>0</v>
      </c>
      <c r="BH196" s="153">
        <f>IF(N196="sníž. přenesená",J196,0)</f>
        <v>0</v>
      </c>
      <c r="BI196" s="153">
        <f>IF(N196="nulová",J196,0)</f>
        <v>0</v>
      </c>
      <c r="BJ196" s="20" t="s">
        <v>77</v>
      </c>
      <c r="BK196" s="153">
        <f>ROUND(I196*H196,2)</f>
        <v>0</v>
      </c>
      <c r="BL196" s="20" t="s">
        <v>142</v>
      </c>
      <c r="BM196" s="152" t="s">
        <v>777</v>
      </c>
    </row>
    <row r="197" spans="1:65" s="14" customFormat="1" ht="11.25">
      <c r="B197" s="167"/>
      <c r="D197" s="160" t="s">
        <v>146</v>
      </c>
      <c r="E197" s="168" t="s">
        <v>3</v>
      </c>
      <c r="F197" s="169" t="s">
        <v>1575</v>
      </c>
      <c r="H197" s="170">
        <v>0.88400000000000001</v>
      </c>
      <c r="I197" s="171"/>
      <c r="L197" s="167"/>
      <c r="M197" s="172"/>
      <c r="N197" s="173"/>
      <c r="O197" s="173"/>
      <c r="P197" s="173"/>
      <c r="Q197" s="173"/>
      <c r="R197" s="173"/>
      <c r="S197" s="173"/>
      <c r="T197" s="174"/>
      <c r="AT197" s="168" t="s">
        <v>146</v>
      </c>
      <c r="AU197" s="168" t="s">
        <v>79</v>
      </c>
      <c r="AV197" s="14" t="s">
        <v>79</v>
      </c>
      <c r="AW197" s="14" t="s">
        <v>31</v>
      </c>
      <c r="AX197" s="14" t="s">
        <v>69</v>
      </c>
      <c r="AY197" s="168" t="s">
        <v>135</v>
      </c>
    </row>
    <row r="198" spans="1:65" s="15" customFormat="1" ht="11.25">
      <c r="B198" s="175"/>
      <c r="D198" s="160" t="s">
        <v>146</v>
      </c>
      <c r="E198" s="176" t="s">
        <v>3</v>
      </c>
      <c r="F198" s="177" t="s">
        <v>149</v>
      </c>
      <c r="H198" s="178">
        <v>0.88400000000000001</v>
      </c>
      <c r="I198" s="179"/>
      <c r="L198" s="175"/>
      <c r="M198" s="180"/>
      <c r="N198" s="181"/>
      <c r="O198" s="181"/>
      <c r="P198" s="181"/>
      <c r="Q198" s="181"/>
      <c r="R198" s="181"/>
      <c r="S198" s="181"/>
      <c r="T198" s="182"/>
      <c r="AT198" s="176" t="s">
        <v>146</v>
      </c>
      <c r="AU198" s="176" t="s">
        <v>79</v>
      </c>
      <c r="AV198" s="15" t="s">
        <v>142</v>
      </c>
      <c r="AW198" s="15" t="s">
        <v>31</v>
      </c>
      <c r="AX198" s="15" t="s">
        <v>77</v>
      </c>
      <c r="AY198" s="176" t="s">
        <v>135</v>
      </c>
    </row>
    <row r="199" spans="1:65" s="2" customFormat="1" ht="21.75" customHeight="1">
      <c r="A199" s="35"/>
      <c r="B199" s="140"/>
      <c r="C199" s="141" t="s">
        <v>539</v>
      </c>
      <c r="D199" s="141" t="s">
        <v>137</v>
      </c>
      <c r="E199" s="142" t="s">
        <v>1556</v>
      </c>
      <c r="F199" s="143" t="s">
        <v>1557</v>
      </c>
      <c r="G199" s="144" t="s">
        <v>140</v>
      </c>
      <c r="H199" s="145">
        <v>1337</v>
      </c>
      <c r="I199" s="146"/>
      <c r="J199" s="147">
        <f>ROUND(I199*H199,2)</f>
        <v>0</v>
      </c>
      <c r="K199" s="143" t="s">
        <v>141</v>
      </c>
      <c r="L199" s="36"/>
      <c r="M199" s="148" t="s">
        <v>3</v>
      </c>
      <c r="N199" s="149" t="s">
        <v>40</v>
      </c>
      <c r="O199" s="56"/>
      <c r="P199" s="150">
        <f>O199*H199</f>
        <v>0</v>
      </c>
      <c r="Q199" s="150">
        <v>0</v>
      </c>
      <c r="R199" s="150">
        <f>Q199*H199</f>
        <v>0</v>
      </c>
      <c r="S199" s="150">
        <v>0</v>
      </c>
      <c r="T199" s="151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52" t="s">
        <v>142</v>
      </c>
      <c r="AT199" s="152" t="s">
        <v>137</v>
      </c>
      <c r="AU199" s="152" t="s">
        <v>79</v>
      </c>
      <c r="AY199" s="20" t="s">
        <v>135</v>
      </c>
      <c r="BE199" s="153">
        <f>IF(N199="základní",J199,0)</f>
        <v>0</v>
      </c>
      <c r="BF199" s="153">
        <f>IF(N199="snížená",J199,0)</f>
        <v>0</v>
      </c>
      <c r="BG199" s="153">
        <f>IF(N199="zákl. přenesená",J199,0)</f>
        <v>0</v>
      </c>
      <c r="BH199" s="153">
        <f>IF(N199="sníž. přenesená",J199,0)</f>
        <v>0</v>
      </c>
      <c r="BI199" s="153">
        <f>IF(N199="nulová",J199,0)</f>
        <v>0</v>
      </c>
      <c r="BJ199" s="20" t="s">
        <v>77</v>
      </c>
      <c r="BK199" s="153">
        <f>ROUND(I199*H199,2)</f>
        <v>0</v>
      </c>
      <c r="BL199" s="20" t="s">
        <v>142</v>
      </c>
      <c r="BM199" s="152" t="s">
        <v>790</v>
      </c>
    </row>
    <row r="200" spans="1:65" s="2" customFormat="1" ht="11.25">
      <c r="A200" s="35"/>
      <c r="B200" s="36"/>
      <c r="C200" s="35"/>
      <c r="D200" s="154" t="s">
        <v>144</v>
      </c>
      <c r="E200" s="35"/>
      <c r="F200" s="155" t="s">
        <v>1558</v>
      </c>
      <c r="G200" s="35"/>
      <c r="H200" s="35"/>
      <c r="I200" s="156"/>
      <c r="J200" s="35"/>
      <c r="K200" s="35"/>
      <c r="L200" s="36"/>
      <c r="M200" s="157"/>
      <c r="N200" s="158"/>
      <c r="O200" s="56"/>
      <c r="P200" s="56"/>
      <c r="Q200" s="56"/>
      <c r="R200" s="56"/>
      <c r="S200" s="56"/>
      <c r="T200" s="57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T200" s="20" t="s">
        <v>144</v>
      </c>
      <c r="AU200" s="20" t="s">
        <v>79</v>
      </c>
    </row>
    <row r="201" spans="1:65" s="2" customFormat="1" ht="21.75" customHeight="1">
      <c r="A201" s="35"/>
      <c r="B201" s="140"/>
      <c r="C201" s="141" t="s">
        <v>545</v>
      </c>
      <c r="D201" s="141" t="s">
        <v>137</v>
      </c>
      <c r="E201" s="142" t="s">
        <v>1576</v>
      </c>
      <c r="F201" s="143" t="s">
        <v>1577</v>
      </c>
      <c r="G201" s="144" t="s">
        <v>140</v>
      </c>
      <c r="H201" s="145">
        <v>430</v>
      </c>
      <c r="I201" s="146"/>
      <c r="J201" s="147">
        <f>ROUND(I201*H201,2)</f>
        <v>0</v>
      </c>
      <c r="K201" s="143" t="s">
        <v>141</v>
      </c>
      <c r="L201" s="36"/>
      <c r="M201" s="148" t="s">
        <v>3</v>
      </c>
      <c r="N201" s="149" t="s">
        <v>40</v>
      </c>
      <c r="O201" s="56"/>
      <c r="P201" s="150">
        <f>O201*H201</f>
        <v>0</v>
      </c>
      <c r="Q201" s="150">
        <v>0</v>
      </c>
      <c r="R201" s="150">
        <f>Q201*H201</f>
        <v>0</v>
      </c>
      <c r="S201" s="150">
        <v>0</v>
      </c>
      <c r="T201" s="151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52" t="s">
        <v>142</v>
      </c>
      <c r="AT201" s="152" t="s">
        <v>137</v>
      </c>
      <c r="AU201" s="152" t="s">
        <v>79</v>
      </c>
      <c r="AY201" s="20" t="s">
        <v>135</v>
      </c>
      <c r="BE201" s="153">
        <f>IF(N201="základní",J201,0)</f>
        <v>0</v>
      </c>
      <c r="BF201" s="153">
        <f>IF(N201="snížená",J201,0)</f>
        <v>0</v>
      </c>
      <c r="BG201" s="153">
        <f>IF(N201="zákl. přenesená",J201,0)</f>
        <v>0</v>
      </c>
      <c r="BH201" s="153">
        <f>IF(N201="sníž. přenesená",J201,0)</f>
        <v>0</v>
      </c>
      <c r="BI201" s="153">
        <f>IF(N201="nulová",J201,0)</f>
        <v>0</v>
      </c>
      <c r="BJ201" s="20" t="s">
        <v>77</v>
      </c>
      <c r="BK201" s="153">
        <f>ROUND(I201*H201,2)</f>
        <v>0</v>
      </c>
      <c r="BL201" s="20" t="s">
        <v>142</v>
      </c>
      <c r="BM201" s="152" t="s">
        <v>801</v>
      </c>
    </row>
    <row r="202" spans="1:65" s="2" customFormat="1" ht="11.25">
      <c r="A202" s="35"/>
      <c r="B202" s="36"/>
      <c r="C202" s="35"/>
      <c r="D202" s="154" t="s">
        <v>144</v>
      </c>
      <c r="E202" s="35"/>
      <c r="F202" s="155" t="s">
        <v>1578</v>
      </c>
      <c r="G202" s="35"/>
      <c r="H202" s="35"/>
      <c r="I202" s="156"/>
      <c r="J202" s="35"/>
      <c r="K202" s="35"/>
      <c r="L202" s="36"/>
      <c r="M202" s="157"/>
      <c r="N202" s="158"/>
      <c r="O202" s="56"/>
      <c r="P202" s="56"/>
      <c r="Q202" s="56"/>
      <c r="R202" s="56"/>
      <c r="S202" s="56"/>
      <c r="T202" s="57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T202" s="20" t="s">
        <v>144</v>
      </c>
      <c r="AU202" s="20" t="s">
        <v>79</v>
      </c>
    </row>
    <row r="203" spans="1:65" s="2" customFormat="1" ht="16.5" customHeight="1">
      <c r="A203" s="35"/>
      <c r="B203" s="140"/>
      <c r="C203" s="183" t="s">
        <v>550</v>
      </c>
      <c r="D203" s="183" t="s">
        <v>405</v>
      </c>
      <c r="E203" s="184" t="s">
        <v>1579</v>
      </c>
      <c r="F203" s="185" t="s">
        <v>1580</v>
      </c>
      <c r="G203" s="186" t="s">
        <v>185</v>
      </c>
      <c r="H203" s="187">
        <v>88.35</v>
      </c>
      <c r="I203" s="188"/>
      <c r="J203" s="189">
        <f>ROUND(I203*H203,2)</f>
        <v>0</v>
      </c>
      <c r="K203" s="185" t="s">
        <v>141</v>
      </c>
      <c r="L203" s="190"/>
      <c r="M203" s="191" t="s">
        <v>3</v>
      </c>
      <c r="N203" s="192" t="s">
        <v>40</v>
      </c>
      <c r="O203" s="56"/>
      <c r="P203" s="150">
        <f>O203*H203</f>
        <v>0</v>
      </c>
      <c r="Q203" s="150">
        <v>0</v>
      </c>
      <c r="R203" s="150">
        <f>Q203*H203</f>
        <v>0</v>
      </c>
      <c r="S203" s="150">
        <v>0</v>
      </c>
      <c r="T203" s="151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52" t="s">
        <v>192</v>
      </c>
      <c r="AT203" s="152" t="s">
        <v>405</v>
      </c>
      <c r="AU203" s="152" t="s">
        <v>79</v>
      </c>
      <c r="AY203" s="20" t="s">
        <v>135</v>
      </c>
      <c r="BE203" s="153">
        <f>IF(N203="základní",J203,0)</f>
        <v>0</v>
      </c>
      <c r="BF203" s="153">
        <f>IF(N203="snížená",J203,0)</f>
        <v>0</v>
      </c>
      <c r="BG203" s="153">
        <f>IF(N203="zákl. přenesená",J203,0)</f>
        <v>0</v>
      </c>
      <c r="BH203" s="153">
        <f>IF(N203="sníž. přenesená",J203,0)</f>
        <v>0</v>
      </c>
      <c r="BI203" s="153">
        <f>IF(N203="nulová",J203,0)</f>
        <v>0</v>
      </c>
      <c r="BJ203" s="20" t="s">
        <v>77</v>
      </c>
      <c r="BK203" s="153">
        <f>ROUND(I203*H203,2)</f>
        <v>0</v>
      </c>
      <c r="BL203" s="20" t="s">
        <v>142</v>
      </c>
      <c r="BM203" s="152" t="s">
        <v>809</v>
      </c>
    </row>
    <row r="204" spans="1:65" s="2" customFormat="1" ht="16.5" customHeight="1">
      <c r="A204" s="35"/>
      <c r="B204" s="140"/>
      <c r="C204" s="141" t="s">
        <v>556</v>
      </c>
      <c r="D204" s="141" t="s">
        <v>137</v>
      </c>
      <c r="E204" s="142" t="s">
        <v>1581</v>
      </c>
      <c r="F204" s="143" t="s">
        <v>1582</v>
      </c>
      <c r="G204" s="144" t="s">
        <v>140</v>
      </c>
      <c r="H204" s="145">
        <v>1767</v>
      </c>
      <c r="I204" s="146"/>
      <c r="J204" s="147">
        <f>ROUND(I204*H204,2)</f>
        <v>0</v>
      </c>
      <c r="K204" s="143" t="s">
        <v>141</v>
      </c>
      <c r="L204" s="36"/>
      <c r="M204" s="148" t="s">
        <v>3</v>
      </c>
      <c r="N204" s="149" t="s">
        <v>40</v>
      </c>
      <c r="O204" s="56"/>
      <c r="P204" s="150">
        <f>O204*H204</f>
        <v>0</v>
      </c>
      <c r="Q204" s="150">
        <v>0</v>
      </c>
      <c r="R204" s="150">
        <f>Q204*H204</f>
        <v>0</v>
      </c>
      <c r="S204" s="150">
        <v>0</v>
      </c>
      <c r="T204" s="151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52" t="s">
        <v>142</v>
      </c>
      <c r="AT204" s="152" t="s">
        <v>137</v>
      </c>
      <c r="AU204" s="152" t="s">
        <v>79</v>
      </c>
      <c r="AY204" s="20" t="s">
        <v>135</v>
      </c>
      <c r="BE204" s="153">
        <f>IF(N204="základní",J204,0)</f>
        <v>0</v>
      </c>
      <c r="BF204" s="153">
        <f>IF(N204="snížená",J204,0)</f>
        <v>0</v>
      </c>
      <c r="BG204" s="153">
        <f>IF(N204="zákl. přenesená",J204,0)</f>
        <v>0</v>
      </c>
      <c r="BH204" s="153">
        <f>IF(N204="sníž. přenesená",J204,0)</f>
        <v>0</v>
      </c>
      <c r="BI204" s="153">
        <f>IF(N204="nulová",J204,0)</f>
        <v>0</v>
      </c>
      <c r="BJ204" s="20" t="s">
        <v>77</v>
      </c>
      <c r="BK204" s="153">
        <f>ROUND(I204*H204,2)</f>
        <v>0</v>
      </c>
      <c r="BL204" s="20" t="s">
        <v>142</v>
      </c>
      <c r="BM204" s="152" t="s">
        <v>820</v>
      </c>
    </row>
    <row r="205" spans="1:65" s="2" customFormat="1" ht="11.25">
      <c r="A205" s="35"/>
      <c r="B205" s="36"/>
      <c r="C205" s="35"/>
      <c r="D205" s="154" t="s">
        <v>144</v>
      </c>
      <c r="E205" s="35"/>
      <c r="F205" s="155" t="s">
        <v>1583</v>
      </c>
      <c r="G205" s="35"/>
      <c r="H205" s="35"/>
      <c r="I205" s="156"/>
      <c r="J205" s="35"/>
      <c r="K205" s="35"/>
      <c r="L205" s="36"/>
      <c r="M205" s="157"/>
      <c r="N205" s="158"/>
      <c r="O205" s="56"/>
      <c r="P205" s="56"/>
      <c r="Q205" s="56"/>
      <c r="R205" s="56"/>
      <c r="S205" s="56"/>
      <c r="T205" s="57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20" t="s">
        <v>144</v>
      </c>
      <c r="AU205" s="20" t="s">
        <v>79</v>
      </c>
    </row>
    <row r="206" spans="1:65" s="2" customFormat="1" ht="21.75" customHeight="1">
      <c r="A206" s="35"/>
      <c r="B206" s="140"/>
      <c r="C206" s="141" t="s">
        <v>561</v>
      </c>
      <c r="D206" s="141" t="s">
        <v>137</v>
      </c>
      <c r="E206" s="142" t="s">
        <v>1584</v>
      </c>
      <c r="F206" s="143" t="s">
        <v>1585</v>
      </c>
      <c r="G206" s="144" t="s">
        <v>140</v>
      </c>
      <c r="H206" s="145">
        <v>1337</v>
      </c>
      <c r="I206" s="146"/>
      <c r="J206" s="147">
        <f>ROUND(I206*H206,2)</f>
        <v>0</v>
      </c>
      <c r="K206" s="143" t="s">
        <v>141</v>
      </c>
      <c r="L206" s="36"/>
      <c r="M206" s="148" t="s">
        <v>3</v>
      </c>
      <c r="N206" s="149" t="s">
        <v>40</v>
      </c>
      <c r="O206" s="56"/>
      <c r="P206" s="150">
        <f>O206*H206</f>
        <v>0</v>
      </c>
      <c r="Q206" s="150">
        <v>0</v>
      </c>
      <c r="R206" s="150">
        <f>Q206*H206</f>
        <v>0</v>
      </c>
      <c r="S206" s="150">
        <v>0</v>
      </c>
      <c r="T206" s="151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52" t="s">
        <v>142</v>
      </c>
      <c r="AT206" s="152" t="s">
        <v>137</v>
      </c>
      <c r="AU206" s="152" t="s">
        <v>79</v>
      </c>
      <c r="AY206" s="20" t="s">
        <v>135</v>
      </c>
      <c r="BE206" s="153">
        <f>IF(N206="základní",J206,0)</f>
        <v>0</v>
      </c>
      <c r="BF206" s="153">
        <f>IF(N206="snížená",J206,0)</f>
        <v>0</v>
      </c>
      <c r="BG206" s="153">
        <f>IF(N206="zákl. přenesená",J206,0)</f>
        <v>0</v>
      </c>
      <c r="BH206" s="153">
        <f>IF(N206="sníž. přenesená",J206,0)</f>
        <v>0</v>
      </c>
      <c r="BI206" s="153">
        <f>IF(N206="nulová",J206,0)</f>
        <v>0</v>
      </c>
      <c r="BJ206" s="20" t="s">
        <v>77</v>
      </c>
      <c r="BK206" s="153">
        <f>ROUND(I206*H206,2)</f>
        <v>0</v>
      </c>
      <c r="BL206" s="20" t="s">
        <v>142</v>
      </c>
      <c r="BM206" s="152" t="s">
        <v>831</v>
      </c>
    </row>
    <row r="207" spans="1:65" s="2" customFormat="1" ht="11.25">
      <c r="A207" s="35"/>
      <c r="B207" s="36"/>
      <c r="C207" s="35"/>
      <c r="D207" s="154" t="s">
        <v>144</v>
      </c>
      <c r="E207" s="35"/>
      <c r="F207" s="155" t="s">
        <v>1586</v>
      </c>
      <c r="G207" s="35"/>
      <c r="H207" s="35"/>
      <c r="I207" s="156"/>
      <c r="J207" s="35"/>
      <c r="K207" s="35"/>
      <c r="L207" s="36"/>
      <c r="M207" s="157"/>
      <c r="N207" s="158"/>
      <c r="O207" s="56"/>
      <c r="P207" s="56"/>
      <c r="Q207" s="56"/>
      <c r="R207" s="56"/>
      <c r="S207" s="56"/>
      <c r="T207" s="57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T207" s="20" t="s">
        <v>144</v>
      </c>
      <c r="AU207" s="20" t="s">
        <v>79</v>
      </c>
    </row>
    <row r="208" spans="1:65" s="2" customFormat="1" ht="21.75" customHeight="1">
      <c r="A208" s="35"/>
      <c r="B208" s="140"/>
      <c r="C208" s="141" t="s">
        <v>567</v>
      </c>
      <c r="D208" s="141" t="s">
        <v>137</v>
      </c>
      <c r="E208" s="142" t="s">
        <v>1587</v>
      </c>
      <c r="F208" s="143" t="s">
        <v>1588</v>
      </c>
      <c r="G208" s="144" t="s">
        <v>140</v>
      </c>
      <c r="H208" s="145">
        <v>430</v>
      </c>
      <c r="I208" s="146"/>
      <c r="J208" s="147">
        <f>ROUND(I208*H208,2)</f>
        <v>0</v>
      </c>
      <c r="K208" s="143" t="s">
        <v>141</v>
      </c>
      <c r="L208" s="36"/>
      <c r="M208" s="148" t="s">
        <v>3</v>
      </c>
      <c r="N208" s="149" t="s">
        <v>40</v>
      </c>
      <c r="O208" s="56"/>
      <c r="P208" s="150">
        <f>O208*H208</f>
        <v>0</v>
      </c>
      <c r="Q208" s="150">
        <v>0</v>
      </c>
      <c r="R208" s="150">
        <f>Q208*H208</f>
        <v>0</v>
      </c>
      <c r="S208" s="150">
        <v>0</v>
      </c>
      <c r="T208" s="151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52" t="s">
        <v>142</v>
      </c>
      <c r="AT208" s="152" t="s">
        <v>137</v>
      </c>
      <c r="AU208" s="152" t="s">
        <v>79</v>
      </c>
      <c r="AY208" s="20" t="s">
        <v>135</v>
      </c>
      <c r="BE208" s="153">
        <f>IF(N208="základní",J208,0)</f>
        <v>0</v>
      </c>
      <c r="BF208" s="153">
        <f>IF(N208="snížená",J208,0)</f>
        <v>0</v>
      </c>
      <c r="BG208" s="153">
        <f>IF(N208="zákl. přenesená",J208,0)</f>
        <v>0</v>
      </c>
      <c r="BH208" s="153">
        <f>IF(N208="sníž. přenesená",J208,0)</f>
        <v>0</v>
      </c>
      <c r="BI208" s="153">
        <f>IF(N208="nulová",J208,0)</f>
        <v>0</v>
      </c>
      <c r="BJ208" s="20" t="s">
        <v>77</v>
      </c>
      <c r="BK208" s="153">
        <f>ROUND(I208*H208,2)</f>
        <v>0</v>
      </c>
      <c r="BL208" s="20" t="s">
        <v>142</v>
      </c>
      <c r="BM208" s="152" t="s">
        <v>842</v>
      </c>
    </row>
    <row r="209" spans="1:65" s="2" customFormat="1" ht="11.25">
      <c r="A209" s="35"/>
      <c r="B209" s="36"/>
      <c r="C209" s="35"/>
      <c r="D209" s="154" t="s">
        <v>144</v>
      </c>
      <c r="E209" s="35"/>
      <c r="F209" s="155" t="s">
        <v>1589</v>
      </c>
      <c r="G209" s="35"/>
      <c r="H209" s="35"/>
      <c r="I209" s="156"/>
      <c r="J209" s="35"/>
      <c r="K209" s="35"/>
      <c r="L209" s="36"/>
      <c r="M209" s="157"/>
      <c r="N209" s="158"/>
      <c r="O209" s="56"/>
      <c r="P209" s="56"/>
      <c r="Q209" s="56"/>
      <c r="R209" s="56"/>
      <c r="S209" s="56"/>
      <c r="T209" s="57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T209" s="20" t="s">
        <v>144</v>
      </c>
      <c r="AU209" s="20" t="s">
        <v>79</v>
      </c>
    </row>
    <row r="210" spans="1:65" s="2" customFormat="1" ht="16.5" customHeight="1">
      <c r="A210" s="35"/>
      <c r="B210" s="140"/>
      <c r="C210" s="141" t="s">
        <v>578</v>
      </c>
      <c r="D210" s="141" t="s">
        <v>137</v>
      </c>
      <c r="E210" s="142" t="s">
        <v>1541</v>
      </c>
      <c r="F210" s="143" t="s">
        <v>1542</v>
      </c>
      <c r="G210" s="144" t="s">
        <v>140</v>
      </c>
      <c r="H210" s="145">
        <v>1337</v>
      </c>
      <c r="I210" s="146"/>
      <c r="J210" s="147">
        <f>ROUND(I210*H210,2)</f>
        <v>0</v>
      </c>
      <c r="K210" s="143" t="s">
        <v>141</v>
      </c>
      <c r="L210" s="36"/>
      <c r="M210" s="148" t="s">
        <v>3</v>
      </c>
      <c r="N210" s="149" t="s">
        <v>40</v>
      </c>
      <c r="O210" s="56"/>
      <c r="P210" s="150">
        <f>O210*H210</f>
        <v>0</v>
      </c>
      <c r="Q210" s="150">
        <v>0</v>
      </c>
      <c r="R210" s="150">
        <f>Q210*H210</f>
        <v>0</v>
      </c>
      <c r="S210" s="150">
        <v>0</v>
      </c>
      <c r="T210" s="151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52" t="s">
        <v>142</v>
      </c>
      <c r="AT210" s="152" t="s">
        <v>137</v>
      </c>
      <c r="AU210" s="152" t="s">
        <v>79</v>
      </c>
      <c r="AY210" s="20" t="s">
        <v>135</v>
      </c>
      <c r="BE210" s="153">
        <f>IF(N210="základní",J210,0)</f>
        <v>0</v>
      </c>
      <c r="BF210" s="153">
        <f>IF(N210="snížená",J210,0)</f>
        <v>0</v>
      </c>
      <c r="BG210" s="153">
        <f>IF(N210="zákl. přenesená",J210,0)</f>
        <v>0</v>
      </c>
      <c r="BH210" s="153">
        <f>IF(N210="sníž. přenesená",J210,0)</f>
        <v>0</v>
      </c>
      <c r="BI210" s="153">
        <f>IF(N210="nulová",J210,0)</f>
        <v>0</v>
      </c>
      <c r="BJ210" s="20" t="s">
        <v>77</v>
      </c>
      <c r="BK210" s="153">
        <f>ROUND(I210*H210,2)</f>
        <v>0</v>
      </c>
      <c r="BL210" s="20" t="s">
        <v>142</v>
      </c>
      <c r="BM210" s="152" t="s">
        <v>855</v>
      </c>
    </row>
    <row r="211" spans="1:65" s="2" customFormat="1" ht="11.25">
      <c r="A211" s="35"/>
      <c r="B211" s="36"/>
      <c r="C211" s="35"/>
      <c r="D211" s="154" t="s">
        <v>144</v>
      </c>
      <c r="E211" s="35"/>
      <c r="F211" s="155" t="s">
        <v>1543</v>
      </c>
      <c r="G211" s="35"/>
      <c r="H211" s="35"/>
      <c r="I211" s="156"/>
      <c r="J211" s="35"/>
      <c r="K211" s="35"/>
      <c r="L211" s="36"/>
      <c r="M211" s="157"/>
      <c r="N211" s="158"/>
      <c r="O211" s="56"/>
      <c r="P211" s="56"/>
      <c r="Q211" s="56"/>
      <c r="R211" s="56"/>
      <c r="S211" s="56"/>
      <c r="T211" s="57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20" t="s">
        <v>144</v>
      </c>
      <c r="AU211" s="20" t="s">
        <v>79</v>
      </c>
    </row>
    <row r="212" spans="1:65" s="2" customFormat="1" ht="16.5" customHeight="1">
      <c r="A212" s="35"/>
      <c r="B212" s="140"/>
      <c r="C212" s="141" t="s">
        <v>585</v>
      </c>
      <c r="D212" s="141" t="s">
        <v>137</v>
      </c>
      <c r="E212" s="142" t="s">
        <v>1590</v>
      </c>
      <c r="F212" s="143" t="s">
        <v>1591</v>
      </c>
      <c r="G212" s="144" t="s">
        <v>140</v>
      </c>
      <c r="H212" s="145">
        <v>430</v>
      </c>
      <c r="I212" s="146"/>
      <c r="J212" s="147">
        <f>ROUND(I212*H212,2)</f>
        <v>0</v>
      </c>
      <c r="K212" s="143" t="s">
        <v>141</v>
      </c>
      <c r="L212" s="36"/>
      <c r="M212" s="148" t="s">
        <v>3</v>
      </c>
      <c r="N212" s="149" t="s">
        <v>40</v>
      </c>
      <c r="O212" s="56"/>
      <c r="P212" s="150">
        <f>O212*H212</f>
        <v>0</v>
      </c>
      <c r="Q212" s="150">
        <v>0</v>
      </c>
      <c r="R212" s="150">
        <f>Q212*H212</f>
        <v>0</v>
      </c>
      <c r="S212" s="150">
        <v>0</v>
      </c>
      <c r="T212" s="151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52" t="s">
        <v>142</v>
      </c>
      <c r="AT212" s="152" t="s">
        <v>137</v>
      </c>
      <c r="AU212" s="152" t="s">
        <v>79</v>
      </c>
      <c r="AY212" s="20" t="s">
        <v>135</v>
      </c>
      <c r="BE212" s="153">
        <f>IF(N212="základní",J212,0)</f>
        <v>0</v>
      </c>
      <c r="BF212" s="153">
        <f>IF(N212="snížená",J212,0)</f>
        <v>0</v>
      </c>
      <c r="BG212" s="153">
        <f>IF(N212="zákl. přenesená",J212,0)</f>
        <v>0</v>
      </c>
      <c r="BH212" s="153">
        <f>IF(N212="sníž. přenesená",J212,0)</f>
        <v>0</v>
      </c>
      <c r="BI212" s="153">
        <f>IF(N212="nulová",J212,0)</f>
        <v>0</v>
      </c>
      <c r="BJ212" s="20" t="s">
        <v>77</v>
      </c>
      <c r="BK212" s="153">
        <f>ROUND(I212*H212,2)</f>
        <v>0</v>
      </c>
      <c r="BL212" s="20" t="s">
        <v>142</v>
      </c>
      <c r="BM212" s="152" t="s">
        <v>872</v>
      </c>
    </row>
    <row r="213" spans="1:65" s="2" customFormat="1" ht="11.25">
      <c r="A213" s="35"/>
      <c r="B213" s="36"/>
      <c r="C213" s="35"/>
      <c r="D213" s="154" t="s">
        <v>144</v>
      </c>
      <c r="E213" s="35"/>
      <c r="F213" s="155" t="s">
        <v>1592</v>
      </c>
      <c r="G213" s="35"/>
      <c r="H213" s="35"/>
      <c r="I213" s="156"/>
      <c r="J213" s="35"/>
      <c r="K213" s="35"/>
      <c r="L213" s="36"/>
      <c r="M213" s="157"/>
      <c r="N213" s="158"/>
      <c r="O213" s="56"/>
      <c r="P213" s="56"/>
      <c r="Q213" s="56"/>
      <c r="R213" s="56"/>
      <c r="S213" s="56"/>
      <c r="T213" s="57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T213" s="20" t="s">
        <v>144</v>
      </c>
      <c r="AU213" s="20" t="s">
        <v>79</v>
      </c>
    </row>
    <row r="214" spans="1:65" s="2" customFormat="1" ht="24.2" customHeight="1">
      <c r="A214" s="35"/>
      <c r="B214" s="140"/>
      <c r="C214" s="141" t="s">
        <v>591</v>
      </c>
      <c r="D214" s="141" t="s">
        <v>137</v>
      </c>
      <c r="E214" s="142" t="s">
        <v>1593</v>
      </c>
      <c r="F214" s="143" t="s">
        <v>1594</v>
      </c>
      <c r="G214" s="144" t="s">
        <v>500</v>
      </c>
      <c r="H214" s="145">
        <v>8</v>
      </c>
      <c r="I214" s="146"/>
      <c r="J214" s="147">
        <f>ROUND(I214*H214,2)</f>
        <v>0</v>
      </c>
      <c r="K214" s="143" t="s">
        <v>141</v>
      </c>
      <c r="L214" s="36"/>
      <c r="M214" s="148" t="s">
        <v>3</v>
      </c>
      <c r="N214" s="149" t="s">
        <v>40</v>
      </c>
      <c r="O214" s="56"/>
      <c r="P214" s="150">
        <f>O214*H214</f>
        <v>0</v>
      </c>
      <c r="Q214" s="150">
        <v>0</v>
      </c>
      <c r="R214" s="150">
        <f>Q214*H214</f>
        <v>0</v>
      </c>
      <c r="S214" s="150">
        <v>0</v>
      </c>
      <c r="T214" s="151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52" t="s">
        <v>142</v>
      </c>
      <c r="AT214" s="152" t="s">
        <v>137</v>
      </c>
      <c r="AU214" s="152" t="s">
        <v>79</v>
      </c>
      <c r="AY214" s="20" t="s">
        <v>135</v>
      </c>
      <c r="BE214" s="153">
        <f>IF(N214="základní",J214,0)</f>
        <v>0</v>
      </c>
      <c r="BF214" s="153">
        <f>IF(N214="snížená",J214,0)</f>
        <v>0</v>
      </c>
      <c r="BG214" s="153">
        <f>IF(N214="zákl. přenesená",J214,0)</f>
        <v>0</v>
      </c>
      <c r="BH214" s="153">
        <f>IF(N214="sníž. přenesená",J214,0)</f>
        <v>0</v>
      </c>
      <c r="BI214" s="153">
        <f>IF(N214="nulová",J214,0)</f>
        <v>0</v>
      </c>
      <c r="BJ214" s="20" t="s">
        <v>77</v>
      </c>
      <c r="BK214" s="153">
        <f>ROUND(I214*H214,2)</f>
        <v>0</v>
      </c>
      <c r="BL214" s="20" t="s">
        <v>142</v>
      </c>
      <c r="BM214" s="152" t="s">
        <v>884</v>
      </c>
    </row>
    <row r="215" spans="1:65" s="2" customFormat="1" ht="11.25">
      <c r="A215" s="35"/>
      <c r="B215" s="36"/>
      <c r="C215" s="35"/>
      <c r="D215" s="154" t="s">
        <v>144</v>
      </c>
      <c r="E215" s="35"/>
      <c r="F215" s="155" t="s">
        <v>1595</v>
      </c>
      <c r="G215" s="35"/>
      <c r="H215" s="35"/>
      <c r="I215" s="156"/>
      <c r="J215" s="35"/>
      <c r="K215" s="35"/>
      <c r="L215" s="36"/>
      <c r="M215" s="157"/>
      <c r="N215" s="158"/>
      <c r="O215" s="56"/>
      <c r="P215" s="56"/>
      <c r="Q215" s="56"/>
      <c r="R215" s="56"/>
      <c r="S215" s="56"/>
      <c r="T215" s="57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T215" s="20" t="s">
        <v>144</v>
      </c>
      <c r="AU215" s="20" t="s">
        <v>79</v>
      </c>
    </row>
    <row r="216" spans="1:65" s="2" customFormat="1" ht="24.2" customHeight="1">
      <c r="A216" s="35"/>
      <c r="B216" s="140"/>
      <c r="C216" s="141" t="s">
        <v>603</v>
      </c>
      <c r="D216" s="141" t="s">
        <v>137</v>
      </c>
      <c r="E216" s="142" t="s">
        <v>1596</v>
      </c>
      <c r="F216" s="143" t="s">
        <v>1597</v>
      </c>
      <c r="G216" s="144" t="s">
        <v>500</v>
      </c>
      <c r="H216" s="145">
        <v>3</v>
      </c>
      <c r="I216" s="146"/>
      <c r="J216" s="147">
        <f>ROUND(I216*H216,2)</f>
        <v>0</v>
      </c>
      <c r="K216" s="143" t="s">
        <v>141</v>
      </c>
      <c r="L216" s="36"/>
      <c r="M216" s="148" t="s">
        <v>3</v>
      </c>
      <c r="N216" s="149" t="s">
        <v>40</v>
      </c>
      <c r="O216" s="56"/>
      <c r="P216" s="150">
        <f>O216*H216</f>
        <v>0</v>
      </c>
      <c r="Q216" s="150">
        <v>0</v>
      </c>
      <c r="R216" s="150">
        <f>Q216*H216</f>
        <v>0</v>
      </c>
      <c r="S216" s="150">
        <v>0</v>
      </c>
      <c r="T216" s="151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52" t="s">
        <v>142</v>
      </c>
      <c r="AT216" s="152" t="s">
        <v>137</v>
      </c>
      <c r="AU216" s="152" t="s">
        <v>79</v>
      </c>
      <c r="AY216" s="20" t="s">
        <v>135</v>
      </c>
      <c r="BE216" s="153">
        <f>IF(N216="základní",J216,0)</f>
        <v>0</v>
      </c>
      <c r="BF216" s="153">
        <f>IF(N216="snížená",J216,0)</f>
        <v>0</v>
      </c>
      <c r="BG216" s="153">
        <f>IF(N216="zákl. přenesená",J216,0)</f>
        <v>0</v>
      </c>
      <c r="BH216" s="153">
        <f>IF(N216="sníž. přenesená",J216,0)</f>
        <v>0</v>
      </c>
      <c r="BI216" s="153">
        <f>IF(N216="nulová",J216,0)</f>
        <v>0</v>
      </c>
      <c r="BJ216" s="20" t="s">
        <v>77</v>
      </c>
      <c r="BK216" s="153">
        <f>ROUND(I216*H216,2)</f>
        <v>0</v>
      </c>
      <c r="BL216" s="20" t="s">
        <v>142</v>
      </c>
      <c r="BM216" s="152" t="s">
        <v>894</v>
      </c>
    </row>
    <row r="217" spans="1:65" s="2" customFormat="1" ht="11.25">
      <c r="A217" s="35"/>
      <c r="B217" s="36"/>
      <c r="C217" s="35"/>
      <c r="D217" s="154" t="s">
        <v>144</v>
      </c>
      <c r="E217" s="35"/>
      <c r="F217" s="155" t="s">
        <v>1598</v>
      </c>
      <c r="G217" s="35"/>
      <c r="H217" s="35"/>
      <c r="I217" s="156"/>
      <c r="J217" s="35"/>
      <c r="K217" s="35"/>
      <c r="L217" s="36"/>
      <c r="M217" s="157"/>
      <c r="N217" s="158"/>
      <c r="O217" s="56"/>
      <c r="P217" s="56"/>
      <c r="Q217" s="56"/>
      <c r="R217" s="56"/>
      <c r="S217" s="56"/>
      <c r="T217" s="57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T217" s="20" t="s">
        <v>144</v>
      </c>
      <c r="AU217" s="20" t="s">
        <v>79</v>
      </c>
    </row>
    <row r="218" spans="1:65" s="2" customFormat="1" ht="24.2" customHeight="1">
      <c r="A218" s="35"/>
      <c r="B218" s="140"/>
      <c r="C218" s="141" t="s">
        <v>609</v>
      </c>
      <c r="D218" s="141" t="s">
        <v>137</v>
      </c>
      <c r="E218" s="142" t="s">
        <v>1599</v>
      </c>
      <c r="F218" s="143" t="s">
        <v>1600</v>
      </c>
      <c r="G218" s="144" t="s">
        <v>500</v>
      </c>
      <c r="H218" s="145">
        <v>8</v>
      </c>
      <c r="I218" s="146"/>
      <c r="J218" s="147">
        <f>ROUND(I218*H218,2)</f>
        <v>0</v>
      </c>
      <c r="K218" s="143" t="s">
        <v>141</v>
      </c>
      <c r="L218" s="36"/>
      <c r="M218" s="148" t="s">
        <v>3</v>
      </c>
      <c r="N218" s="149" t="s">
        <v>40</v>
      </c>
      <c r="O218" s="56"/>
      <c r="P218" s="150">
        <f>O218*H218</f>
        <v>0</v>
      </c>
      <c r="Q218" s="150">
        <v>0</v>
      </c>
      <c r="R218" s="150">
        <f>Q218*H218</f>
        <v>0</v>
      </c>
      <c r="S218" s="150">
        <v>0</v>
      </c>
      <c r="T218" s="151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52" t="s">
        <v>142</v>
      </c>
      <c r="AT218" s="152" t="s">
        <v>137</v>
      </c>
      <c r="AU218" s="152" t="s">
        <v>79</v>
      </c>
      <c r="AY218" s="20" t="s">
        <v>135</v>
      </c>
      <c r="BE218" s="153">
        <f>IF(N218="základní",J218,0)</f>
        <v>0</v>
      </c>
      <c r="BF218" s="153">
        <f>IF(N218="snížená",J218,0)</f>
        <v>0</v>
      </c>
      <c r="BG218" s="153">
        <f>IF(N218="zákl. přenesená",J218,0)</f>
        <v>0</v>
      </c>
      <c r="BH218" s="153">
        <f>IF(N218="sníž. přenesená",J218,0)</f>
        <v>0</v>
      </c>
      <c r="BI218" s="153">
        <f>IF(N218="nulová",J218,0)</f>
        <v>0</v>
      </c>
      <c r="BJ218" s="20" t="s">
        <v>77</v>
      </c>
      <c r="BK218" s="153">
        <f>ROUND(I218*H218,2)</f>
        <v>0</v>
      </c>
      <c r="BL218" s="20" t="s">
        <v>142</v>
      </c>
      <c r="BM218" s="152" t="s">
        <v>906</v>
      </c>
    </row>
    <row r="219" spans="1:65" s="2" customFormat="1" ht="11.25">
      <c r="A219" s="35"/>
      <c r="B219" s="36"/>
      <c r="C219" s="35"/>
      <c r="D219" s="154" t="s">
        <v>144</v>
      </c>
      <c r="E219" s="35"/>
      <c r="F219" s="155" t="s">
        <v>1601</v>
      </c>
      <c r="G219" s="35"/>
      <c r="H219" s="35"/>
      <c r="I219" s="156"/>
      <c r="J219" s="35"/>
      <c r="K219" s="35"/>
      <c r="L219" s="36"/>
      <c r="M219" s="157"/>
      <c r="N219" s="158"/>
      <c r="O219" s="56"/>
      <c r="P219" s="56"/>
      <c r="Q219" s="56"/>
      <c r="R219" s="56"/>
      <c r="S219" s="56"/>
      <c r="T219" s="57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T219" s="20" t="s">
        <v>144</v>
      </c>
      <c r="AU219" s="20" t="s">
        <v>79</v>
      </c>
    </row>
    <row r="220" spans="1:65" s="2" customFormat="1" ht="24.2" customHeight="1">
      <c r="A220" s="35"/>
      <c r="B220" s="140"/>
      <c r="C220" s="141" t="s">
        <v>615</v>
      </c>
      <c r="D220" s="141" t="s">
        <v>137</v>
      </c>
      <c r="E220" s="142" t="s">
        <v>1602</v>
      </c>
      <c r="F220" s="143" t="s">
        <v>1603</v>
      </c>
      <c r="G220" s="144" t="s">
        <v>500</v>
      </c>
      <c r="H220" s="145">
        <v>3</v>
      </c>
      <c r="I220" s="146"/>
      <c r="J220" s="147">
        <f>ROUND(I220*H220,2)</f>
        <v>0</v>
      </c>
      <c r="K220" s="143" t="s">
        <v>141</v>
      </c>
      <c r="L220" s="36"/>
      <c r="M220" s="148" t="s">
        <v>3</v>
      </c>
      <c r="N220" s="149" t="s">
        <v>40</v>
      </c>
      <c r="O220" s="56"/>
      <c r="P220" s="150">
        <f>O220*H220</f>
        <v>0</v>
      </c>
      <c r="Q220" s="150">
        <v>0</v>
      </c>
      <c r="R220" s="150">
        <f>Q220*H220</f>
        <v>0</v>
      </c>
      <c r="S220" s="150">
        <v>0</v>
      </c>
      <c r="T220" s="151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52" t="s">
        <v>142</v>
      </c>
      <c r="AT220" s="152" t="s">
        <v>137</v>
      </c>
      <c r="AU220" s="152" t="s">
        <v>79</v>
      </c>
      <c r="AY220" s="20" t="s">
        <v>135</v>
      </c>
      <c r="BE220" s="153">
        <f>IF(N220="základní",J220,0)</f>
        <v>0</v>
      </c>
      <c r="BF220" s="153">
        <f>IF(N220="snížená",J220,0)</f>
        <v>0</v>
      </c>
      <c r="BG220" s="153">
        <f>IF(N220="zákl. přenesená",J220,0)</f>
        <v>0</v>
      </c>
      <c r="BH220" s="153">
        <f>IF(N220="sníž. přenesená",J220,0)</f>
        <v>0</v>
      </c>
      <c r="BI220" s="153">
        <f>IF(N220="nulová",J220,0)</f>
        <v>0</v>
      </c>
      <c r="BJ220" s="20" t="s">
        <v>77</v>
      </c>
      <c r="BK220" s="153">
        <f>ROUND(I220*H220,2)</f>
        <v>0</v>
      </c>
      <c r="BL220" s="20" t="s">
        <v>142</v>
      </c>
      <c r="BM220" s="152" t="s">
        <v>919</v>
      </c>
    </row>
    <row r="221" spans="1:65" s="2" customFormat="1" ht="11.25">
      <c r="A221" s="35"/>
      <c r="B221" s="36"/>
      <c r="C221" s="35"/>
      <c r="D221" s="154" t="s">
        <v>144</v>
      </c>
      <c r="E221" s="35"/>
      <c r="F221" s="155" t="s">
        <v>1604</v>
      </c>
      <c r="G221" s="35"/>
      <c r="H221" s="35"/>
      <c r="I221" s="156"/>
      <c r="J221" s="35"/>
      <c r="K221" s="35"/>
      <c r="L221" s="36"/>
      <c r="M221" s="157"/>
      <c r="N221" s="158"/>
      <c r="O221" s="56"/>
      <c r="P221" s="56"/>
      <c r="Q221" s="56"/>
      <c r="R221" s="56"/>
      <c r="S221" s="56"/>
      <c r="T221" s="57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20" t="s">
        <v>144</v>
      </c>
      <c r="AU221" s="20" t="s">
        <v>79</v>
      </c>
    </row>
    <row r="222" spans="1:65" s="2" customFormat="1" ht="16.5" customHeight="1">
      <c r="A222" s="35"/>
      <c r="B222" s="140"/>
      <c r="C222" s="183" t="s">
        <v>622</v>
      </c>
      <c r="D222" s="183" t="s">
        <v>405</v>
      </c>
      <c r="E222" s="184" t="s">
        <v>1605</v>
      </c>
      <c r="F222" s="185" t="s">
        <v>1606</v>
      </c>
      <c r="G222" s="186" t="s">
        <v>500</v>
      </c>
      <c r="H222" s="187">
        <v>11</v>
      </c>
      <c r="I222" s="188"/>
      <c r="J222" s="189">
        <f>ROUND(I222*H222,2)</f>
        <v>0</v>
      </c>
      <c r="K222" s="185" t="s">
        <v>3</v>
      </c>
      <c r="L222" s="190"/>
      <c r="M222" s="191" t="s">
        <v>3</v>
      </c>
      <c r="N222" s="192" t="s">
        <v>40</v>
      </c>
      <c r="O222" s="56"/>
      <c r="P222" s="150">
        <f>O222*H222</f>
        <v>0</v>
      </c>
      <c r="Q222" s="150">
        <v>0</v>
      </c>
      <c r="R222" s="150">
        <f>Q222*H222</f>
        <v>0</v>
      </c>
      <c r="S222" s="150">
        <v>0</v>
      </c>
      <c r="T222" s="151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52" t="s">
        <v>192</v>
      </c>
      <c r="AT222" s="152" t="s">
        <v>405</v>
      </c>
      <c r="AU222" s="152" t="s">
        <v>79</v>
      </c>
      <c r="AY222" s="20" t="s">
        <v>135</v>
      </c>
      <c r="BE222" s="153">
        <f>IF(N222="základní",J222,0)</f>
        <v>0</v>
      </c>
      <c r="BF222" s="153">
        <f>IF(N222="snížená",J222,0)</f>
        <v>0</v>
      </c>
      <c r="BG222" s="153">
        <f>IF(N222="zákl. přenesená",J222,0)</f>
        <v>0</v>
      </c>
      <c r="BH222" s="153">
        <f>IF(N222="sníž. přenesená",J222,0)</f>
        <v>0</v>
      </c>
      <c r="BI222" s="153">
        <f>IF(N222="nulová",J222,0)</f>
        <v>0</v>
      </c>
      <c r="BJ222" s="20" t="s">
        <v>77</v>
      </c>
      <c r="BK222" s="153">
        <f>ROUND(I222*H222,2)</f>
        <v>0</v>
      </c>
      <c r="BL222" s="20" t="s">
        <v>142</v>
      </c>
      <c r="BM222" s="152" t="s">
        <v>934</v>
      </c>
    </row>
    <row r="223" spans="1:65" s="2" customFormat="1" ht="24.2" customHeight="1">
      <c r="A223" s="35"/>
      <c r="B223" s="140"/>
      <c r="C223" s="141" t="s">
        <v>628</v>
      </c>
      <c r="D223" s="141" t="s">
        <v>137</v>
      </c>
      <c r="E223" s="142" t="s">
        <v>1607</v>
      </c>
      <c r="F223" s="143" t="s">
        <v>1608</v>
      </c>
      <c r="G223" s="144" t="s">
        <v>500</v>
      </c>
      <c r="H223" s="145">
        <v>93</v>
      </c>
      <c r="I223" s="146"/>
      <c r="J223" s="147">
        <f>ROUND(I223*H223,2)</f>
        <v>0</v>
      </c>
      <c r="K223" s="143" t="s">
        <v>141</v>
      </c>
      <c r="L223" s="36"/>
      <c r="M223" s="148" t="s">
        <v>3</v>
      </c>
      <c r="N223" s="149" t="s">
        <v>40</v>
      </c>
      <c r="O223" s="56"/>
      <c r="P223" s="150">
        <f>O223*H223</f>
        <v>0</v>
      </c>
      <c r="Q223" s="150">
        <v>0</v>
      </c>
      <c r="R223" s="150">
        <f>Q223*H223</f>
        <v>0</v>
      </c>
      <c r="S223" s="150">
        <v>0</v>
      </c>
      <c r="T223" s="151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52" t="s">
        <v>142</v>
      </c>
      <c r="AT223" s="152" t="s">
        <v>137</v>
      </c>
      <c r="AU223" s="152" t="s">
        <v>79</v>
      </c>
      <c r="AY223" s="20" t="s">
        <v>135</v>
      </c>
      <c r="BE223" s="153">
        <f>IF(N223="základní",J223,0)</f>
        <v>0</v>
      </c>
      <c r="BF223" s="153">
        <f>IF(N223="snížená",J223,0)</f>
        <v>0</v>
      </c>
      <c r="BG223" s="153">
        <f>IF(N223="zákl. přenesená",J223,0)</f>
        <v>0</v>
      </c>
      <c r="BH223" s="153">
        <f>IF(N223="sníž. přenesená",J223,0)</f>
        <v>0</v>
      </c>
      <c r="BI223" s="153">
        <f>IF(N223="nulová",J223,0)</f>
        <v>0</v>
      </c>
      <c r="BJ223" s="20" t="s">
        <v>77</v>
      </c>
      <c r="BK223" s="153">
        <f>ROUND(I223*H223,2)</f>
        <v>0</v>
      </c>
      <c r="BL223" s="20" t="s">
        <v>142</v>
      </c>
      <c r="BM223" s="152" t="s">
        <v>945</v>
      </c>
    </row>
    <row r="224" spans="1:65" s="2" customFormat="1" ht="11.25">
      <c r="A224" s="35"/>
      <c r="B224" s="36"/>
      <c r="C224" s="35"/>
      <c r="D224" s="154" t="s">
        <v>144</v>
      </c>
      <c r="E224" s="35"/>
      <c r="F224" s="155" t="s">
        <v>1609</v>
      </c>
      <c r="G224" s="35"/>
      <c r="H224" s="35"/>
      <c r="I224" s="156"/>
      <c r="J224" s="35"/>
      <c r="K224" s="35"/>
      <c r="L224" s="36"/>
      <c r="M224" s="157"/>
      <c r="N224" s="158"/>
      <c r="O224" s="56"/>
      <c r="P224" s="56"/>
      <c r="Q224" s="56"/>
      <c r="R224" s="56"/>
      <c r="S224" s="56"/>
      <c r="T224" s="57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20" t="s">
        <v>144</v>
      </c>
      <c r="AU224" s="20" t="s">
        <v>79</v>
      </c>
    </row>
    <row r="225" spans="1:65" s="2" customFormat="1" ht="24.2" customHeight="1">
      <c r="A225" s="35"/>
      <c r="B225" s="140"/>
      <c r="C225" s="141" t="s">
        <v>634</v>
      </c>
      <c r="D225" s="141" t="s">
        <v>137</v>
      </c>
      <c r="E225" s="142" t="s">
        <v>1610</v>
      </c>
      <c r="F225" s="143" t="s">
        <v>1611</v>
      </c>
      <c r="G225" s="144" t="s">
        <v>500</v>
      </c>
      <c r="H225" s="145">
        <v>14</v>
      </c>
      <c r="I225" s="146"/>
      <c r="J225" s="147">
        <f>ROUND(I225*H225,2)</f>
        <v>0</v>
      </c>
      <c r="K225" s="143" t="s">
        <v>141</v>
      </c>
      <c r="L225" s="36"/>
      <c r="M225" s="148" t="s">
        <v>3</v>
      </c>
      <c r="N225" s="149" t="s">
        <v>40</v>
      </c>
      <c r="O225" s="56"/>
      <c r="P225" s="150">
        <f>O225*H225</f>
        <v>0</v>
      </c>
      <c r="Q225" s="150">
        <v>0</v>
      </c>
      <c r="R225" s="150">
        <f>Q225*H225</f>
        <v>0</v>
      </c>
      <c r="S225" s="150">
        <v>0</v>
      </c>
      <c r="T225" s="151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52" t="s">
        <v>142</v>
      </c>
      <c r="AT225" s="152" t="s">
        <v>137</v>
      </c>
      <c r="AU225" s="152" t="s">
        <v>79</v>
      </c>
      <c r="AY225" s="20" t="s">
        <v>135</v>
      </c>
      <c r="BE225" s="153">
        <f>IF(N225="základní",J225,0)</f>
        <v>0</v>
      </c>
      <c r="BF225" s="153">
        <f>IF(N225="snížená",J225,0)</f>
        <v>0</v>
      </c>
      <c r="BG225" s="153">
        <f>IF(N225="zákl. přenesená",J225,0)</f>
        <v>0</v>
      </c>
      <c r="BH225" s="153">
        <f>IF(N225="sníž. přenesená",J225,0)</f>
        <v>0</v>
      </c>
      <c r="BI225" s="153">
        <f>IF(N225="nulová",J225,0)</f>
        <v>0</v>
      </c>
      <c r="BJ225" s="20" t="s">
        <v>77</v>
      </c>
      <c r="BK225" s="153">
        <f>ROUND(I225*H225,2)</f>
        <v>0</v>
      </c>
      <c r="BL225" s="20" t="s">
        <v>142</v>
      </c>
      <c r="BM225" s="152" t="s">
        <v>953</v>
      </c>
    </row>
    <row r="226" spans="1:65" s="2" customFormat="1" ht="11.25">
      <c r="A226" s="35"/>
      <c r="B226" s="36"/>
      <c r="C226" s="35"/>
      <c r="D226" s="154" t="s">
        <v>144</v>
      </c>
      <c r="E226" s="35"/>
      <c r="F226" s="155" t="s">
        <v>1612</v>
      </c>
      <c r="G226" s="35"/>
      <c r="H226" s="35"/>
      <c r="I226" s="156"/>
      <c r="J226" s="35"/>
      <c r="K226" s="35"/>
      <c r="L226" s="36"/>
      <c r="M226" s="157"/>
      <c r="N226" s="158"/>
      <c r="O226" s="56"/>
      <c r="P226" s="56"/>
      <c r="Q226" s="56"/>
      <c r="R226" s="56"/>
      <c r="S226" s="56"/>
      <c r="T226" s="57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T226" s="20" t="s">
        <v>144</v>
      </c>
      <c r="AU226" s="20" t="s">
        <v>79</v>
      </c>
    </row>
    <row r="227" spans="1:65" s="2" customFormat="1" ht="24.2" customHeight="1">
      <c r="A227" s="35"/>
      <c r="B227" s="140"/>
      <c r="C227" s="141" t="s">
        <v>640</v>
      </c>
      <c r="D227" s="141" t="s">
        <v>137</v>
      </c>
      <c r="E227" s="142" t="s">
        <v>1613</v>
      </c>
      <c r="F227" s="143" t="s">
        <v>1614</v>
      </c>
      <c r="G227" s="144" t="s">
        <v>500</v>
      </c>
      <c r="H227" s="145">
        <v>93</v>
      </c>
      <c r="I227" s="146"/>
      <c r="J227" s="147">
        <f>ROUND(I227*H227,2)</f>
        <v>0</v>
      </c>
      <c r="K227" s="143" t="s">
        <v>3</v>
      </c>
      <c r="L227" s="36"/>
      <c r="M227" s="148" t="s">
        <v>3</v>
      </c>
      <c r="N227" s="149" t="s">
        <v>40</v>
      </c>
      <c r="O227" s="56"/>
      <c r="P227" s="150">
        <f>O227*H227</f>
        <v>0</v>
      </c>
      <c r="Q227" s="150">
        <v>0</v>
      </c>
      <c r="R227" s="150">
        <f>Q227*H227</f>
        <v>0</v>
      </c>
      <c r="S227" s="150">
        <v>0</v>
      </c>
      <c r="T227" s="151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52" t="s">
        <v>142</v>
      </c>
      <c r="AT227" s="152" t="s">
        <v>137</v>
      </c>
      <c r="AU227" s="152" t="s">
        <v>79</v>
      </c>
      <c r="AY227" s="20" t="s">
        <v>135</v>
      </c>
      <c r="BE227" s="153">
        <f>IF(N227="základní",J227,0)</f>
        <v>0</v>
      </c>
      <c r="BF227" s="153">
        <f>IF(N227="snížená",J227,0)</f>
        <v>0</v>
      </c>
      <c r="BG227" s="153">
        <f>IF(N227="zákl. přenesená",J227,0)</f>
        <v>0</v>
      </c>
      <c r="BH227" s="153">
        <f>IF(N227="sníž. přenesená",J227,0)</f>
        <v>0</v>
      </c>
      <c r="BI227" s="153">
        <f>IF(N227="nulová",J227,0)</f>
        <v>0</v>
      </c>
      <c r="BJ227" s="20" t="s">
        <v>77</v>
      </c>
      <c r="BK227" s="153">
        <f>ROUND(I227*H227,2)</f>
        <v>0</v>
      </c>
      <c r="BL227" s="20" t="s">
        <v>142</v>
      </c>
      <c r="BM227" s="152" t="s">
        <v>597</v>
      </c>
    </row>
    <row r="228" spans="1:65" s="2" customFormat="1" ht="24.2" customHeight="1">
      <c r="A228" s="35"/>
      <c r="B228" s="140"/>
      <c r="C228" s="141" t="s">
        <v>646</v>
      </c>
      <c r="D228" s="141" t="s">
        <v>137</v>
      </c>
      <c r="E228" s="142" t="s">
        <v>1615</v>
      </c>
      <c r="F228" s="143" t="s">
        <v>1616</v>
      </c>
      <c r="G228" s="144" t="s">
        <v>500</v>
      </c>
      <c r="H228" s="145">
        <v>14</v>
      </c>
      <c r="I228" s="146"/>
      <c r="J228" s="147">
        <f>ROUND(I228*H228,2)</f>
        <v>0</v>
      </c>
      <c r="K228" s="143" t="s">
        <v>141</v>
      </c>
      <c r="L228" s="36"/>
      <c r="M228" s="148" t="s">
        <v>3</v>
      </c>
      <c r="N228" s="149" t="s">
        <v>40</v>
      </c>
      <c r="O228" s="56"/>
      <c r="P228" s="150">
        <f>O228*H228</f>
        <v>0</v>
      </c>
      <c r="Q228" s="150">
        <v>0</v>
      </c>
      <c r="R228" s="150">
        <f>Q228*H228</f>
        <v>0</v>
      </c>
      <c r="S228" s="150">
        <v>0</v>
      </c>
      <c r="T228" s="151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52" t="s">
        <v>142</v>
      </c>
      <c r="AT228" s="152" t="s">
        <v>137</v>
      </c>
      <c r="AU228" s="152" t="s">
        <v>79</v>
      </c>
      <c r="AY228" s="20" t="s">
        <v>135</v>
      </c>
      <c r="BE228" s="153">
        <f>IF(N228="základní",J228,0)</f>
        <v>0</v>
      </c>
      <c r="BF228" s="153">
        <f>IF(N228="snížená",J228,0)</f>
        <v>0</v>
      </c>
      <c r="BG228" s="153">
        <f>IF(N228="zákl. přenesená",J228,0)</f>
        <v>0</v>
      </c>
      <c r="BH228" s="153">
        <f>IF(N228="sníž. přenesená",J228,0)</f>
        <v>0</v>
      </c>
      <c r="BI228" s="153">
        <f>IF(N228="nulová",J228,0)</f>
        <v>0</v>
      </c>
      <c r="BJ228" s="20" t="s">
        <v>77</v>
      </c>
      <c r="BK228" s="153">
        <f>ROUND(I228*H228,2)</f>
        <v>0</v>
      </c>
      <c r="BL228" s="20" t="s">
        <v>142</v>
      </c>
      <c r="BM228" s="152" t="s">
        <v>1617</v>
      </c>
    </row>
    <row r="229" spans="1:65" s="2" customFormat="1" ht="11.25">
      <c r="A229" s="35"/>
      <c r="B229" s="36"/>
      <c r="C229" s="35"/>
      <c r="D229" s="154" t="s">
        <v>144</v>
      </c>
      <c r="E229" s="35"/>
      <c r="F229" s="155" t="s">
        <v>1618</v>
      </c>
      <c r="G229" s="35"/>
      <c r="H229" s="35"/>
      <c r="I229" s="156"/>
      <c r="J229" s="35"/>
      <c r="K229" s="35"/>
      <c r="L229" s="36"/>
      <c r="M229" s="157"/>
      <c r="N229" s="158"/>
      <c r="O229" s="56"/>
      <c r="P229" s="56"/>
      <c r="Q229" s="56"/>
      <c r="R229" s="56"/>
      <c r="S229" s="56"/>
      <c r="T229" s="57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T229" s="20" t="s">
        <v>144</v>
      </c>
      <c r="AU229" s="20" t="s">
        <v>79</v>
      </c>
    </row>
    <row r="230" spans="1:65" s="2" customFormat="1" ht="16.5" customHeight="1">
      <c r="A230" s="35"/>
      <c r="B230" s="140"/>
      <c r="C230" s="183" t="s">
        <v>211</v>
      </c>
      <c r="D230" s="183" t="s">
        <v>405</v>
      </c>
      <c r="E230" s="184" t="s">
        <v>1619</v>
      </c>
      <c r="F230" s="185" t="s">
        <v>1620</v>
      </c>
      <c r="G230" s="186" t="s">
        <v>500</v>
      </c>
      <c r="H230" s="187">
        <v>17</v>
      </c>
      <c r="I230" s="188"/>
      <c r="J230" s="189">
        <f t="shared" ref="J230:J236" si="0">ROUND(I230*H230,2)</f>
        <v>0</v>
      </c>
      <c r="K230" s="185" t="s">
        <v>3</v>
      </c>
      <c r="L230" s="190"/>
      <c r="M230" s="191" t="s">
        <v>3</v>
      </c>
      <c r="N230" s="192" t="s">
        <v>40</v>
      </c>
      <c r="O230" s="56"/>
      <c r="P230" s="150">
        <f t="shared" ref="P230:P236" si="1">O230*H230</f>
        <v>0</v>
      </c>
      <c r="Q230" s="150">
        <v>0</v>
      </c>
      <c r="R230" s="150">
        <f t="shared" ref="R230:R236" si="2">Q230*H230</f>
        <v>0</v>
      </c>
      <c r="S230" s="150">
        <v>0</v>
      </c>
      <c r="T230" s="151">
        <f t="shared" ref="T230:T236" si="3"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52" t="s">
        <v>192</v>
      </c>
      <c r="AT230" s="152" t="s">
        <v>405</v>
      </c>
      <c r="AU230" s="152" t="s">
        <v>79</v>
      </c>
      <c r="AY230" s="20" t="s">
        <v>135</v>
      </c>
      <c r="BE230" s="153">
        <f t="shared" ref="BE230:BE236" si="4">IF(N230="základní",J230,0)</f>
        <v>0</v>
      </c>
      <c r="BF230" s="153">
        <f t="shared" ref="BF230:BF236" si="5">IF(N230="snížená",J230,0)</f>
        <v>0</v>
      </c>
      <c r="BG230" s="153">
        <f t="shared" ref="BG230:BG236" si="6">IF(N230="zákl. přenesená",J230,0)</f>
        <v>0</v>
      </c>
      <c r="BH230" s="153">
        <f t="shared" ref="BH230:BH236" si="7">IF(N230="sníž. přenesená",J230,0)</f>
        <v>0</v>
      </c>
      <c r="BI230" s="153">
        <f t="shared" ref="BI230:BI236" si="8">IF(N230="nulová",J230,0)</f>
        <v>0</v>
      </c>
      <c r="BJ230" s="20" t="s">
        <v>77</v>
      </c>
      <c r="BK230" s="153">
        <f t="shared" ref="BK230:BK236" si="9">ROUND(I230*H230,2)</f>
        <v>0</v>
      </c>
      <c r="BL230" s="20" t="s">
        <v>142</v>
      </c>
      <c r="BM230" s="152" t="s">
        <v>1621</v>
      </c>
    </row>
    <row r="231" spans="1:65" s="2" customFormat="1" ht="16.5" customHeight="1">
      <c r="A231" s="35"/>
      <c r="B231" s="140"/>
      <c r="C231" s="183" t="s">
        <v>658</v>
      </c>
      <c r="D231" s="183" t="s">
        <v>405</v>
      </c>
      <c r="E231" s="184" t="s">
        <v>1622</v>
      </c>
      <c r="F231" s="185" t="s">
        <v>1623</v>
      </c>
      <c r="G231" s="186" t="s">
        <v>500</v>
      </c>
      <c r="H231" s="187">
        <v>19</v>
      </c>
      <c r="I231" s="188"/>
      <c r="J231" s="189">
        <f t="shared" si="0"/>
        <v>0</v>
      </c>
      <c r="K231" s="185" t="s">
        <v>3</v>
      </c>
      <c r="L231" s="190"/>
      <c r="M231" s="191" t="s">
        <v>3</v>
      </c>
      <c r="N231" s="192" t="s">
        <v>40</v>
      </c>
      <c r="O231" s="56"/>
      <c r="P231" s="150">
        <f t="shared" si="1"/>
        <v>0</v>
      </c>
      <c r="Q231" s="150">
        <v>0</v>
      </c>
      <c r="R231" s="150">
        <f t="shared" si="2"/>
        <v>0</v>
      </c>
      <c r="S231" s="150">
        <v>0</v>
      </c>
      <c r="T231" s="151">
        <f t="shared" si="3"/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52" t="s">
        <v>192</v>
      </c>
      <c r="AT231" s="152" t="s">
        <v>405</v>
      </c>
      <c r="AU231" s="152" t="s">
        <v>79</v>
      </c>
      <c r="AY231" s="20" t="s">
        <v>135</v>
      </c>
      <c r="BE231" s="153">
        <f t="shared" si="4"/>
        <v>0</v>
      </c>
      <c r="BF231" s="153">
        <f t="shared" si="5"/>
        <v>0</v>
      </c>
      <c r="BG231" s="153">
        <f t="shared" si="6"/>
        <v>0</v>
      </c>
      <c r="BH231" s="153">
        <f t="shared" si="7"/>
        <v>0</v>
      </c>
      <c r="BI231" s="153">
        <f t="shared" si="8"/>
        <v>0</v>
      </c>
      <c r="BJ231" s="20" t="s">
        <v>77</v>
      </c>
      <c r="BK231" s="153">
        <f t="shared" si="9"/>
        <v>0</v>
      </c>
      <c r="BL231" s="20" t="s">
        <v>142</v>
      </c>
      <c r="BM231" s="152" t="s">
        <v>1624</v>
      </c>
    </row>
    <row r="232" spans="1:65" s="2" customFormat="1" ht="16.5" customHeight="1">
      <c r="A232" s="35"/>
      <c r="B232" s="140"/>
      <c r="C232" s="183" t="s">
        <v>663</v>
      </c>
      <c r="D232" s="183" t="s">
        <v>405</v>
      </c>
      <c r="E232" s="184" t="s">
        <v>1625</v>
      </c>
      <c r="F232" s="185" t="s">
        <v>1626</v>
      </c>
      <c r="G232" s="186" t="s">
        <v>500</v>
      </c>
      <c r="H232" s="187">
        <v>30</v>
      </c>
      <c r="I232" s="188"/>
      <c r="J232" s="189">
        <f t="shared" si="0"/>
        <v>0</v>
      </c>
      <c r="K232" s="185" t="s">
        <v>3</v>
      </c>
      <c r="L232" s="190"/>
      <c r="M232" s="191" t="s">
        <v>3</v>
      </c>
      <c r="N232" s="192" t="s">
        <v>40</v>
      </c>
      <c r="O232" s="56"/>
      <c r="P232" s="150">
        <f t="shared" si="1"/>
        <v>0</v>
      </c>
      <c r="Q232" s="150">
        <v>0</v>
      </c>
      <c r="R232" s="150">
        <f t="shared" si="2"/>
        <v>0</v>
      </c>
      <c r="S232" s="150">
        <v>0</v>
      </c>
      <c r="T232" s="151">
        <f t="shared" si="3"/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52" t="s">
        <v>192</v>
      </c>
      <c r="AT232" s="152" t="s">
        <v>405</v>
      </c>
      <c r="AU232" s="152" t="s">
        <v>79</v>
      </c>
      <c r="AY232" s="20" t="s">
        <v>135</v>
      </c>
      <c r="BE232" s="153">
        <f t="shared" si="4"/>
        <v>0</v>
      </c>
      <c r="BF232" s="153">
        <f t="shared" si="5"/>
        <v>0</v>
      </c>
      <c r="BG232" s="153">
        <f t="shared" si="6"/>
        <v>0</v>
      </c>
      <c r="BH232" s="153">
        <f t="shared" si="7"/>
        <v>0</v>
      </c>
      <c r="BI232" s="153">
        <f t="shared" si="8"/>
        <v>0</v>
      </c>
      <c r="BJ232" s="20" t="s">
        <v>77</v>
      </c>
      <c r="BK232" s="153">
        <f t="shared" si="9"/>
        <v>0</v>
      </c>
      <c r="BL232" s="20" t="s">
        <v>142</v>
      </c>
      <c r="BM232" s="152" t="s">
        <v>1627</v>
      </c>
    </row>
    <row r="233" spans="1:65" s="2" customFormat="1" ht="16.5" customHeight="1">
      <c r="A233" s="35"/>
      <c r="B233" s="140"/>
      <c r="C233" s="183" t="s">
        <v>666</v>
      </c>
      <c r="D233" s="183" t="s">
        <v>405</v>
      </c>
      <c r="E233" s="184" t="s">
        <v>1628</v>
      </c>
      <c r="F233" s="185" t="s">
        <v>1629</v>
      </c>
      <c r="G233" s="186" t="s">
        <v>500</v>
      </c>
      <c r="H233" s="187">
        <v>21</v>
      </c>
      <c r="I233" s="188"/>
      <c r="J233" s="189">
        <f t="shared" si="0"/>
        <v>0</v>
      </c>
      <c r="K233" s="185" t="s">
        <v>3</v>
      </c>
      <c r="L233" s="190"/>
      <c r="M233" s="191" t="s">
        <v>3</v>
      </c>
      <c r="N233" s="192" t="s">
        <v>40</v>
      </c>
      <c r="O233" s="56"/>
      <c r="P233" s="150">
        <f t="shared" si="1"/>
        <v>0</v>
      </c>
      <c r="Q233" s="150">
        <v>0</v>
      </c>
      <c r="R233" s="150">
        <f t="shared" si="2"/>
        <v>0</v>
      </c>
      <c r="S233" s="150">
        <v>0</v>
      </c>
      <c r="T233" s="151">
        <f t="shared" si="3"/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52" t="s">
        <v>192</v>
      </c>
      <c r="AT233" s="152" t="s">
        <v>405</v>
      </c>
      <c r="AU233" s="152" t="s">
        <v>79</v>
      </c>
      <c r="AY233" s="20" t="s">
        <v>135</v>
      </c>
      <c r="BE233" s="153">
        <f t="shared" si="4"/>
        <v>0</v>
      </c>
      <c r="BF233" s="153">
        <f t="shared" si="5"/>
        <v>0</v>
      </c>
      <c r="BG233" s="153">
        <f t="shared" si="6"/>
        <v>0</v>
      </c>
      <c r="BH233" s="153">
        <f t="shared" si="7"/>
        <v>0</v>
      </c>
      <c r="BI233" s="153">
        <f t="shared" si="8"/>
        <v>0</v>
      </c>
      <c r="BJ233" s="20" t="s">
        <v>77</v>
      </c>
      <c r="BK233" s="153">
        <f t="shared" si="9"/>
        <v>0</v>
      </c>
      <c r="BL233" s="20" t="s">
        <v>142</v>
      </c>
      <c r="BM233" s="152" t="s">
        <v>1630</v>
      </c>
    </row>
    <row r="234" spans="1:65" s="2" customFormat="1" ht="16.5" customHeight="1">
      <c r="A234" s="35"/>
      <c r="B234" s="140"/>
      <c r="C234" s="183" t="s">
        <v>673</v>
      </c>
      <c r="D234" s="183" t="s">
        <v>405</v>
      </c>
      <c r="E234" s="184" t="s">
        <v>1631</v>
      </c>
      <c r="F234" s="185" t="s">
        <v>1632</v>
      </c>
      <c r="G234" s="186" t="s">
        <v>500</v>
      </c>
      <c r="H234" s="187">
        <v>14</v>
      </c>
      <c r="I234" s="188"/>
      <c r="J234" s="189">
        <f t="shared" si="0"/>
        <v>0</v>
      </c>
      <c r="K234" s="185" t="s">
        <v>3</v>
      </c>
      <c r="L234" s="190"/>
      <c r="M234" s="191" t="s">
        <v>3</v>
      </c>
      <c r="N234" s="192" t="s">
        <v>40</v>
      </c>
      <c r="O234" s="56"/>
      <c r="P234" s="150">
        <f t="shared" si="1"/>
        <v>0</v>
      </c>
      <c r="Q234" s="150">
        <v>0</v>
      </c>
      <c r="R234" s="150">
        <f t="shared" si="2"/>
        <v>0</v>
      </c>
      <c r="S234" s="150">
        <v>0</v>
      </c>
      <c r="T234" s="151">
        <f t="shared" si="3"/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52" t="s">
        <v>192</v>
      </c>
      <c r="AT234" s="152" t="s">
        <v>405</v>
      </c>
      <c r="AU234" s="152" t="s">
        <v>79</v>
      </c>
      <c r="AY234" s="20" t="s">
        <v>135</v>
      </c>
      <c r="BE234" s="153">
        <f t="shared" si="4"/>
        <v>0</v>
      </c>
      <c r="BF234" s="153">
        <f t="shared" si="5"/>
        <v>0</v>
      </c>
      <c r="BG234" s="153">
        <f t="shared" si="6"/>
        <v>0</v>
      </c>
      <c r="BH234" s="153">
        <f t="shared" si="7"/>
        <v>0</v>
      </c>
      <c r="BI234" s="153">
        <f t="shared" si="8"/>
        <v>0</v>
      </c>
      <c r="BJ234" s="20" t="s">
        <v>77</v>
      </c>
      <c r="BK234" s="153">
        <f t="shared" si="9"/>
        <v>0</v>
      </c>
      <c r="BL234" s="20" t="s">
        <v>142</v>
      </c>
      <c r="BM234" s="152" t="s">
        <v>1633</v>
      </c>
    </row>
    <row r="235" spans="1:65" s="2" customFormat="1" ht="16.5" customHeight="1">
      <c r="A235" s="35"/>
      <c r="B235" s="140"/>
      <c r="C235" s="183" t="s">
        <v>680</v>
      </c>
      <c r="D235" s="183" t="s">
        <v>405</v>
      </c>
      <c r="E235" s="184" t="s">
        <v>1634</v>
      </c>
      <c r="F235" s="185" t="s">
        <v>1635</v>
      </c>
      <c r="G235" s="186" t="s">
        <v>500</v>
      </c>
      <c r="H235" s="187">
        <v>6</v>
      </c>
      <c r="I235" s="188"/>
      <c r="J235" s="189">
        <f t="shared" si="0"/>
        <v>0</v>
      </c>
      <c r="K235" s="185" t="s">
        <v>3</v>
      </c>
      <c r="L235" s="190"/>
      <c r="M235" s="191" t="s">
        <v>3</v>
      </c>
      <c r="N235" s="192" t="s">
        <v>40</v>
      </c>
      <c r="O235" s="56"/>
      <c r="P235" s="150">
        <f t="shared" si="1"/>
        <v>0</v>
      </c>
      <c r="Q235" s="150">
        <v>0</v>
      </c>
      <c r="R235" s="150">
        <f t="shared" si="2"/>
        <v>0</v>
      </c>
      <c r="S235" s="150">
        <v>0</v>
      </c>
      <c r="T235" s="151">
        <f t="shared" si="3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52" t="s">
        <v>192</v>
      </c>
      <c r="AT235" s="152" t="s">
        <v>405</v>
      </c>
      <c r="AU235" s="152" t="s">
        <v>79</v>
      </c>
      <c r="AY235" s="20" t="s">
        <v>135</v>
      </c>
      <c r="BE235" s="153">
        <f t="shared" si="4"/>
        <v>0</v>
      </c>
      <c r="BF235" s="153">
        <f t="shared" si="5"/>
        <v>0</v>
      </c>
      <c r="BG235" s="153">
        <f t="shared" si="6"/>
        <v>0</v>
      </c>
      <c r="BH235" s="153">
        <f t="shared" si="7"/>
        <v>0</v>
      </c>
      <c r="BI235" s="153">
        <f t="shared" si="8"/>
        <v>0</v>
      </c>
      <c r="BJ235" s="20" t="s">
        <v>77</v>
      </c>
      <c r="BK235" s="153">
        <f t="shared" si="9"/>
        <v>0</v>
      </c>
      <c r="BL235" s="20" t="s">
        <v>142</v>
      </c>
      <c r="BM235" s="152" t="s">
        <v>1636</v>
      </c>
    </row>
    <row r="236" spans="1:65" s="2" customFormat="1" ht="24.2" customHeight="1">
      <c r="A236" s="35"/>
      <c r="B236" s="140"/>
      <c r="C236" s="141" t="s">
        <v>686</v>
      </c>
      <c r="D236" s="141" t="s">
        <v>137</v>
      </c>
      <c r="E236" s="142" t="s">
        <v>1607</v>
      </c>
      <c r="F236" s="143" t="s">
        <v>1608</v>
      </c>
      <c r="G236" s="144" t="s">
        <v>500</v>
      </c>
      <c r="H236" s="145">
        <v>1307</v>
      </c>
      <c r="I236" s="146"/>
      <c r="J236" s="147">
        <f t="shared" si="0"/>
        <v>0</v>
      </c>
      <c r="K236" s="143" t="s">
        <v>141</v>
      </c>
      <c r="L236" s="36"/>
      <c r="M236" s="148" t="s">
        <v>3</v>
      </c>
      <c r="N236" s="149" t="s">
        <v>40</v>
      </c>
      <c r="O236" s="56"/>
      <c r="P236" s="150">
        <f t="shared" si="1"/>
        <v>0</v>
      </c>
      <c r="Q236" s="150">
        <v>0</v>
      </c>
      <c r="R236" s="150">
        <f t="shared" si="2"/>
        <v>0</v>
      </c>
      <c r="S236" s="150">
        <v>0</v>
      </c>
      <c r="T236" s="151">
        <f t="shared" si="3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52" t="s">
        <v>142</v>
      </c>
      <c r="AT236" s="152" t="s">
        <v>137</v>
      </c>
      <c r="AU236" s="152" t="s">
        <v>79</v>
      </c>
      <c r="AY236" s="20" t="s">
        <v>135</v>
      </c>
      <c r="BE236" s="153">
        <f t="shared" si="4"/>
        <v>0</v>
      </c>
      <c r="BF236" s="153">
        <f t="shared" si="5"/>
        <v>0</v>
      </c>
      <c r="BG236" s="153">
        <f t="shared" si="6"/>
        <v>0</v>
      </c>
      <c r="BH236" s="153">
        <f t="shared" si="7"/>
        <v>0</v>
      </c>
      <c r="BI236" s="153">
        <f t="shared" si="8"/>
        <v>0</v>
      </c>
      <c r="BJ236" s="20" t="s">
        <v>77</v>
      </c>
      <c r="BK236" s="153">
        <f t="shared" si="9"/>
        <v>0</v>
      </c>
      <c r="BL236" s="20" t="s">
        <v>142</v>
      </c>
      <c r="BM236" s="152" t="s">
        <v>1637</v>
      </c>
    </row>
    <row r="237" spans="1:65" s="2" customFormat="1" ht="11.25">
      <c r="A237" s="35"/>
      <c r="B237" s="36"/>
      <c r="C237" s="35"/>
      <c r="D237" s="154" t="s">
        <v>144</v>
      </c>
      <c r="E237" s="35"/>
      <c r="F237" s="155" t="s">
        <v>1609</v>
      </c>
      <c r="G237" s="35"/>
      <c r="H237" s="35"/>
      <c r="I237" s="156"/>
      <c r="J237" s="35"/>
      <c r="K237" s="35"/>
      <c r="L237" s="36"/>
      <c r="M237" s="157"/>
      <c r="N237" s="158"/>
      <c r="O237" s="56"/>
      <c r="P237" s="56"/>
      <c r="Q237" s="56"/>
      <c r="R237" s="56"/>
      <c r="S237" s="56"/>
      <c r="T237" s="57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T237" s="20" t="s">
        <v>144</v>
      </c>
      <c r="AU237" s="20" t="s">
        <v>79</v>
      </c>
    </row>
    <row r="238" spans="1:65" s="2" customFormat="1" ht="24.2" customHeight="1">
      <c r="A238" s="35"/>
      <c r="B238" s="140"/>
      <c r="C238" s="141" t="s">
        <v>691</v>
      </c>
      <c r="D238" s="141" t="s">
        <v>137</v>
      </c>
      <c r="E238" s="142" t="s">
        <v>1610</v>
      </c>
      <c r="F238" s="143" t="s">
        <v>1611</v>
      </c>
      <c r="G238" s="144" t="s">
        <v>500</v>
      </c>
      <c r="H238" s="145">
        <v>505</v>
      </c>
      <c r="I238" s="146"/>
      <c r="J238" s="147">
        <f>ROUND(I238*H238,2)</f>
        <v>0</v>
      </c>
      <c r="K238" s="143" t="s">
        <v>141</v>
      </c>
      <c r="L238" s="36"/>
      <c r="M238" s="148" t="s">
        <v>3</v>
      </c>
      <c r="N238" s="149" t="s">
        <v>40</v>
      </c>
      <c r="O238" s="56"/>
      <c r="P238" s="150">
        <f>O238*H238</f>
        <v>0</v>
      </c>
      <c r="Q238" s="150">
        <v>0</v>
      </c>
      <c r="R238" s="150">
        <f>Q238*H238</f>
        <v>0</v>
      </c>
      <c r="S238" s="150">
        <v>0</v>
      </c>
      <c r="T238" s="151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52" t="s">
        <v>142</v>
      </c>
      <c r="AT238" s="152" t="s">
        <v>137</v>
      </c>
      <c r="AU238" s="152" t="s">
        <v>79</v>
      </c>
      <c r="AY238" s="20" t="s">
        <v>135</v>
      </c>
      <c r="BE238" s="153">
        <f>IF(N238="základní",J238,0)</f>
        <v>0</v>
      </c>
      <c r="BF238" s="153">
        <f>IF(N238="snížená",J238,0)</f>
        <v>0</v>
      </c>
      <c r="BG238" s="153">
        <f>IF(N238="zákl. přenesená",J238,0)</f>
        <v>0</v>
      </c>
      <c r="BH238" s="153">
        <f>IF(N238="sníž. přenesená",J238,0)</f>
        <v>0</v>
      </c>
      <c r="BI238" s="153">
        <f>IF(N238="nulová",J238,0)</f>
        <v>0</v>
      </c>
      <c r="BJ238" s="20" t="s">
        <v>77</v>
      </c>
      <c r="BK238" s="153">
        <f>ROUND(I238*H238,2)</f>
        <v>0</v>
      </c>
      <c r="BL238" s="20" t="s">
        <v>142</v>
      </c>
      <c r="BM238" s="152" t="s">
        <v>1638</v>
      </c>
    </row>
    <row r="239" spans="1:65" s="2" customFormat="1" ht="11.25">
      <c r="A239" s="35"/>
      <c r="B239" s="36"/>
      <c r="C239" s="35"/>
      <c r="D239" s="154" t="s">
        <v>144</v>
      </c>
      <c r="E239" s="35"/>
      <c r="F239" s="155" t="s">
        <v>1612</v>
      </c>
      <c r="G239" s="35"/>
      <c r="H239" s="35"/>
      <c r="I239" s="156"/>
      <c r="J239" s="35"/>
      <c r="K239" s="35"/>
      <c r="L239" s="36"/>
      <c r="M239" s="157"/>
      <c r="N239" s="158"/>
      <c r="O239" s="56"/>
      <c r="P239" s="56"/>
      <c r="Q239" s="56"/>
      <c r="R239" s="56"/>
      <c r="S239" s="56"/>
      <c r="T239" s="57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20" t="s">
        <v>144</v>
      </c>
      <c r="AU239" s="20" t="s">
        <v>79</v>
      </c>
    </row>
    <row r="240" spans="1:65" s="2" customFormat="1" ht="24.2" customHeight="1">
      <c r="A240" s="35"/>
      <c r="B240" s="140"/>
      <c r="C240" s="141" t="s">
        <v>699</v>
      </c>
      <c r="D240" s="141" t="s">
        <v>137</v>
      </c>
      <c r="E240" s="142" t="s">
        <v>1613</v>
      </c>
      <c r="F240" s="143" t="s">
        <v>1614</v>
      </c>
      <c r="G240" s="144" t="s">
        <v>500</v>
      </c>
      <c r="H240" s="145">
        <v>1307</v>
      </c>
      <c r="I240" s="146"/>
      <c r="J240" s="147">
        <f>ROUND(I240*H240,2)</f>
        <v>0</v>
      </c>
      <c r="K240" s="143" t="s">
        <v>3</v>
      </c>
      <c r="L240" s="36"/>
      <c r="M240" s="148" t="s">
        <v>3</v>
      </c>
      <c r="N240" s="149" t="s">
        <v>40</v>
      </c>
      <c r="O240" s="56"/>
      <c r="P240" s="150">
        <f>O240*H240</f>
        <v>0</v>
      </c>
      <c r="Q240" s="150">
        <v>0</v>
      </c>
      <c r="R240" s="150">
        <f>Q240*H240</f>
        <v>0</v>
      </c>
      <c r="S240" s="150">
        <v>0</v>
      </c>
      <c r="T240" s="151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52" t="s">
        <v>142</v>
      </c>
      <c r="AT240" s="152" t="s">
        <v>137</v>
      </c>
      <c r="AU240" s="152" t="s">
        <v>79</v>
      </c>
      <c r="AY240" s="20" t="s">
        <v>135</v>
      </c>
      <c r="BE240" s="153">
        <f>IF(N240="základní",J240,0)</f>
        <v>0</v>
      </c>
      <c r="BF240" s="153">
        <f>IF(N240="snížená",J240,0)</f>
        <v>0</v>
      </c>
      <c r="BG240" s="153">
        <f>IF(N240="zákl. přenesená",J240,0)</f>
        <v>0</v>
      </c>
      <c r="BH240" s="153">
        <f>IF(N240="sníž. přenesená",J240,0)</f>
        <v>0</v>
      </c>
      <c r="BI240" s="153">
        <f>IF(N240="nulová",J240,0)</f>
        <v>0</v>
      </c>
      <c r="BJ240" s="20" t="s">
        <v>77</v>
      </c>
      <c r="BK240" s="153">
        <f>ROUND(I240*H240,2)</f>
        <v>0</v>
      </c>
      <c r="BL240" s="20" t="s">
        <v>142</v>
      </c>
      <c r="BM240" s="152" t="s">
        <v>1639</v>
      </c>
    </row>
    <row r="241" spans="1:65" s="2" customFormat="1" ht="24.2" customHeight="1">
      <c r="A241" s="35"/>
      <c r="B241" s="140"/>
      <c r="C241" s="141" t="s">
        <v>706</v>
      </c>
      <c r="D241" s="141" t="s">
        <v>137</v>
      </c>
      <c r="E241" s="142" t="s">
        <v>1615</v>
      </c>
      <c r="F241" s="143" t="s">
        <v>1616</v>
      </c>
      <c r="G241" s="144" t="s">
        <v>500</v>
      </c>
      <c r="H241" s="145">
        <v>505</v>
      </c>
      <c r="I241" s="146"/>
      <c r="J241" s="147">
        <f>ROUND(I241*H241,2)</f>
        <v>0</v>
      </c>
      <c r="K241" s="143" t="s">
        <v>141</v>
      </c>
      <c r="L241" s="36"/>
      <c r="M241" s="148" t="s">
        <v>3</v>
      </c>
      <c r="N241" s="149" t="s">
        <v>40</v>
      </c>
      <c r="O241" s="56"/>
      <c r="P241" s="150">
        <f>O241*H241</f>
        <v>0</v>
      </c>
      <c r="Q241" s="150">
        <v>0</v>
      </c>
      <c r="R241" s="150">
        <f>Q241*H241</f>
        <v>0</v>
      </c>
      <c r="S241" s="150">
        <v>0</v>
      </c>
      <c r="T241" s="151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52" t="s">
        <v>142</v>
      </c>
      <c r="AT241" s="152" t="s">
        <v>137</v>
      </c>
      <c r="AU241" s="152" t="s">
        <v>79</v>
      </c>
      <c r="AY241" s="20" t="s">
        <v>135</v>
      </c>
      <c r="BE241" s="153">
        <f>IF(N241="základní",J241,0)</f>
        <v>0</v>
      </c>
      <c r="BF241" s="153">
        <f>IF(N241="snížená",J241,0)</f>
        <v>0</v>
      </c>
      <c r="BG241" s="153">
        <f>IF(N241="zákl. přenesená",J241,0)</f>
        <v>0</v>
      </c>
      <c r="BH241" s="153">
        <f>IF(N241="sníž. přenesená",J241,0)</f>
        <v>0</v>
      </c>
      <c r="BI241" s="153">
        <f>IF(N241="nulová",J241,0)</f>
        <v>0</v>
      </c>
      <c r="BJ241" s="20" t="s">
        <v>77</v>
      </c>
      <c r="BK241" s="153">
        <f>ROUND(I241*H241,2)</f>
        <v>0</v>
      </c>
      <c r="BL241" s="20" t="s">
        <v>142</v>
      </c>
      <c r="BM241" s="152" t="s">
        <v>1640</v>
      </c>
    </row>
    <row r="242" spans="1:65" s="2" customFormat="1" ht="11.25">
      <c r="A242" s="35"/>
      <c r="B242" s="36"/>
      <c r="C242" s="35"/>
      <c r="D242" s="154" t="s">
        <v>144</v>
      </c>
      <c r="E242" s="35"/>
      <c r="F242" s="155" t="s">
        <v>1618</v>
      </c>
      <c r="G242" s="35"/>
      <c r="H242" s="35"/>
      <c r="I242" s="156"/>
      <c r="J242" s="35"/>
      <c r="K242" s="35"/>
      <c r="L242" s="36"/>
      <c r="M242" s="157"/>
      <c r="N242" s="158"/>
      <c r="O242" s="56"/>
      <c r="P242" s="56"/>
      <c r="Q242" s="56"/>
      <c r="R242" s="56"/>
      <c r="S242" s="56"/>
      <c r="T242" s="57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T242" s="20" t="s">
        <v>144</v>
      </c>
      <c r="AU242" s="20" t="s">
        <v>79</v>
      </c>
    </row>
    <row r="243" spans="1:65" s="2" customFormat="1" ht="16.5" customHeight="1">
      <c r="A243" s="35"/>
      <c r="B243" s="140"/>
      <c r="C243" s="183" t="s">
        <v>711</v>
      </c>
      <c r="D243" s="183" t="s">
        <v>405</v>
      </c>
      <c r="E243" s="184" t="s">
        <v>1641</v>
      </c>
      <c r="F243" s="185" t="s">
        <v>1642</v>
      </c>
      <c r="G243" s="186" t="s">
        <v>500</v>
      </c>
      <c r="H243" s="187">
        <v>31</v>
      </c>
      <c r="I243" s="188"/>
      <c r="J243" s="189">
        <f t="shared" ref="J243:J250" si="10">ROUND(I243*H243,2)</f>
        <v>0</v>
      </c>
      <c r="K243" s="185" t="s">
        <v>3</v>
      </c>
      <c r="L243" s="190"/>
      <c r="M243" s="191" t="s">
        <v>3</v>
      </c>
      <c r="N243" s="192" t="s">
        <v>40</v>
      </c>
      <c r="O243" s="56"/>
      <c r="P243" s="150">
        <f t="shared" ref="P243:P250" si="11">O243*H243</f>
        <v>0</v>
      </c>
      <c r="Q243" s="150">
        <v>0</v>
      </c>
      <c r="R243" s="150">
        <f t="shared" ref="R243:R250" si="12">Q243*H243</f>
        <v>0</v>
      </c>
      <c r="S243" s="150">
        <v>0</v>
      </c>
      <c r="T243" s="151">
        <f t="shared" ref="T243:T250" si="13"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52" t="s">
        <v>192</v>
      </c>
      <c r="AT243" s="152" t="s">
        <v>405</v>
      </c>
      <c r="AU243" s="152" t="s">
        <v>79</v>
      </c>
      <c r="AY243" s="20" t="s">
        <v>135</v>
      </c>
      <c r="BE243" s="153">
        <f t="shared" ref="BE243:BE250" si="14">IF(N243="základní",J243,0)</f>
        <v>0</v>
      </c>
      <c r="BF243" s="153">
        <f t="shared" ref="BF243:BF250" si="15">IF(N243="snížená",J243,0)</f>
        <v>0</v>
      </c>
      <c r="BG243" s="153">
        <f t="shared" ref="BG243:BG250" si="16">IF(N243="zákl. přenesená",J243,0)</f>
        <v>0</v>
      </c>
      <c r="BH243" s="153">
        <f t="shared" ref="BH243:BH250" si="17">IF(N243="sníž. přenesená",J243,0)</f>
        <v>0</v>
      </c>
      <c r="BI243" s="153">
        <f t="shared" ref="BI243:BI250" si="18">IF(N243="nulová",J243,0)</f>
        <v>0</v>
      </c>
      <c r="BJ243" s="20" t="s">
        <v>77</v>
      </c>
      <c r="BK243" s="153">
        <f t="shared" ref="BK243:BK250" si="19">ROUND(I243*H243,2)</f>
        <v>0</v>
      </c>
      <c r="BL243" s="20" t="s">
        <v>142</v>
      </c>
      <c r="BM243" s="152" t="s">
        <v>1643</v>
      </c>
    </row>
    <row r="244" spans="1:65" s="2" customFormat="1" ht="16.5" customHeight="1">
      <c r="A244" s="35"/>
      <c r="B244" s="140"/>
      <c r="C244" s="183" t="s">
        <v>717</v>
      </c>
      <c r="D244" s="183" t="s">
        <v>405</v>
      </c>
      <c r="E244" s="184" t="s">
        <v>1644</v>
      </c>
      <c r="F244" s="185" t="s">
        <v>1645</v>
      </c>
      <c r="G244" s="186" t="s">
        <v>500</v>
      </c>
      <c r="H244" s="187">
        <v>100</v>
      </c>
      <c r="I244" s="188"/>
      <c r="J244" s="189">
        <f t="shared" si="10"/>
        <v>0</v>
      </c>
      <c r="K244" s="185" t="s">
        <v>3</v>
      </c>
      <c r="L244" s="190"/>
      <c r="M244" s="191" t="s">
        <v>3</v>
      </c>
      <c r="N244" s="192" t="s">
        <v>40</v>
      </c>
      <c r="O244" s="56"/>
      <c r="P244" s="150">
        <f t="shared" si="11"/>
        <v>0</v>
      </c>
      <c r="Q244" s="150">
        <v>0</v>
      </c>
      <c r="R244" s="150">
        <f t="shared" si="12"/>
        <v>0</v>
      </c>
      <c r="S244" s="150">
        <v>0</v>
      </c>
      <c r="T244" s="151">
        <f t="shared" si="13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52" t="s">
        <v>192</v>
      </c>
      <c r="AT244" s="152" t="s">
        <v>405</v>
      </c>
      <c r="AU244" s="152" t="s">
        <v>79</v>
      </c>
      <c r="AY244" s="20" t="s">
        <v>135</v>
      </c>
      <c r="BE244" s="153">
        <f t="shared" si="14"/>
        <v>0</v>
      </c>
      <c r="BF244" s="153">
        <f t="shared" si="15"/>
        <v>0</v>
      </c>
      <c r="BG244" s="153">
        <f t="shared" si="16"/>
        <v>0</v>
      </c>
      <c r="BH244" s="153">
        <f t="shared" si="17"/>
        <v>0</v>
      </c>
      <c r="BI244" s="153">
        <f t="shared" si="18"/>
        <v>0</v>
      </c>
      <c r="BJ244" s="20" t="s">
        <v>77</v>
      </c>
      <c r="BK244" s="153">
        <f t="shared" si="19"/>
        <v>0</v>
      </c>
      <c r="BL244" s="20" t="s">
        <v>142</v>
      </c>
      <c r="BM244" s="152" t="s">
        <v>1646</v>
      </c>
    </row>
    <row r="245" spans="1:65" s="2" customFormat="1" ht="16.5" customHeight="1">
      <c r="A245" s="35"/>
      <c r="B245" s="140"/>
      <c r="C245" s="183" t="s">
        <v>723</v>
      </c>
      <c r="D245" s="183" t="s">
        <v>405</v>
      </c>
      <c r="E245" s="184" t="s">
        <v>1647</v>
      </c>
      <c r="F245" s="185" t="s">
        <v>1648</v>
      </c>
      <c r="G245" s="186" t="s">
        <v>500</v>
      </c>
      <c r="H245" s="187">
        <v>30</v>
      </c>
      <c r="I245" s="188"/>
      <c r="J245" s="189">
        <f t="shared" si="10"/>
        <v>0</v>
      </c>
      <c r="K245" s="185" t="s">
        <v>3</v>
      </c>
      <c r="L245" s="190"/>
      <c r="M245" s="191" t="s">
        <v>3</v>
      </c>
      <c r="N245" s="192" t="s">
        <v>40</v>
      </c>
      <c r="O245" s="56"/>
      <c r="P245" s="150">
        <f t="shared" si="11"/>
        <v>0</v>
      </c>
      <c r="Q245" s="150">
        <v>0</v>
      </c>
      <c r="R245" s="150">
        <f t="shared" si="12"/>
        <v>0</v>
      </c>
      <c r="S245" s="150">
        <v>0</v>
      </c>
      <c r="T245" s="151">
        <f t="shared" si="13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52" t="s">
        <v>192</v>
      </c>
      <c r="AT245" s="152" t="s">
        <v>405</v>
      </c>
      <c r="AU245" s="152" t="s">
        <v>79</v>
      </c>
      <c r="AY245" s="20" t="s">
        <v>135</v>
      </c>
      <c r="BE245" s="153">
        <f t="shared" si="14"/>
        <v>0</v>
      </c>
      <c r="BF245" s="153">
        <f t="shared" si="15"/>
        <v>0</v>
      </c>
      <c r="BG245" s="153">
        <f t="shared" si="16"/>
        <v>0</v>
      </c>
      <c r="BH245" s="153">
        <f t="shared" si="17"/>
        <v>0</v>
      </c>
      <c r="BI245" s="153">
        <f t="shared" si="18"/>
        <v>0</v>
      </c>
      <c r="BJ245" s="20" t="s">
        <v>77</v>
      </c>
      <c r="BK245" s="153">
        <f t="shared" si="19"/>
        <v>0</v>
      </c>
      <c r="BL245" s="20" t="s">
        <v>142</v>
      </c>
      <c r="BM245" s="152" t="s">
        <v>1649</v>
      </c>
    </row>
    <row r="246" spans="1:65" s="2" customFormat="1" ht="16.5" customHeight="1">
      <c r="A246" s="35"/>
      <c r="B246" s="140"/>
      <c r="C246" s="183" t="s">
        <v>726</v>
      </c>
      <c r="D246" s="183" t="s">
        <v>405</v>
      </c>
      <c r="E246" s="184" t="s">
        <v>1650</v>
      </c>
      <c r="F246" s="185" t="s">
        <v>1651</v>
      </c>
      <c r="G246" s="186" t="s">
        <v>500</v>
      </c>
      <c r="H246" s="187">
        <v>798</v>
      </c>
      <c r="I246" s="188"/>
      <c r="J246" s="189">
        <f t="shared" si="10"/>
        <v>0</v>
      </c>
      <c r="K246" s="185" t="s">
        <v>3</v>
      </c>
      <c r="L246" s="190"/>
      <c r="M246" s="191" t="s">
        <v>3</v>
      </c>
      <c r="N246" s="192" t="s">
        <v>40</v>
      </c>
      <c r="O246" s="56"/>
      <c r="P246" s="150">
        <f t="shared" si="11"/>
        <v>0</v>
      </c>
      <c r="Q246" s="150">
        <v>0</v>
      </c>
      <c r="R246" s="150">
        <f t="shared" si="12"/>
        <v>0</v>
      </c>
      <c r="S246" s="150">
        <v>0</v>
      </c>
      <c r="T246" s="151">
        <f t="shared" si="13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52" t="s">
        <v>192</v>
      </c>
      <c r="AT246" s="152" t="s">
        <v>405</v>
      </c>
      <c r="AU246" s="152" t="s">
        <v>79</v>
      </c>
      <c r="AY246" s="20" t="s">
        <v>135</v>
      </c>
      <c r="BE246" s="153">
        <f t="shared" si="14"/>
        <v>0</v>
      </c>
      <c r="BF246" s="153">
        <f t="shared" si="15"/>
        <v>0</v>
      </c>
      <c r="BG246" s="153">
        <f t="shared" si="16"/>
        <v>0</v>
      </c>
      <c r="BH246" s="153">
        <f t="shared" si="17"/>
        <v>0</v>
      </c>
      <c r="BI246" s="153">
        <f t="shared" si="18"/>
        <v>0</v>
      </c>
      <c r="BJ246" s="20" t="s">
        <v>77</v>
      </c>
      <c r="BK246" s="153">
        <f t="shared" si="19"/>
        <v>0</v>
      </c>
      <c r="BL246" s="20" t="s">
        <v>142</v>
      </c>
      <c r="BM246" s="152" t="s">
        <v>1652</v>
      </c>
    </row>
    <row r="247" spans="1:65" s="2" customFormat="1" ht="16.5" customHeight="1">
      <c r="A247" s="35"/>
      <c r="B247" s="140"/>
      <c r="C247" s="183" t="s">
        <v>730</v>
      </c>
      <c r="D247" s="183" t="s">
        <v>405</v>
      </c>
      <c r="E247" s="184" t="s">
        <v>1653</v>
      </c>
      <c r="F247" s="185" t="s">
        <v>1654</v>
      </c>
      <c r="G247" s="186" t="s">
        <v>500</v>
      </c>
      <c r="H247" s="187">
        <v>322</v>
      </c>
      <c r="I247" s="188"/>
      <c r="J247" s="189">
        <f t="shared" si="10"/>
        <v>0</v>
      </c>
      <c r="K247" s="185" t="s">
        <v>3</v>
      </c>
      <c r="L247" s="190"/>
      <c r="M247" s="191" t="s">
        <v>3</v>
      </c>
      <c r="N247" s="192" t="s">
        <v>40</v>
      </c>
      <c r="O247" s="56"/>
      <c r="P247" s="150">
        <f t="shared" si="11"/>
        <v>0</v>
      </c>
      <c r="Q247" s="150">
        <v>0</v>
      </c>
      <c r="R247" s="150">
        <f t="shared" si="12"/>
        <v>0</v>
      </c>
      <c r="S247" s="150">
        <v>0</v>
      </c>
      <c r="T247" s="151">
        <f t="shared" si="13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52" t="s">
        <v>192</v>
      </c>
      <c r="AT247" s="152" t="s">
        <v>405</v>
      </c>
      <c r="AU247" s="152" t="s">
        <v>79</v>
      </c>
      <c r="AY247" s="20" t="s">
        <v>135</v>
      </c>
      <c r="BE247" s="153">
        <f t="shared" si="14"/>
        <v>0</v>
      </c>
      <c r="BF247" s="153">
        <f t="shared" si="15"/>
        <v>0</v>
      </c>
      <c r="BG247" s="153">
        <f t="shared" si="16"/>
        <v>0</v>
      </c>
      <c r="BH247" s="153">
        <f t="shared" si="17"/>
        <v>0</v>
      </c>
      <c r="BI247" s="153">
        <f t="shared" si="18"/>
        <v>0</v>
      </c>
      <c r="BJ247" s="20" t="s">
        <v>77</v>
      </c>
      <c r="BK247" s="153">
        <f t="shared" si="19"/>
        <v>0</v>
      </c>
      <c r="BL247" s="20" t="s">
        <v>142</v>
      </c>
      <c r="BM247" s="152" t="s">
        <v>1655</v>
      </c>
    </row>
    <row r="248" spans="1:65" s="2" customFormat="1" ht="16.5" customHeight="1">
      <c r="A248" s="35"/>
      <c r="B248" s="140"/>
      <c r="C248" s="183" t="s">
        <v>737</v>
      </c>
      <c r="D248" s="183" t="s">
        <v>405</v>
      </c>
      <c r="E248" s="184" t="s">
        <v>1656</v>
      </c>
      <c r="F248" s="185" t="s">
        <v>1657</v>
      </c>
      <c r="G248" s="186" t="s">
        <v>500</v>
      </c>
      <c r="H248" s="187">
        <v>489</v>
      </c>
      <c r="I248" s="188"/>
      <c r="J248" s="189">
        <f t="shared" si="10"/>
        <v>0</v>
      </c>
      <c r="K248" s="185" t="s">
        <v>3</v>
      </c>
      <c r="L248" s="190"/>
      <c r="M248" s="191" t="s">
        <v>3</v>
      </c>
      <c r="N248" s="192" t="s">
        <v>40</v>
      </c>
      <c r="O248" s="56"/>
      <c r="P248" s="150">
        <f t="shared" si="11"/>
        <v>0</v>
      </c>
      <c r="Q248" s="150">
        <v>0</v>
      </c>
      <c r="R248" s="150">
        <f t="shared" si="12"/>
        <v>0</v>
      </c>
      <c r="S248" s="150">
        <v>0</v>
      </c>
      <c r="T248" s="151">
        <f t="shared" si="13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52" t="s">
        <v>192</v>
      </c>
      <c r="AT248" s="152" t="s">
        <v>405</v>
      </c>
      <c r="AU248" s="152" t="s">
        <v>79</v>
      </c>
      <c r="AY248" s="20" t="s">
        <v>135</v>
      </c>
      <c r="BE248" s="153">
        <f t="shared" si="14"/>
        <v>0</v>
      </c>
      <c r="BF248" s="153">
        <f t="shared" si="15"/>
        <v>0</v>
      </c>
      <c r="BG248" s="153">
        <f t="shared" si="16"/>
        <v>0</v>
      </c>
      <c r="BH248" s="153">
        <f t="shared" si="17"/>
        <v>0</v>
      </c>
      <c r="BI248" s="153">
        <f t="shared" si="18"/>
        <v>0</v>
      </c>
      <c r="BJ248" s="20" t="s">
        <v>77</v>
      </c>
      <c r="BK248" s="153">
        <f t="shared" si="19"/>
        <v>0</v>
      </c>
      <c r="BL248" s="20" t="s">
        <v>142</v>
      </c>
      <c r="BM248" s="152" t="s">
        <v>1658</v>
      </c>
    </row>
    <row r="249" spans="1:65" s="2" customFormat="1" ht="16.5" customHeight="1">
      <c r="A249" s="35"/>
      <c r="B249" s="140"/>
      <c r="C249" s="183" t="s">
        <v>741</v>
      </c>
      <c r="D249" s="183" t="s">
        <v>405</v>
      </c>
      <c r="E249" s="184" t="s">
        <v>1659</v>
      </c>
      <c r="F249" s="185" t="s">
        <v>1660</v>
      </c>
      <c r="G249" s="186" t="s">
        <v>500</v>
      </c>
      <c r="H249" s="187">
        <v>42</v>
      </c>
      <c r="I249" s="188"/>
      <c r="J249" s="189">
        <f t="shared" si="10"/>
        <v>0</v>
      </c>
      <c r="K249" s="185" t="s">
        <v>3</v>
      </c>
      <c r="L249" s="190"/>
      <c r="M249" s="191" t="s">
        <v>3</v>
      </c>
      <c r="N249" s="192" t="s">
        <v>40</v>
      </c>
      <c r="O249" s="56"/>
      <c r="P249" s="150">
        <f t="shared" si="11"/>
        <v>0</v>
      </c>
      <c r="Q249" s="150">
        <v>0</v>
      </c>
      <c r="R249" s="150">
        <f t="shared" si="12"/>
        <v>0</v>
      </c>
      <c r="S249" s="150">
        <v>0</v>
      </c>
      <c r="T249" s="151">
        <f t="shared" si="13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52" t="s">
        <v>192</v>
      </c>
      <c r="AT249" s="152" t="s">
        <v>405</v>
      </c>
      <c r="AU249" s="152" t="s">
        <v>79</v>
      </c>
      <c r="AY249" s="20" t="s">
        <v>135</v>
      </c>
      <c r="BE249" s="153">
        <f t="shared" si="14"/>
        <v>0</v>
      </c>
      <c r="BF249" s="153">
        <f t="shared" si="15"/>
        <v>0</v>
      </c>
      <c r="BG249" s="153">
        <f t="shared" si="16"/>
        <v>0</v>
      </c>
      <c r="BH249" s="153">
        <f t="shared" si="17"/>
        <v>0</v>
      </c>
      <c r="BI249" s="153">
        <f t="shared" si="18"/>
        <v>0</v>
      </c>
      <c r="BJ249" s="20" t="s">
        <v>77</v>
      </c>
      <c r="BK249" s="153">
        <f t="shared" si="19"/>
        <v>0</v>
      </c>
      <c r="BL249" s="20" t="s">
        <v>142</v>
      </c>
      <c r="BM249" s="152" t="s">
        <v>1661</v>
      </c>
    </row>
    <row r="250" spans="1:65" s="2" customFormat="1" ht="24.2" customHeight="1">
      <c r="A250" s="35"/>
      <c r="B250" s="140"/>
      <c r="C250" s="141" t="s">
        <v>745</v>
      </c>
      <c r="D250" s="141" t="s">
        <v>137</v>
      </c>
      <c r="E250" s="142" t="s">
        <v>1662</v>
      </c>
      <c r="F250" s="143" t="s">
        <v>1663</v>
      </c>
      <c r="G250" s="144" t="s">
        <v>500</v>
      </c>
      <c r="H250" s="145">
        <v>211</v>
      </c>
      <c r="I250" s="146"/>
      <c r="J250" s="147">
        <f t="shared" si="10"/>
        <v>0</v>
      </c>
      <c r="K250" s="143" t="s">
        <v>141</v>
      </c>
      <c r="L250" s="36"/>
      <c r="M250" s="148" t="s">
        <v>3</v>
      </c>
      <c r="N250" s="149" t="s">
        <v>40</v>
      </c>
      <c r="O250" s="56"/>
      <c r="P250" s="150">
        <f t="shared" si="11"/>
        <v>0</v>
      </c>
      <c r="Q250" s="150">
        <v>0</v>
      </c>
      <c r="R250" s="150">
        <f t="shared" si="12"/>
        <v>0</v>
      </c>
      <c r="S250" s="150">
        <v>0</v>
      </c>
      <c r="T250" s="151">
        <f t="shared" si="13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52" t="s">
        <v>142</v>
      </c>
      <c r="AT250" s="152" t="s">
        <v>137</v>
      </c>
      <c r="AU250" s="152" t="s">
        <v>79</v>
      </c>
      <c r="AY250" s="20" t="s">
        <v>135</v>
      </c>
      <c r="BE250" s="153">
        <f t="shared" si="14"/>
        <v>0</v>
      </c>
      <c r="BF250" s="153">
        <f t="shared" si="15"/>
        <v>0</v>
      </c>
      <c r="BG250" s="153">
        <f t="shared" si="16"/>
        <v>0</v>
      </c>
      <c r="BH250" s="153">
        <f t="shared" si="17"/>
        <v>0</v>
      </c>
      <c r="BI250" s="153">
        <f t="shared" si="18"/>
        <v>0</v>
      </c>
      <c r="BJ250" s="20" t="s">
        <v>77</v>
      </c>
      <c r="BK250" s="153">
        <f t="shared" si="19"/>
        <v>0</v>
      </c>
      <c r="BL250" s="20" t="s">
        <v>142</v>
      </c>
      <c r="BM250" s="152" t="s">
        <v>1664</v>
      </c>
    </row>
    <row r="251" spans="1:65" s="2" customFormat="1" ht="11.25">
      <c r="A251" s="35"/>
      <c r="B251" s="36"/>
      <c r="C251" s="35"/>
      <c r="D251" s="154" t="s">
        <v>144</v>
      </c>
      <c r="E251" s="35"/>
      <c r="F251" s="155" t="s">
        <v>1665</v>
      </c>
      <c r="G251" s="35"/>
      <c r="H251" s="35"/>
      <c r="I251" s="156"/>
      <c r="J251" s="35"/>
      <c r="K251" s="35"/>
      <c r="L251" s="36"/>
      <c r="M251" s="157"/>
      <c r="N251" s="158"/>
      <c r="O251" s="56"/>
      <c r="P251" s="56"/>
      <c r="Q251" s="56"/>
      <c r="R251" s="56"/>
      <c r="S251" s="56"/>
      <c r="T251" s="57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20" t="s">
        <v>144</v>
      </c>
      <c r="AU251" s="20" t="s">
        <v>79</v>
      </c>
    </row>
    <row r="252" spans="1:65" s="2" customFormat="1" ht="24.2" customHeight="1">
      <c r="A252" s="35"/>
      <c r="B252" s="140"/>
      <c r="C252" s="141" t="s">
        <v>365</v>
      </c>
      <c r="D252" s="141" t="s">
        <v>137</v>
      </c>
      <c r="E252" s="142" t="s">
        <v>1666</v>
      </c>
      <c r="F252" s="143" t="s">
        <v>1667</v>
      </c>
      <c r="G252" s="144" t="s">
        <v>500</v>
      </c>
      <c r="H252" s="145">
        <v>192</v>
      </c>
      <c r="I252" s="146"/>
      <c r="J252" s="147">
        <f>ROUND(I252*H252,2)</f>
        <v>0</v>
      </c>
      <c r="K252" s="143" t="s">
        <v>141</v>
      </c>
      <c r="L252" s="36"/>
      <c r="M252" s="148" t="s">
        <v>3</v>
      </c>
      <c r="N252" s="149" t="s">
        <v>40</v>
      </c>
      <c r="O252" s="56"/>
      <c r="P252" s="150">
        <f>O252*H252</f>
        <v>0</v>
      </c>
      <c r="Q252" s="150">
        <v>0</v>
      </c>
      <c r="R252" s="150">
        <f>Q252*H252</f>
        <v>0</v>
      </c>
      <c r="S252" s="150">
        <v>0</v>
      </c>
      <c r="T252" s="151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52" t="s">
        <v>142</v>
      </c>
      <c r="AT252" s="152" t="s">
        <v>137</v>
      </c>
      <c r="AU252" s="152" t="s">
        <v>79</v>
      </c>
      <c r="AY252" s="20" t="s">
        <v>135</v>
      </c>
      <c r="BE252" s="153">
        <f>IF(N252="základní",J252,0)</f>
        <v>0</v>
      </c>
      <c r="BF252" s="153">
        <f>IF(N252="snížená",J252,0)</f>
        <v>0</v>
      </c>
      <c r="BG252" s="153">
        <f>IF(N252="zákl. přenesená",J252,0)</f>
        <v>0</v>
      </c>
      <c r="BH252" s="153">
        <f>IF(N252="sníž. přenesená",J252,0)</f>
        <v>0</v>
      </c>
      <c r="BI252" s="153">
        <f>IF(N252="nulová",J252,0)</f>
        <v>0</v>
      </c>
      <c r="BJ252" s="20" t="s">
        <v>77</v>
      </c>
      <c r="BK252" s="153">
        <f>ROUND(I252*H252,2)</f>
        <v>0</v>
      </c>
      <c r="BL252" s="20" t="s">
        <v>142</v>
      </c>
      <c r="BM252" s="152" t="s">
        <v>1668</v>
      </c>
    </row>
    <row r="253" spans="1:65" s="2" customFormat="1" ht="11.25">
      <c r="A253" s="35"/>
      <c r="B253" s="36"/>
      <c r="C253" s="35"/>
      <c r="D253" s="154" t="s">
        <v>144</v>
      </c>
      <c r="E253" s="35"/>
      <c r="F253" s="155" t="s">
        <v>1669</v>
      </c>
      <c r="G253" s="35"/>
      <c r="H253" s="35"/>
      <c r="I253" s="156"/>
      <c r="J253" s="35"/>
      <c r="K253" s="35"/>
      <c r="L253" s="36"/>
      <c r="M253" s="157"/>
      <c r="N253" s="158"/>
      <c r="O253" s="56"/>
      <c r="P253" s="56"/>
      <c r="Q253" s="56"/>
      <c r="R253" s="56"/>
      <c r="S253" s="56"/>
      <c r="T253" s="57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T253" s="20" t="s">
        <v>144</v>
      </c>
      <c r="AU253" s="20" t="s">
        <v>79</v>
      </c>
    </row>
    <row r="254" spans="1:65" s="2" customFormat="1" ht="24.2" customHeight="1">
      <c r="A254" s="35"/>
      <c r="B254" s="140"/>
      <c r="C254" s="141" t="s">
        <v>753</v>
      </c>
      <c r="D254" s="141" t="s">
        <v>137</v>
      </c>
      <c r="E254" s="142" t="s">
        <v>1670</v>
      </c>
      <c r="F254" s="143" t="s">
        <v>1671</v>
      </c>
      <c r="G254" s="144" t="s">
        <v>500</v>
      </c>
      <c r="H254" s="145">
        <v>211</v>
      </c>
      <c r="I254" s="146"/>
      <c r="J254" s="147">
        <f>ROUND(I254*H254,2)</f>
        <v>0</v>
      </c>
      <c r="K254" s="143" t="s">
        <v>141</v>
      </c>
      <c r="L254" s="36"/>
      <c r="M254" s="148" t="s">
        <v>3</v>
      </c>
      <c r="N254" s="149" t="s">
        <v>40</v>
      </c>
      <c r="O254" s="56"/>
      <c r="P254" s="150">
        <f>O254*H254</f>
        <v>0</v>
      </c>
      <c r="Q254" s="150">
        <v>0</v>
      </c>
      <c r="R254" s="150">
        <f>Q254*H254</f>
        <v>0</v>
      </c>
      <c r="S254" s="150">
        <v>0</v>
      </c>
      <c r="T254" s="151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52" t="s">
        <v>142</v>
      </c>
      <c r="AT254" s="152" t="s">
        <v>137</v>
      </c>
      <c r="AU254" s="152" t="s">
        <v>79</v>
      </c>
      <c r="AY254" s="20" t="s">
        <v>135</v>
      </c>
      <c r="BE254" s="153">
        <f>IF(N254="základní",J254,0)</f>
        <v>0</v>
      </c>
      <c r="BF254" s="153">
        <f>IF(N254="snížená",J254,0)</f>
        <v>0</v>
      </c>
      <c r="BG254" s="153">
        <f>IF(N254="zákl. přenesená",J254,0)</f>
        <v>0</v>
      </c>
      <c r="BH254" s="153">
        <f>IF(N254="sníž. přenesená",J254,0)</f>
        <v>0</v>
      </c>
      <c r="BI254" s="153">
        <f>IF(N254="nulová",J254,0)</f>
        <v>0</v>
      </c>
      <c r="BJ254" s="20" t="s">
        <v>77</v>
      </c>
      <c r="BK254" s="153">
        <f>ROUND(I254*H254,2)</f>
        <v>0</v>
      </c>
      <c r="BL254" s="20" t="s">
        <v>142</v>
      </c>
      <c r="BM254" s="152" t="s">
        <v>1672</v>
      </c>
    </row>
    <row r="255" spans="1:65" s="2" customFormat="1" ht="11.25">
      <c r="A255" s="35"/>
      <c r="B255" s="36"/>
      <c r="C255" s="35"/>
      <c r="D255" s="154" t="s">
        <v>144</v>
      </c>
      <c r="E255" s="35"/>
      <c r="F255" s="155" t="s">
        <v>1673</v>
      </c>
      <c r="G255" s="35"/>
      <c r="H255" s="35"/>
      <c r="I255" s="156"/>
      <c r="J255" s="35"/>
      <c r="K255" s="35"/>
      <c r="L255" s="36"/>
      <c r="M255" s="157"/>
      <c r="N255" s="158"/>
      <c r="O255" s="56"/>
      <c r="P255" s="56"/>
      <c r="Q255" s="56"/>
      <c r="R255" s="56"/>
      <c r="S255" s="56"/>
      <c r="T255" s="57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T255" s="20" t="s">
        <v>144</v>
      </c>
      <c r="AU255" s="20" t="s">
        <v>79</v>
      </c>
    </row>
    <row r="256" spans="1:65" s="2" customFormat="1" ht="24.2" customHeight="1">
      <c r="A256" s="35"/>
      <c r="B256" s="140"/>
      <c r="C256" s="141" t="s">
        <v>755</v>
      </c>
      <c r="D256" s="141" t="s">
        <v>137</v>
      </c>
      <c r="E256" s="142" t="s">
        <v>1674</v>
      </c>
      <c r="F256" s="143" t="s">
        <v>1675</v>
      </c>
      <c r="G256" s="144" t="s">
        <v>500</v>
      </c>
      <c r="H256" s="145">
        <v>192</v>
      </c>
      <c r="I256" s="146"/>
      <c r="J256" s="147">
        <f>ROUND(I256*H256,2)</f>
        <v>0</v>
      </c>
      <c r="K256" s="143" t="s">
        <v>141</v>
      </c>
      <c r="L256" s="36"/>
      <c r="M256" s="148" t="s">
        <v>3</v>
      </c>
      <c r="N256" s="149" t="s">
        <v>40</v>
      </c>
      <c r="O256" s="56"/>
      <c r="P256" s="150">
        <f>O256*H256</f>
        <v>0</v>
      </c>
      <c r="Q256" s="150">
        <v>0</v>
      </c>
      <c r="R256" s="150">
        <f>Q256*H256</f>
        <v>0</v>
      </c>
      <c r="S256" s="150">
        <v>0</v>
      </c>
      <c r="T256" s="151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52" t="s">
        <v>142</v>
      </c>
      <c r="AT256" s="152" t="s">
        <v>137</v>
      </c>
      <c r="AU256" s="152" t="s">
        <v>79</v>
      </c>
      <c r="AY256" s="20" t="s">
        <v>135</v>
      </c>
      <c r="BE256" s="153">
        <f>IF(N256="základní",J256,0)</f>
        <v>0</v>
      </c>
      <c r="BF256" s="153">
        <f>IF(N256="snížená",J256,0)</f>
        <v>0</v>
      </c>
      <c r="BG256" s="153">
        <f>IF(N256="zákl. přenesená",J256,0)</f>
        <v>0</v>
      </c>
      <c r="BH256" s="153">
        <f>IF(N256="sníž. přenesená",J256,0)</f>
        <v>0</v>
      </c>
      <c r="BI256" s="153">
        <f>IF(N256="nulová",J256,0)</f>
        <v>0</v>
      </c>
      <c r="BJ256" s="20" t="s">
        <v>77</v>
      </c>
      <c r="BK256" s="153">
        <f>ROUND(I256*H256,2)</f>
        <v>0</v>
      </c>
      <c r="BL256" s="20" t="s">
        <v>142</v>
      </c>
      <c r="BM256" s="152" t="s">
        <v>1676</v>
      </c>
    </row>
    <row r="257" spans="1:65" s="2" customFormat="1" ht="11.25">
      <c r="A257" s="35"/>
      <c r="B257" s="36"/>
      <c r="C257" s="35"/>
      <c r="D257" s="154" t="s">
        <v>144</v>
      </c>
      <c r="E257" s="35"/>
      <c r="F257" s="155" t="s">
        <v>1677</v>
      </c>
      <c r="G257" s="35"/>
      <c r="H257" s="35"/>
      <c r="I257" s="156"/>
      <c r="J257" s="35"/>
      <c r="K257" s="35"/>
      <c r="L257" s="36"/>
      <c r="M257" s="157"/>
      <c r="N257" s="158"/>
      <c r="O257" s="56"/>
      <c r="P257" s="56"/>
      <c r="Q257" s="56"/>
      <c r="R257" s="56"/>
      <c r="S257" s="56"/>
      <c r="T257" s="57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T257" s="20" t="s">
        <v>144</v>
      </c>
      <c r="AU257" s="20" t="s">
        <v>79</v>
      </c>
    </row>
    <row r="258" spans="1:65" s="2" customFormat="1" ht="16.5" customHeight="1">
      <c r="A258" s="35"/>
      <c r="B258" s="140"/>
      <c r="C258" s="183" t="s">
        <v>759</v>
      </c>
      <c r="D258" s="183" t="s">
        <v>405</v>
      </c>
      <c r="E258" s="184" t="s">
        <v>1678</v>
      </c>
      <c r="F258" s="185" t="s">
        <v>1679</v>
      </c>
      <c r="G258" s="186" t="s">
        <v>500</v>
      </c>
      <c r="H258" s="187">
        <v>403</v>
      </c>
      <c r="I258" s="188"/>
      <c r="J258" s="189">
        <f>ROUND(I258*H258,2)</f>
        <v>0</v>
      </c>
      <c r="K258" s="185" t="s">
        <v>3</v>
      </c>
      <c r="L258" s="190"/>
      <c r="M258" s="191" t="s">
        <v>3</v>
      </c>
      <c r="N258" s="192" t="s">
        <v>40</v>
      </c>
      <c r="O258" s="56"/>
      <c r="P258" s="150">
        <f>O258*H258</f>
        <v>0</v>
      </c>
      <c r="Q258" s="150">
        <v>0</v>
      </c>
      <c r="R258" s="150">
        <f>Q258*H258</f>
        <v>0</v>
      </c>
      <c r="S258" s="150">
        <v>0</v>
      </c>
      <c r="T258" s="151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52" t="s">
        <v>192</v>
      </c>
      <c r="AT258" s="152" t="s">
        <v>405</v>
      </c>
      <c r="AU258" s="152" t="s">
        <v>79</v>
      </c>
      <c r="AY258" s="20" t="s">
        <v>135</v>
      </c>
      <c r="BE258" s="153">
        <f>IF(N258="základní",J258,0)</f>
        <v>0</v>
      </c>
      <c r="BF258" s="153">
        <f>IF(N258="snížená",J258,0)</f>
        <v>0</v>
      </c>
      <c r="BG258" s="153">
        <f>IF(N258="zákl. přenesená",J258,0)</f>
        <v>0</v>
      </c>
      <c r="BH258" s="153">
        <f>IF(N258="sníž. přenesená",J258,0)</f>
        <v>0</v>
      </c>
      <c r="BI258" s="153">
        <f>IF(N258="nulová",J258,0)</f>
        <v>0</v>
      </c>
      <c r="BJ258" s="20" t="s">
        <v>77</v>
      </c>
      <c r="BK258" s="153">
        <f>ROUND(I258*H258,2)</f>
        <v>0</v>
      </c>
      <c r="BL258" s="20" t="s">
        <v>142</v>
      </c>
      <c r="BM258" s="152" t="s">
        <v>1680</v>
      </c>
    </row>
    <row r="259" spans="1:65" s="2" customFormat="1" ht="16.5" customHeight="1">
      <c r="A259" s="35"/>
      <c r="B259" s="140"/>
      <c r="C259" s="141" t="s">
        <v>763</v>
      </c>
      <c r="D259" s="141" t="s">
        <v>137</v>
      </c>
      <c r="E259" s="142" t="s">
        <v>1681</v>
      </c>
      <c r="F259" s="143" t="s">
        <v>1682</v>
      </c>
      <c r="G259" s="144" t="s">
        <v>500</v>
      </c>
      <c r="H259" s="145">
        <v>1490</v>
      </c>
      <c r="I259" s="146"/>
      <c r="J259" s="147">
        <f>ROUND(I259*H259,2)</f>
        <v>0</v>
      </c>
      <c r="K259" s="143" t="s">
        <v>141</v>
      </c>
      <c r="L259" s="36"/>
      <c r="M259" s="148" t="s">
        <v>3</v>
      </c>
      <c r="N259" s="149" t="s">
        <v>40</v>
      </c>
      <c r="O259" s="56"/>
      <c r="P259" s="150">
        <f>O259*H259</f>
        <v>0</v>
      </c>
      <c r="Q259" s="150">
        <v>0</v>
      </c>
      <c r="R259" s="150">
        <f>Q259*H259</f>
        <v>0</v>
      </c>
      <c r="S259" s="150">
        <v>0</v>
      </c>
      <c r="T259" s="151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52" t="s">
        <v>142</v>
      </c>
      <c r="AT259" s="152" t="s">
        <v>137</v>
      </c>
      <c r="AU259" s="152" t="s">
        <v>79</v>
      </c>
      <c r="AY259" s="20" t="s">
        <v>135</v>
      </c>
      <c r="BE259" s="153">
        <f>IF(N259="základní",J259,0)</f>
        <v>0</v>
      </c>
      <c r="BF259" s="153">
        <f>IF(N259="snížená",J259,0)</f>
        <v>0</v>
      </c>
      <c r="BG259" s="153">
        <f>IF(N259="zákl. přenesená",J259,0)</f>
        <v>0</v>
      </c>
      <c r="BH259" s="153">
        <f>IF(N259="sníž. přenesená",J259,0)</f>
        <v>0</v>
      </c>
      <c r="BI259" s="153">
        <f>IF(N259="nulová",J259,0)</f>
        <v>0</v>
      </c>
      <c r="BJ259" s="20" t="s">
        <v>77</v>
      </c>
      <c r="BK259" s="153">
        <f>ROUND(I259*H259,2)</f>
        <v>0</v>
      </c>
      <c r="BL259" s="20" t="s">
        <v>142</v>
      </c>
      <c r="BM259" s="152" t="s">
        <v>1683</v>
      </c>
    </row>
    <row r="260" spans="1:65" s="2" customFormat="1" ht="11.25">
      <c r="A260" s="35"/>
      <c r="B260" s="36"/>
      <c r="C260" s="35"/>
      <c r="D260" s="154" t="s">
        <v>144</v>
      </c>
      <c r="E260" s="35"/>
      <c r="F260" s="155" t="s">
        <v>1684</v>
      </c>
      <c r="G260" s="35"/>
      <c r="H260" s="35"/>
      <c r="I260" s="156"/>
      <c r="J260" s="35"/>
      <c r="K260" s="35"/>
      <c r="L260" s="36"/>
      <c r="M260" s="157"/>
      <c r="N260" s="158"/>
      <c r="O260" s="56"/>
      <c r="P260" s="56"/>
      <c r="Q260" s="56"/>
      <c r="R260" s="56"/>
      <c r="S260" s="56"/>
      <c r="T260" s="57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T260" s="20" t="s">
        <v>144</v>
      </c>
      <c r="AU260" s="20" t="s">
        <v>79</v>
      </c>
    </row>
    <row r="261" spans="1:65" s="2" customFormat="1" ht="16.5" customHeight="1">
      <c r="A261" s="35"/>
      <c r="B261" s="140"/>
      <c r="C261" s="141" t="s">
        <v>770</v>
      </c>
      <c r="D261" s="141" t="s">
        <v>137</v>
      </c>
      <c r="E261" s="142" t="s">
        <v>1685</v>
      </c>
      <c r="F261" s="143" t="s">
        <v>1686</v>
      </c>
      <c r="G261" s="144" t="s">
        <v>500</v>
      </c>
      <c r="H261" s="145">
        <v>118</v>
      </c>
      <c r="I261" s="146"/>
      <c r="J261" s="147">
        <f>ROUND(I261*H261,2)</f>
        <v>0</v>
      </c>
      <c r="K261" s="143" t="s">
        <v>141</v>
      </c>
      <c r="L261" s="36"/>
      <c r="M261" s="148" t="s">
        <v>3</v>
      </c>
      <c r="N261" s="149" t="s">
        <v>40</v>
      </c>
      <c r="O261" s="56"/>
      <c r="P261" s="150">
        <f>O261*H261</f>
        <v>0</v>
      </c>
      <c r="Q261" s="150">
        <v>0</v>
      </c>
      <c r="R261" s="150">
        <f>Q261*H261</f>
        <v>0</v>
      </c>
      <c r="S261" s="150">
        <v>0</v>
      </c>
      <c r="T261" s="151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52" t="s">
        <v>142</v>
      </c>
      <c r="AT261" s="152" t="s">
        <v>137</v>
      </c>
      <c r="AU261" s="152" t="s">
        <v>79</v>
      </c>
      <c r="AY261" s="20" t="s">
        <v>135</v>
      </c>
      <c r="BE261" s="153">
        <f>IF(N261="základní",J261,0)</f>
        <v>0</v>
      </c>
      <c r="BF261" s="153">
        <f>IF(N261="snížená",J261,0)</f>
        <v>0</v>
      </c>
      <c r="BG261" s="153">
        <f>IF(N261="zákl. přenesená",J261,0)</f>
        <v>0</v>
      </c>
      <c r="BH261" s="153">
        <f>IF(N261="sníž. přenesená",J261,0)</f>
        <v>0</v>
      </c>
      <c r="BI261" s="153">
        <f>IF(N261="nulová",J261,0)</f>
        <v>0</v>
      </c>
      <c r="BJ261" s="20" t="s">
        <v>77</v>
      </c>
      <c r="BK261" s="153">
        <f>ROUND(I261*H261,2)</f>
        <v>0</v>
      </c>
      <c r="BL261" s="20" t="s">
        <v>142</v>
      </c>
      <c r="BM261" s="152" t="s">
        <v>1687</v>
      </c>
    </row>
    <row r="262" spans="1:65" s="2" customFormat="1" ht="11.25">
      <c r="A262" s="35"/>
      <c r="B262" s="36"/>
      <c r="C262" s="35"/>
      <c r="D262" s="154" t="s">
        <v>144</v>
      </c>
      <c r="E262" s="35"/>
      <c r="F262" s="155" t="s">
        <v>1688</v>
      </c>
      <c r="G262" s="35"/>
      <c r="H262" s="35"/>
      <c r="I262" s="156"/>
      <c r="J262" s="35"/>
      <c r="K262" s="35"/>
      <c r="L262" s="36"/>
      <c r="M262" s="157"/>
      <c r="N262" s="158"/>
      <c r="O262" s="56"/>
      <c r="P262" s="56"/>
      <c r="Q262" s="56"/>
      <c r="R262" s="56"/>
      <c r="S262" s="56"/>
      <c r="T262" s="57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T262" s="20" t="s">
        <v>144</v>
      </c>
      <c r="AU262" s="20" t="s">
        <v>79</v>
      </c>
    </row>
    <row r="263" spans="1:65" s="2" customFormat="1" ht="16.5" customHeight="1">
      <c r="A263" s="35"/>
      <c r="B263" s="140"/>
      <c r="C263" s="141" t="s">
        <v>777</v>
      </c>
      <c r="D263" s="141" t="s">
        <v>137</v>
      </c>
      <c r="E263" s="142" t="s">
        <v>1689</v>
      </c>
      <c r="F263" s="143" t="s">
        <v>1690</v>
      </c>
      <c r="G263" s="144" t="s">
        <v>500</v>
      </c>
      <c r="H263" s="145">
        <v>403</v>
      </c>
      <c r="I263" s="146"/>
      <c r="J263" s="147">
        <f>ROUND(I263*H263,2)</f>
        <v>0</v>
      </c>
      <c r="K263" s="143" t="s">
        <v>141</v>
      </c>
      <c r="L263" s="36"/>
      <c r="M263" s="148" t="s">
        <v>3</v>
      </c>
      <c r="N263" s="149" t="s">
        <v>40</v>
      </c>
      <c r="O263" s="56"/>
      <c r="P263" s="150">
        <f>O263*H263</f>
        <v>0</v>
      </c>
      <c r="Q263" s="150">
        <v>0</v>
      </c>
      <c r="R263" s="150">
        <f>Q263*H263</f>
        <v>0</v>
      </c>
      <c r="S263" s="150">
        <v>0</v>
      </c>
      <c r="T263" s="151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52" t="s">
        <v>142</v>
      </c>
      <c r="AT263" s="152" t="s">
        <v>137</v>
      </c>
      <c r="AU263" s="152" t="s">
        <v>79</v>
      </c>
      <c r="AY263" s="20" t="s">
        <v>135</v>
      </c>
      <c r="BE263" s="153">
        <f>IF(N263="základní",J263,0)</f>
        <v>0</v>
      </c>
      <c r="BF263" s="153">
        <f>IF(N263="snížená",J263,0)</f>
        <v>0</v>
      </c>
      <c r="BG263" s="153">
        <f>IF(N263="zákl. přenesená",J263,0)</f>
        <v>0</v>
      </c>
      <c r="BH263" s="153">
        <f>IF(N263="sníž. přenesená",J263,0)</f>
        <v>0</v>
      </c>
      <c r="BI263" s="153">
        <f>IF(N263="nulová",J263,0)</f>
        <v>0</v>
      </c>
      <c r="BJ263" s="20" t="s">
        <v>77</v>
      </c>
      <c r="BK263" s="153">
        <f>ROUND(I263*H263,2)</f>
        <v>0</v>
      </c>
      <c r="BL263" s="20" t="s">
        <v>142</v>
      </c>
      <c r="BM263" s="152" t="s">
        <v>1691</v>
      </c>
    </row>
    <row r="264" spans="1:65" s="2" customFormat="1" ht="11.25">
      <c r="A264" s="35"/>
      <c r="B264" s="36"/>
      <c r="C264" s="35"/>
      <c r="D264" s="154" t="s">
        <v>144</v>
      </c>
      <c r="E264" s="35"/>
      <c r="F264" s="155" t="s">
        <v>1692</v>
      </c>
      <c r="G264" s="35"/>
      <c r="H264" s="35"/>
      <c r="I264" s="156"/>
      <c r="J264" s="35"/>
      <c r="K264" s="35"/>
      <c r="L264" s="36"/>
      <c r="M264" s="157"/>
      <c r="N264" s="158"/>
      <c r="O264" s="56"/>
      <c r="P264" s="56"/>
      <c r="Q264" s="56"/>
      <c r="R264" s="56"/>
      <c r="S264" s="56"/>
      <c r="T264" s="57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T264" s="20" t="s">
        <v>144</v>
      </c>
      <c r="AU264" s="20" t="s">
        <v>79</v>
      </c>
    </row>
    <row r="265" spans="1:65" s="2" customFormat="1" ht="16.5" customHeight="1">
      <c r="A265" s="35"/>
      <c r="B265" s="140"/>
      <c r="C265" s="141" t="s">
        <v>784</v>
      </c>
      <c r="D265" s="141" t="s">
        <v>137</v>
      </c>
      <c r="E265" s="142" t="s">
        <v>1693</v>
      </c>
      <c r="F265" s="143" t="s">
        <v>1694</v>
      </c>
      <c r="G265" s="144" t="s">
        <v>500</v>
      </c>
      <c r="H265" s="145">
        <v>9094</v>
      </c>
      <c r="I265" s="146"/>
      <c r="J265" s="147">
        <f>ROUND(I265*H265,2)</f>
        <v>0</v>
      </c>
      <c r="K265" s="143" t="s">
        <v>141</v>
      </c>
      <c r="L265" s="36"/>
      <c r="M265" s="148" t="s">
        <v>3</v>
      </c>
      <c r="N265" s="149" t="s">
        <v>40</v>
      </c>
      <c r="O265" s="56"/>
      <c r="P265" s="150">
        <f>O265*H265</f>
        <v>0</v>
      </c>
      <c r="Q265" s="150">
        <v>0</v>
      </c>
      <c r="R265" s="150">
        <f>Q265*H265</f>
        <v>0</v>
      </c>
      <c r="S265" s="150">
        <v>0</v>
      </c>
      <c r="T265" s="151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52" t="s">
        <v>142</v>
      </c>
      <c r="AT265" s="152" t="s">
        <v>137</v>
      </c>
      <c r="AU265" s="152" t="s">
        <v>79</v>
      </c>
      <c r="AY265" s="20" t="s">
        <v>135</v>
      </c>
      <c r="BE265" s="153">
        <f>IF(N265="základní",J265,0)</f>
        <v>0</v>
      </c>
      <c r="BF265" s="153">
        <f>IF(N265="snížená",J265,0)</f>
        <v>0</v>
      </c>
      <c r="BG265" s="153">
        <f>IF(N265="zákl. přenesená",J265,0)</f>
        <v>0</v>
      </c>
      <c r="BH265" s="153">
        <f>IF(N265="sníž. přenesená",J265,0)</f>
        <v>0</v>
      </c>
      <c r="BI265" s="153">
        <f>IF(N265="nulová",J265,0)</f>
        <v>0</v>
      </c>
      <c r="BJ265" s="20" t="s">
        <v>77</v>
      </c>
      <c r="BK265" s="153">
        <f>ROUND(I265*H265,2)</f>
        <v>0</v>
      </c>
      <c r="BL265" s="20" t="s">
        <v>142</v>
      </c>
      <c r="BM265" s="152" t="s">
        <v>1695</v>
      </c>
    </row>
    <row r="266" spans="1:65" s="2" customFormat="1" ht="11.25">
      <c r="A266" s="35"/>
      <c r="B266" s="36"/>
      <c r="C266" s="35"/>
      <c r="D266" s="154" t="s">
        <v>144</v>
      </c>
      <c r="E266" s="35"/>
      <c r="F266" s="155" t="s">
        <v>1696</v>
      </c>
      <c r="G266" s="35"/>
      <c r="H266" s="35"/>
      <c r="I266" s="156"/>
      <c r="J266" s="35"/>
      <c r="K266" s="35"/>
      <c r="L266" s="36"/>
      <c r="M266" s="157"/>
      <c r="N266" s="158"/>
      <c r="O266" s="56"/>
      <c r="P266" s="56"/>
      <c r="Q266" s="56"/>
      <c r="R266" s="56"/>
      <c r="S266" s="56"/>
      <c r="T266" s="57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T266" s="20" t="s">
        <v>144</v>
      </c>
      <c r="AU266" s="20" t="s">
        <v>79</v>
      </c>
    </row>
    <row r="267" spans="1:65" s="2" customFormat="1" ht="16.5" customHeight="1">
      <c r="A267" s="35"/>
      <c r="B267" s="140"/>
      <c r="C267" s="183" t="s">
        <v>790</v>
      </c>
      <c r="D267" s="183" t="s">
        <v>405</v>
      </c>
      <c r="E267" s="184" t="s">
        <v>1697</v>
      </c>
      <c r="F267" s="185" t="s">
        <v>1698</v>
      </c>
      <c r="G267" s="186" t="s">
        <v>500</v>
      </c>
      <c r="H267" s="187">
        <v>59</v>
      </c>
      <c r="I267" s="188"/>
      <c r="J267" s="189">
        <f t="shared" ref="J267:J298" si="20">ROUND(I267*H267,2)</f>
        <v>0</v>
      </c>
      <c r="K267" s="185" t="s">
        <v>3</v>
      </c>
      <c r="L267" s="190"/>
      <c r="M267" s="191" t="s">
        <v>3</v>
      </c>
      <c r="N267" s="192" t="s">
        <v>40</v>
      </c>
      <c r="O267" s="56"/>
      <c r="P267" s="150">
        <f t="shared" ref="P267:P298" si="21">O267*H267</f>
        <v>0</v>
      </c>
      <c r="Q267" s="150">
        <v>0</v>
      </c>
      <c r="R267" s="150">
        <f t="shared" ref="R267:R298" si="22">Q267*H267</f>
        <v>0</v>
      </c>
      <c r="S267" s="150">
        <v>0</v>
      </c>
      <c r="T267" s="151">
        <f t="shared" ref="T267:T298" si="23"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52" t="s">
        <v>192</v>
      </c>
      <c r="AT267" s="152" t="s">
        <v>405</v>
      </c>
      <c r="AU267" s="152" t="s">
        <v>79</v>
      </c>
      <c r="AY267" s="20" t="s">
        <v>135</v>
      </c>
      <c r="BE267" s="153">
        <f t="shared" ref="BE267:BE298" si="24">IF(N267="základní",J267,0)</f>
        <v>0</v>
      </c>
      <c r="BF267" s="153">
        <f t="shared" ref="BF267:BF298" si="25">IF(N267="snížená",J267,0)</f>
        <v>0</v>
      </c>
      <c r="BG267" s="153">
        <f t="shared" ref="BG267:BG298" si="26">IF(N267="zákl. přenesená",J267,0)</f>
        <v>0</v>
      </c>
      <c r="BH267" s="153">
        <f t="shared" ref="BH267:BH298" si="27">IF(N267="sníž. přenesená",J267,0)</f>
        <v>0</v>
      </c>
      <c r="BI267" s="153">
        <f t="shared" ref="BI267:BI298" si="28">IF(N267="nulová",J267,0)</f>
        <v>0</v>
      </c>
      <c r="BJ267" s="20" t="s">
        <v>77</v>
      </c>
      <c r="BK267" s="153">
        <f t="shared" ref="BK267:BK298" si="29">ROUND(I267*H267,2)</f>
        <v>0</v>
      </c>
      <c r="BL267" s="20" t="s">
        <v>142</v>
      </c>
      <c r="BM267" s="152" t="s">
        <v>1699</v>
      </c>
    </row>
    <row r="268" spans="1:65" s="2" customFormat="1" ht="16.5" customHeight="1">
      <c r="A268" s="35"/>
      <c r="B268" s="140"/>
      <c r="C268" s="183" t="s">
        <v>795</v>
      </c>
      <c r="D268" s="183" t="s">
        <v>405</v>
      </c>
      <c r="E268" s="184" t="s">
        <v>1700</v>
      </c>
      <c r="F268" s="185" t="s">
        <v>1701</v>
      </c>
      <c r="G268" s="186" t="s">
        <v>500</v>
      </c>
      <c r="H268" s="187">
        <v>66</v>
      </c>
      <c r="I268" s="188"/>
      <c r="J268" s="189">
        <f t="shared" si="20"/>
        <v>0</v>
      </c>
      <c r="K268" s="185" t="s">
        <v>3</v>
      </c>
      <c r="L268" s="190"/>
      <c r="M268" s="191" t="s">
        <v>3</v>
      </c>
      <c r="N268" s="192" t="s">
        <v>40</v>
      </c>
      <c r="O268" s="56"/>
      <c r="P268" s="150">
        <f t="shared" si="21"/>
        <v>0</v>
      </c>
      <c r="Q268" s="150">
        <v>0</v>
      </c>
      <c r="R268" s="150">
        <f t="shared" si="22"/>
        <v>0</v>
      </c>
      <c r="S268" s="150">
        <v>0</v>
      </c>
      <c r="T268" s="151">
        <f t="shared" si="23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52" t="s">
        <v>192</v>
      </c>
      <c r="AT268" s="152" t="s">
        <v>405</v>
      </c>
      <c r="AU268" s="152" t="s">
        <v>79</v>
      </c>
      <c r="AY268" s="20" t="s">
        <v>135</v>
      </c>
      <c r="BE268" s="153">
        <f t="shared" si="24"/>
        <v>0</v>
      </c>
      <c r="BF268" s="153">
        <f t="shared" si="25"/>
        <v>0</v>
      </c>
      <c r="BG268" s="153">
        <f t="shared" si="26"/>
        <v>0</v>
      </c>
      <c r="BH268" s="153">
        <f t="shared" si="27"/>
        <v>0</v>
      </c>
      <c r="BI268" s="153">
        <f t="shared" si="28"/>
        <v>0</v>
      </c>
      <c r="BJ268" s="20" t="s">
        <v>77</v>
      </c>
      <c r="BK268" s="153">
        <f t="shared" si="29"/>
        <v>0</v>
      </c>
      <c r="BL268" s="20" t="s">
        <v>142</v>
      </c>
      <c r="BM268" s="152" t="s">
        <v>1702</v>
      </c>
    </row>
    <row r="269" spans="1:65" s="2" customFormat="1" ht="16.5" customHeight="1">
      <c r="A269" s="35"/>
      <c r="B269" s="140"/>
      <c r="C269" s="183" t="s">
        <v>801</v>
      </c>
      <c r="D269" s="183" t="s">
        <v>405</v>
      </c>
      <c r="E269" s="184" t="s">
        <v>1703</v>
      </c>
      <c r="F269" s="185" t="s">
        <v>1704</v>
      </c>
      <c r="G269" s="186" t="s">
        <v>500</v>
      </c>
      <c r="H269" s="187">
        <v>51</v>
      </c>
      <c r="I269" s="188"/>
      <c r="J269" s="189">
        <f t="shared" si="20"/>
        <v>0</v>
      </c>
      <c r="K269" s="185" t="s">
        <v>3</v>
      </c>
      <c r="L269" s="190"/>
      <c r="M269" s="191" t="s">
        <v>3</v>
      </c>
      <c r="N269" s="192" t="s">
        <v>40</v>
      </c>
      <c r="O269" s="56"/>
      <c r="P269" s="150">
        <f t="shared" si="21"/>
        <v>0</v>
      </c>
      <c r="Q269" s="150">
        <v>0</v>
      </c>
      <c r="R269" s="150">
        <f t="shared" si="22"/>
        <v>0</v>
      </c>
      <c r="S269" s="150">
        <v>0</v>
      </c>
      <c r="T269" s="151">
        <f t="shared" si="23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52" t="s">
        <v>192</v>
      </c>
      <c r="AT269" s="152" t="s">
        <v>405</v>
      </c>
      <c r="AU269" s="152" t="s">
        <v>79</v>
      </c>
      <c r="AY269" s="20" t="s">
        <v>135</v>
      </c>
      <c r="BE269" s="153">
        <f t="shared" si="24"/>
        <v>0</v>
      </c>
      <c r="BF269" s="153">
        <f t="shared" si="25"/>
        <v>0</v>
      </c>
      <c r="BG269" s="153">
        <f t="shared" si="26"/>
        <v>0</v>
      </c>
      <c r="BH269" s="153">
        <f t="shared" si="27"/>
        <v>0</v>
      </c>
      <c r="BI269" s="153">
        <f t="shared" si="28"/>
        <v>0</v>
      </c>
      <c r="BJ269" s="20" t="s">
        <v>77</v>
      </c>
      <c r="BK269" s="153">
        <f t="shared" si="29"/>
        <v>0</v>
      </c>
      <c r="BL269" s="20" t="s">
        <v>142</v>
      </c>
      <c r="BM269" s="152" t="s">
        <v>1705</v>
      </c>
    </row>
    <row r="270" spans="1:65" s="2" customFormat="1" ht="16.5" customHeight="1">
      <c r="A270" s="35"/>
      <c r="B270" s="140"/>
      <c r="C270" s="183" t="s">
        <v>804</v>
      </c>
      <c r="D270" s="183" t="s">
        <v>405</v>
      </c>
      <c r="E270" s="184" t="s">
        <v>1706</v>
      </c>
      <c r="F270" s="185" t="s">
        <v>1707</v>
      </c>
      <c r="G270" s="186" t="s">
        <v>500</v>
      </c>
      <c r="H270" s="187">
        <v>182</v>
      </c>
      <c r="I270" s="188"/>
      <c r="J270" s="189">
        <f t="shared" si="20"/>
        <v>0</v>
      </c>
      <c r="K270" s="185" t="s">
        <v>3</v>
      </c>
      <c r="L270" s="190"/>
      <c r="M270" s="191" t="s">
        <v>3</v>
      </c>
      <c r="N270" s="192" t="s">
        <v>40</v>
      </c>
      <c r="O270" s="56"/>
      <c r="P270" s="150">
        <f t="shared" si="21"/>
        <v>0</v>
      </c>
      <c r="Q270" s="150">
        <v>0</v>
      </c>
      <c r="R270" s="150">
        <f t="shared" si="22"/>
        <v>0</v>
      </c>
      <c r="S270" s="150">
        <v>0</v>
      </c>
      <c r="T270" s="151">
        <f t="shared" si="23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52" t="s">
        <v>192</v>
      </c>
      <c r="AT270" s="152" t="s">
        <v>405</v>
      </c>
      <c r="AU270" s="152" t="s">
        <v>79</v>
      </c>
      <c r="AY270" s="20" t="s">
        <v>135</v>
      </c>
      <c r="BE270" s="153">
        <f t="shared" si="24"/>
        <v>0</v>
      </c>
      <c r="BF270" s="153">
        <f t="shared" si="25"/>
        <v>0</v>
      </c>
      <c r="BG270" s="153">
        <f t="shared" si="26"/>
        <v>0</v>
      </c>
      <c r="BH270" s="153">
        <f t="shared" si="27"/>
        <v>0</v>
      </c>
      <c r="BI270" s="153">
        <f t="shared" si="28"/>
        <v>0</v>
      </c>
      <c r="BJ270" s="20" t="s">
        <v>77</v>
      </c>
      <c r="BK270" s="153">
        <f t="shared" si="29"/>
        <v>0</v>
      </c>
      <c r="BL270" s="20" t="s">
        <v>142</v>
      </c>
      <c r="BM270" s="152" t="s">
        <v>1708</v>
      </c>
    </row>
    <row r="271" spans="1:65" s="2" customFormat="1" ht="16.5" customHeight="1">
      <c r="A271" s="35"/>
      <c r="B271" s="140"/>
      <c r="C271" s="183" t="s">
        <v>809</v>
      </c>
      <c r="D271" s="183" t="s">
        <v>405</v>
      </c>
      <c r="E271" s="184" t="s">
        <v>1709</v>
      </c>
      <c r="F271" s="185" t="s">
        <v>1710</v>
      </c>
      <c r="G271" s="186" t="s">
        <v>500</v>
      </c>
      <c r="H271" s="187">
        <v>72</v>
      </c>
      <c r="I271" s="188"/>
      <c r="J271" s="189">
        <f t="shared" si="20"/>
        <v>0</v>
      </c>
      <c r="K271" s="185" t="s">
        <v>3</v>
      </c>
      <c r="L271" s="190"/>
      <c r="M271" s="191" t="s">
        <v>3</v>
      </c>
      <c r="N271" s="192" t="s">
        <v>40</v>
      </c>
      <c r="O271" s="56"/>
      <c r="P271" s="150">
        <f t="shared" si="21"/>
        <v>0</v>
      </c>
      <c r="Q271" s="150">
        <v>0</v>
      </c>
      <c r="R271" s="150">
        <f t="shared" si="22"/>
        <v>0</v>
      </c>
      <c r="S271" s="150">
        <v>0</v>
      </c>
      <c r="T271" s="151">
        <f t="shared" si="23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52" t="s">
        <v>192</v>
      </c>
      <c r="AT271" s="152" t="s">
        <v>405</v>
      </c>
      <c r="AU271" s="152" t="s">
        <v>79</v>
      </c>
      <c r="AY271" s="20" t="s">
        <v>135</v>
      </c>
      <c r="BE271" s="153">
        <f t="shared" si="24"/>
        <v>0</v>
      </c>
      <c r="BF271" s="153">
        <f t="shared" si="25"/>
        <v>0</v>
      </c>
      <c r="BG271" s="153">
        <f t="shared" si="26"/>
        <v>0</v>
      </c>
      <c r="BH271" s="153">
        <f t="shared" si="27"/>
        <v>0</v>
      </c>
      <c r="BI271" s="153">
        <f t="shared" si="28"/>
        <v>0</v>
      </c>
      <c r="BJ271" s="20" t="s">
        <v>77</v>
      </c>
      <c r="BK271" s="153">
        <f t="shared" si="29"/>
        <v>0</v>
      </c>
      <c r="BL271" s="20" t="s">
        <v>142</v>
      </c>
      <c r="BM271" s="152" t="s">
        <v>1711</v>
      </c>
    </row>
    <row r="272" spans="1:65" s="2" customFormat="1" ht="16.5" customHeight="1">
      <c r="A272" s="35"/>
      <c r="B272" s="140"/>
      <c r="C272" s="183" t="s">
        <v>814</v>
      </c>
      <c r="D272" s="183" t="s">
        <v>405</v>
      </c>
      <c r="E272" s="184" t="s">
        <v>1712</v>
      </c>
      <c r="F272" s="185" t="s">
        <v>1713</v>
      </c>
      <c r="G272" s="186" t="s">
        <v>500</v>
      </c>
      <c r="H272" s="187">
        <v>214</v>
      </c>
      <c r="I272" s="188"/>
      <c r="J272" s="189">
        <f t="shared" si="20"/>
        <v>0</v>
      </c>
      <c r="K272" s="185" t="s">
        <v>3</v>
      </c>
      <c r="L272" s="190"/>
      <c r="M272" s="191" t="s">
        <v>3</v>
      </c>
      <c r="N272" s="192" t="s">
        <v>40</v>
      </c>
      <c r="O272" s="56"/>
      <c r="P272" s="150">
        <f t="shared" si="21"/>
        <v>0</v>
      </c>
      <c r="Q272" s="150">
        <v>0</v>
      </c>
      <c r="R272" s="150">
        <f t="shared" si="22"/>
        <v>0</v>
      </c>
      <c r="S272" s="150">
        <v>0</v>
      </c>
      <c r="T272" s="151">
        <f t="shared" si="23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52" t="s">
        <v>192</v>
      </c>
      <c r="AT272" s="152" t="s">
        <v>405</v>
      </c>
      <c r="AU272" s="152" t="s">
        <v>79</v>
      </c>
      <c r="AY272" s="20" t="s">
        <v>135</v>
      </c>
      <c r="BE272" s="153">
        <f t="shared" si="24"/>
        <v>0</v>
      </c>
      <c r="BF272" s="153">
        <f t="shared" si="25"/>
        <v>0</v>
      </c>
      <c r="BG272" s="153">
        <f t="shared" si="26"/>
        <v>0</v>
      </c>
      <c r="BH272" s="153">
        <f t="shared" si="27"/>
        <v>0</v>
      </c>
      <c r="BI272" s="153">
        <f t="shared" si="28"/>
        <v>0</v>
      </c>
      <c r="BJ272" s="20" t="s">
        <v>77</v>
      </c>
      <c r="BK272" s="153">
        <f t="shared" si="29"/>
        <v>0</v>
      </c>
      <c r="BL272" s="20" t="s">
        <v>142</v>
      </c>
      <c r="BM272" s="152" t="s">
        <v>1714</v>
      </c>
    </row>
    <row r="273" spans="1:65" s="2" customFormat="1" ht="16.5" customHeight="1">
      <c r="A273" s="35"/>
      <c r="B273" s="140"/>
      <c r="C273" s="183" t="s">
        <v>820</v>
      </c>
      <c r="D273" s="183" t="s">
        <v>405</v>
      </c>
      <c r="E273" s="184" t="s">
        <v>1715</v>
      </c>
      <c r="F273" s="185" t="s">
        <v>1716</v>
      </c>
      <c r="G273" s="186" t="s">
        <v>500</v>
      </c>
      <c r="H273" s="187">
        <v>107</v>
      </c>
      <c r="I273" s="188"/>
      <c r="J273" s="189">
        <f t="shared" si="20"/>
        <v>0</v>
      </c>
      <c r="K273" s="185" t="s">
        <v>3</v>
      </c>
      <c r="L273" s="190"/>
      <c r="M273" s="191" t="s">
        <v>3</v>
      </c>
      <c r="N273" s="192" t="s">
        <v>40</v>
      </c>
      <c r="O273" s="56"/>
      <c r="P273" s="150">
        <f t="shared" si="21"/>
        <v>0</v>
      </c>
      <c r="Q273" s="150">
        <v>0</v>
      </c>
      <c r="R273" s="150">
        <f t="shared" si="22"/>
        <v>0</v>
      </c>
      <c r="S273" s="150">
        <v>0</v>
      </c>
      <c r="T273" s="151">
        <f t="shared" si="23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52" t="s">
        <v>192</v>
      </c>
      <c r="AT273" s="152" t="s">
        <v>405</v>
      </c>
      <c r="AU273" s="152" t="s">
        <v>79</v>
      </c>
      <c r="AY273" s="20" t="s">
        <v>135</v>
      </c>
      <c r="BE273" s="153">
        <f t="shared" si="24"/>
        <v>0</v>
      </c>
      <c r="BF273" s="153">
        <f t="shared" si="25"/>
        <v>0</v>
      </c>
      <c r="BG273" s="153">
        <f t="shared" si="26"/>
        <v>0</v>
      </c>
      <c r="BH273" s="153">
        <f t="shared" si="27"/>
        <v>0</v>
      </c>
      <c r="BI273" s="153">
        <f t="shared" si="28"/>
        <v>0</v>
      </c>
      <c r="BJ273" s="20" t="s">
        <v>77</v>
      </c>
      <c r="BK273" s="153">
        <f t="shared" si="29"/>
        <v>0</v>
      </c>
      <c r="BL273" s="20" t="s">
        <v>142</v>
      </c>
      <c r="BM273" s="152" t="s">
        <v>1717</v>
      </c>
    </row>
    <row r="274" spans="1:65" s="2" customFormat="1" ht="16.5" customHeight="1">
      <c r="A274" s="35"/>
      <c r="B274" s="140"/>
      <c r="C274" s="183" t="s">
        <v>826</v>
      </c>
      <c r="D274" s="183" t="s">
        <v>405</v>
      </c>
      <c r="E274" s="184" t="s">
        <v>1718</v>
      </c>
      <c r="F274" s="185" t="s">
        <v>1719</v>
      </c>
      <c r="G274" s="186" t="s">
        <v>500</v>
      </c>
      <c r="H274" s="187">
        <v>57</v>
      </c>
      <c r="I274" s="188"/>
      <c r="J274" s="189">
        <f t="shared" si="20"/>
        <v>0</v>
      </c>
      <c r="K274" s="185" t="s">
        <v>3</v>
      </c>
      <c r="L274" s="190"/>
      <c r="M274" s="191" t="s">
        <v>3</v>
      </c>
      <c r="N274" s="192" t="s">
        <v>40</v>
      </c>
      <c r="O274" s="56"/>
      <c r="P274" s="150">
        <f t="shared" si="21"/>
        <v>0</v>
      </c>
      <c r="Q274" s="150">
        <v>0</v>
      </c>
      <c r="R274" s="150">
        <f t="shared" si="22"/>
        <v>0</v>
      </c>
      <c r="S274" s="150">
        <v>0</v>
      </c>
      <c r="T274" s="151">
        <f t="shared" si="23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52" t="s">
        <v>192</v>
      </c>
      <c r="AT274" s="152" t="s">
        <v>405</v>
      </c>
      <c r="AU274" s="152" t="s">
        <v>79</v>
      </c>
      <c r="AY274" s="20" t="s">
        <v>135</v>
      </c>
      <c r="BE274" s="153">
        <f t="shared" si="24"/>
        <v>0</v>
      </c>
      <c r="BF274" s="153">
        <f t="shared" si="25"/>
        <v>0</v>
      </c>
      <c r="BG274" s="153">
        <f t="shared" si="26"/>
        <v>0</v>
      </c>
      <c r="BH274" s="153">
        <f t="shared" si="27"/>
        <v>0</v>
      </c>
      <c r="BI274" s="153">
        <f t="shared" si="28"/>
        <v>0</v>
      </c>
      <c r="BJ274" s="20" t="s">
        <v>77</v>
      </c>
      <c r="BK274" s="153">
        <f t="shared" si="29"/>
        <v>0</v>
      </c>
      <c r="BL274" s="20" t="s">
        <v>142</v>
      </c>
      <c r="BM274" s="152" t="s">
        <v>1720</v>
      </c>
    </row>
    <row r="275" spans="1:65" s="2" customFormat="1" ht="16.5" customHeight="1">
      <c r="A275" s="35"/>
      <c r="B275" s="140"/>
      <c r="C275" s="183" t="s">
        <v>831</v>
      </c>
      <c r="D275" s="183" t="s">
        <v>405</v>
      </c>
      <c r="E275" s="184" t="s">
        <v>1721</v>
      </c>
      <c r="F275" s="185" t="s">
        <v>1722</v>
      </c>
      <c r="G275" s="186" t="s">
        <v>500</v>
      </c>
      <c r="H275" s="187">
        <v>51</v>
      </c>
      <c r="I275" s="188"/>
      <c r="J275" s="189">
        <f t="shared" si="20"/>
        <v>0</v>
      </c>
      <c r="K275" s="185" t="s">
        <v>3</v>
      </c>
      <c r="L275" s="190"/>
      <c r="M275" s="191" t="s">
        <v>3</v>
      </c>
      <c r="N275" s="192" t="s">
        <v>40</v>
      </c>
      <c r="O275" s="56"/>
      <c r="P275" s="150">
        <f t="shared" si="21"/>
        <v>0</v>
      </c>
      <c r="Q275" s="150">
        <v>0</v>
      </c>
      <c r="R275" s="150">
        <f t="shared" si="22"/>
        <v>0</v>
      </c>
      <c r="S275" s="150">
        <v>0</v>
      </c>
      <c r="T275" s="151">
        <f t="shared" si="23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52" t="s">
        <v>192</v>
      </c>
      <c r="AT275" s="152" t="s">
        <v>405</v>
      </c>
      <c r="AU275" s="152" t="s">
        <v>79</v>
      </c>
      <c r="AY275" s="20" t="s">
        <v>135</v>
      </c>
      <c r="BE275" s="153">
        <f t="shared" si="24"/>
        <v>0</v>
      </c>
      <c r="BF275" s="153">
        <f t="shared" si="25"/>
        <v>0</v>
      </c>
      <c r="BG275" s="153">
        <f t="shared" si="26"/>
        <v>0</v>
      </c>
      <c r="BH275" s="153">
        <f t="shared" si="27"/>
        <v>0</v>
      </c>
      <c r="BI275" s="153">
        <f t="shared" si="28"/>
        <v>0</v>
      </c>
      <c r="BJ275" s="20" t="s">
        <v>77</v>
      </c>
      <c r="BK275" s="153">
        <f t="shared" si="29"/>
        <v>0</v>
      </c>
      <c r="BL275" s="20" t="s">
        <v>142</v>
      </c>
      <c r="BM275" s="152" t="s">
        <v>1723</v>
      </c>
    </row>
    <row r="276" spans="1:65" s="2" customFormat="1" ht="16.5" customHeight="1">
      <c r="A276" s="35"/>
      <c r="B276" s="140"/>
      <c r="C276" s="183" t="s">
        <v>837</v>
      </c>
      <c r="D276" s="183" t="s">
        <v>405</v>
      </c>
      <c r="E276" s="184" t="s">
        <v>1724</v>
      </c>
      <c r="F276" s="185" t="s">
        <v>1725</v>
      </c>
      <c r="G276" s="186" t="s">
        <v>500</v>
      </c>
      <c r="H276" s="187">
        <v>54</v>
      </c>
      <c r="I276" s="188"/>
      <c r="J276" s="189">
        <f t="shared" si="20"/>
        <v>0</v>
      </c>
      <c r="K276" s="185" t="s">
        <v>3</v>
      </c>
      <c r="L276" s="190"/>
      <c r="M276" s="191" t="s">
        <v>3</v>
      </c>
      <c r="N276" s="192" t="s">
        <v>40</v>
      </c>
      <c r="O276" s="56"/>
      <c r="P276" s="150">
        <f t="shared" si="21"/>
        <v>0</v>
      </c>
      <c r="Q276" s="150">
        <v>0</v>
      </c>
      <c r="R276" s="150">
        <f t="shared" si="22"/>
        <v>0</v>
      </c>
      <c r="S276" s="150">
        <v>0</v>
      </c>
      <c r="T276" s="151">
        <f t="shared" si="23"/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52" t="s">
        <v>192</v>
      </c>
      <c r="AT276" s="152" t="s">
        <v>405</v>
      </c>
      <c r="AU276" s="152" t="s">
        <v>79</v>
      </c>
      <c r="AY276" s="20" t="s">
        <v>135</v>
      </c>
      <c r="BE276" s="153">
        <f t="shared" si="24"/>
        <v>0</v>
      </c>
      <c r="BF276" s="153">
        <f t="shared" si="25"/>
        <v>0</v>
      </c>
      <c r="BG276" s="153">
        <f t="shared" si="26"/>
        <v>0</v>
      </c>
      <c r="BH276" s="153">
        <f t="shared" si="27"/>
        <v>0</v>
      </c>
      <c r="BI276" s="153">
        <f t="shared" si="28"/>
        <v>0</v>
      </c>
      <c r="BJ276" s="20" t="s">
        <v>77</v>
      </c>
      <c r="BK276" s="153">
        <f t="shared" si="29"/>
        <v>0</v>
      </c>
      <c r="BL276" s="20" t="s">
        <v>142</v>
      </c>
      <c r="BM276" s="152" t="s">
        <v>1726</v>
      </c>
    </row>
    <row r="277" spans="1:65" s="2" customFormat="1" ht="16.5" customHeight="1">
      <c r="A277" s="35"/>
      <c r="B277" s="140"/>
      <c r="C277" s="183" t="s">
        <v>842</v>
      </c>
      <c r="D277" s="183" t="s">
        <v>405</v>
      </c>
      <c r="E277" s="184" t="s">
        <v>1727</v>
      </c>
      <c r="F277" s="185" t="s">
        <v>1728</v>
      </c>
      <c r="G277" s="186" t="s">
        <v>500</v>
      </c>
      <c r="H277" s="187">
        <v>63</v>
      </c>
      <c r="I277" s="188"/>
      <c r="J277" s="189">
        <f t="shared" si="20"/>
        <v>0</v>
      </c>
      <c r="K277" s="185" t="s">
        <v>3</v>
      </c>
      <c r="L277" s="190"/>
      <c r="M277" s="191" t="s">
        <v>3</v>
      </c>
      <c r="N277" s="192" t="s">
        <v>40</v>
      </c>
      <c r="O277" s="56"/>
      <c r="P277" s="150">
        <f t="shared" si="21"/>
        <v>0</v>
      </c>
      <c r="Q277" s="150">
        <v>0</v>
      </c>
      <c r="R277" s="150">
        <f t="shared" si="22"/>
        <v>0</v>
      </c>
      <c r="S277" s="150">
        <v>0</v>
      </c>
      <c r="T277" s="151">
        <f t="shared" si="23"/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52" t="s">
        <v>192</v>
      </c>
      <c r="AT277" s="152" t="s">
        <v>405</v>
      </c>
      <c r="AU277" s="152" t="s">
        <v>79</v>
      </c>
      <c r="AY277" s="20" t="s">
        <v>135</v>
      </c>
      <c r="BE277" s="153">
        <f t="shared" si="24"/>
        <v>0</v>
      </c>
      <c r="BF277" s="153">
        <f t="shared" si="25"/>
        <v>0</v>
      </c>
      <c r="BG277" s="153">
        <f t="shared" si="26"/>
        <v>0</v>
      </c>
      <c r="BH277" s="153">
        <f t="shared" si="27"/>
        <v>0</v>
      </c>
      <c r="BI277" s="153">
        <f t="shared" si="28"/>
        <v>0</v>
      </c>
      <c r="BJ277" s="20" t="s">
        <v>77</v>
      </c>
      <c r="BK277" s="153">
        <f t="shared" si="29"/>
        <v>0</v>
      </c>
      <c r="BL277" s="20" t="s">
        <v>142</v>
      </c>
      <c r="BM277" s="152" t="s">
        <v>1729</v>
      </c>
    </row>
    <row r="278" spans="1:65" s="2" customFormat="1" ht="16.5" customHeight="1">
      <c r="A278" s="35"/>
      <c r="B278" s="140"/>
      <c r="C278" s="183" t="s">
        <v>850</v>
      </c>
      <c r="D278" s="183" t="s">
        <v>405</v>
      </c>
      <c r="E278" s="184" t="s">
        <v>1730</v>
      </c>
      <c r="F278" s="185" t="s">
        <v>1731</v>
      </c>
      <c r="G278" s="186" t="s">
        <v>500</v>
      </c>
      <c r="H278" s="187">
        <v>37</v>
      </c>
      <c r="I278" s="188"/>
      <c r="J278" s="189">
        <f t="shared" si="20"/>
        <v>0</v>
      </c>
      <c r="K278" s="185" t="s">
        <v>3</v>
      </c>
      <c r="L278" s="190"/>
      <c r="M278" s="191" t="s">
        <v>3</v>
      </c>
      <c r="N278" s="192" t="s">
        <v>40</v>
      </c>
      <c r="O278" s="56"/>
      <c r="P278" s="150">
        <f t="shared" si="21"/>
        <v>0</v>
      </c>
      <c r="Q278" s="150">
        <v>0</v>
      </c>
      <c r="R278" s="150">
        <f t="shared" si="22"/>
        <v>0</v>
      </c>
      <c r="S278" s="150">
        <v>0</v>
      </c>
      <c r="T278" s="151">
        <f t="shared" si="23"/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52" t="s">
        <v>192</v>
      </c>
      <c r="AT278" s="152" t="s">
        <v>405</v>
      </c>
      <c r="AU278" s="152" t="s">
        <v>79</v>
      </c>
      <c r="AY278" s="20" t="s">
        <v>135</v>
      </c>
      <c r="BE278" s="153">
        <f t="shared" si="24"/>
        <v>0</v>
      </c>
      <c r="BF278" s="153">
        <f t="shared" si="25"/>
        <v>0</v>
      </c>
      <c r="BG278" s="153">
        <f t="shared" si="26"/>
        <v>0</v>
      </c>
      <c r="BH278" s="153">
        <f t="shared" si="27"/>
        <v>0</v>
      </c>
      <c r="BI278" s="153">
        <f t="shared" si="28"/>
        <v>0</v>
      </c>
      <c r="BJ278" s="20" t="s">
        <v>77</v>
      </c>
      <c r="BK278" s="153">
        <f t="shared" si="29"/>
        <v>0</v>
      </c>
      <c r="BL278" s="20" t="s">
        <v>142</v>
      </c>
      <c r="BM278" s="152" t="s">
        <v>1732</v>
      </c>
    </row>
    <row r="279" spans="1:65" s="2" customFormat="1" ht="16.5" customHeight="1">
      <c r="A279" s="35"/>
      <c r="B279" s="140"/>
      <c r="C279" s="183" t="s">
        <v>855</v>
      </c>
      <c r="D279" s="183" t="s">
        <v>405</v>
      </c>
      <c r="E279" s="184" t="s">
        <v>1733</v>
      </c>
      <c r="F279" s="185" t="s">
        <v>1734</v>
      </c>
      <c r="G279" s="186" t="s">
        <v>500</v>
      </c>
      <c r="H279" s="187">
        <v>41</v>
      </c>
      <c r="I279" s="188"/>
      <c r="J279" s="189">
        <f t="shared" si="20"/>
        <v>0</v>
      </c>
      <c r="K279" s="185" t="s">
        <v>3</v>
      </c>
      <c r="L279" s="190"/>
      <c r="M279" s="191" t="s">
        <v>3</v>
      </c>
      <c r="N279" s="192" t="s">
        <v>40</v>
      </c>
      <c r="O279" s="56"/>
      <c r="P279" s="150">
        <f t="shared" si="21"/>
        <v>0</v>
      </c>
      <c r="Q279" s="150">
        <v>0</v>
      </c>
      <c r="R279" s="150">
        <f t="shared" si="22"/>
        <v>0</v>
      </c>
      <c r="S279" s="150">
        <v>0</v>
      </c>
      <c r="T279" s="151">
        <f t="shared" si="23"/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52" t="s">
        <v>192</v>
      </c>
      <c r="AT279" s="152" t="s">
        <v>405</v>
      </c>
      <c r="AU279" s="152" t="s">
        <v>79</v>
      </c>
      <c r="AY279" s="20" t="s">
        <v>135</v>
      </c>
      <c r="BE279" s="153">
        <f t="shared" si="24"/>
        <v>0</v>
      </c>
      <c r="BF279" s="153">
        <f t="shared" si="25"/>
        <v>0</v>
      </c>
      <c r="BG279" s="153">
        <f t="shared" si="26"/>
        <v>0</v>
      </c>
      <c r="BH279" s="153">
        <f t="shared" si="27"/>
        <v>0</v>
      </c>
      <c r="BI279" s="153">
        <f t="shared" si="28"/>
        <v>0</v>
      </c>
      <c r="BJ279" s="20" t="s">
        <v>77</v>
      </c>
      <c r="BK279" s="153">
        <f t="shared" si="29"/>
        <v>0</v>
      </c>
      <c r="BL279" s="20" t="s">
        <v>142</v>
      </c>
      <c r="BM279" s="152" t="s">
        <v>1735</v>
      </c>
    </row>
    <row r="280" spans="1:65" s="2" customFormat="1" ht="16.5" customHeight="1">
      <c r="A280" s="35"/>
      <c r="B280" s="140"/>
      <c r="C280" s="183" t="s">
        <v>867</v>
      </c>
      <c r="D280" s="183" t="s">
        <v>405</v>
      </c>
      <c r="E280" s="184" t="s">
        <v>1736</v>
      </c>
      <c r="F280" s="185" t="s">
        <v>1737</v>
      </c>
      <c r="G280" s="186" t="s">
        <v>500</v>
      </c>
      <c r="H280" s="187">
        <v>17</v>
      </c>
      <c r="I280" s="188"/>
      <c r="J280" s="189">
        <f t="shared" si="20"/>
        <v>0</v>
      </c>
      <c r="K280" s="185" t="s">
        <v>3</v>
      </c>
      <c r="L280" s="190"/>
      <c r="M280" s="191" t="s">
        <v>3</v>
      </c>
      <c r="N280" s="192" t="s">
        <v>40</v>
      </c>
      <c r="O280" s="56"/>
      <c r="P280" s="150">
        <f t="shared" si="21"/>
        <v>0</v>
      </c>
      <c r="Q280" s="150">
        <v>0</v>
      </c>
      <c r="R280" s="150">
        <f t="shared" si="22"/>
        <v>0</v>
      </c>
      <c r="S280" s="150">
        <v>0</v>
      </c>
      <c r="T280" s="151">
        <f t="shared" si="23"/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52" t="s">
        <v>192</v>
      </c>
      <c r="AT280" s="152" t="s">
        <v>405</v>
      </c>
      <c r="AU280" s="152" t="s">
        <v>79</v>
      </c>
      <c r="AY280" s="20" t="s">
        <v>135</v>
      </c>
      <c r="BE280" s="153">
        <f t="shared" si="24"/>
        <v>0</v>
      </c>
      <c r="BF280" s="153">
        <f t="shared" si="25"/>
        <v>0</v>
      </c>
      <c r="BG280" s="153">
        <f t="shared" si="26"/>
        <v>0</v>
      </c>
      <c r="BH280" s="153">
        <f t="shared" si="27"/>
        <v>0</v>
      </c>
      <c r="BI280" s="153">
        <f t="shared" si="28"/>
        <v>0</v>
      </c>
      <c r="BJ280" s="20" t="s">
        <v>77</v>
      </c>
      <c r="BK280" s="153">
        <f t="shared" si="29"/>
        <v>0</v>
      </c>
      <c r="BL280" s="20" t="s">
        <v>142</v>
      </c>
      <c r="BM280" s="152" t="s">
        <v>1738</v>
      </c>
    </row>
    <row r="281" spans="1:65" s="2" customFormat="1" ht="16.5" customHeight="1">
      <c r="A281" s="35"/>
      <c r="B281" s="140"/>
      <c r="C281" s="183" t="s">
        <v>872</v>
      </c>
      <c r="D281" s="183" t="s">
        <v>405</v>
      </c>
      <c r="E281" s="184" t="s">
        <v>1739</v>
      </c>
      <c r="F281" s="185" t="s">
        <v>1740</v>
      </c>
      <c r="G281" s="186" t="s">
        <v>500</v>
      </c>
      <c r="H281" s="187">
        <v>41</v>
      </c>
      <c r="I281" s="188"/>
      <c r="J281" s="189">
        <f t="shared" si="20"/>
        <v>0</v>
      </c>
      <c r="K281" s="185" t="s">
        <v>3</v>
      </c>
      <c r="L281" s="190"/>
      <c r="M281" s="191" t="s">
        <v>3</v>
      </c>
      <c r="N281" s="192" t="s">
        <v>40</v>
      </c>
      <c r="O281" s="56"/>
      <c r="P281" s="150">
        <f t="shared" si="21"/>
        <v>0</v>
      </c>
      <c r="Q281" s="150">
        <v>0</v>
      </c>
      <c r="R281" s="150">
        <f t="shared" si="22"/>
        <v>0</v>
      </c>
      <c r="S281" s="150">
        <v>0</v>
      </c>
      <c r="T281" s="151">
        <f t="shared" si="23"/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52" t="s">
        <v>192</v>
      </c>
      <c r="AT281" s="152" t="s">
        <v>405</v>
      </c>
      <c r="AU281" s="152" t="s">
        <v>79</v>
      </c>
      <c r="AY281" s="20" t="s">
        <v>135</v>
      </c>
      <c r="BE281" s="153">
        <f t="shared" si="24"/>
        <v>0</v>
      </c>
      <c r="BF281" s="153">
        <f t="shared" si="25"/>
        <v>0</v>
      </c>
      <c r="BG281" s="153">
        <f t="shared" si="26"/>
        <v>0</v>
      </c>
      <c r="BH281" s="153">
        <f t="shared" si="27"/>
        <v>0</v>
      </c>
      <c r="BI281" s="153">
        <f t="shared" si="28"/>
        <v>0</v>
      </c>
      <c r="BJ281" s="20" t="s">
        <v>77</v>
      </c>
      <c r="BK281" s="153">
        <f t="shared" si="29"/>
        <v>0</v>
      </c>
      <c r="BL281" s="20" t="s">
        <v>142</v>
      </c>
      <c r="BM281" s="152" t="s">
        <v>1741</v>
      </c>
    </row>
    <row r="282" spans="1:65" s="2" customFormat="1" ht="16.5" customHeight="1">
      <c r="A282" s="35"/>
      <c r="B282" s="140"/>
      <c r="C282" s="183" t="s">
        <v>877</v>
      </c>
      <c r="D282" s="183" t="s">
        <v>405</v>
      </c>
      <c r="E282" s="184" t="s">
        <v>1742</v>
      </c>
      <c r="F282" s="185" t="s">
        <v>1743</v>
      </c>
      <c r="G282" s="186" t="s">
        <v>500</v>
      </c>
      <c r="H282" s="187">
        <v>207</v>
      </c>
      <c r="I282" s="188"/>
      <c r="J282" s="189">
        <f t="shared" si="20"/>
        <v>0</v>
      </c>
      <c r="K282" s="185" t="s">
        <v>3</v>
      </c>
      <c r="L282" s="190"/>
      <c r="M282" s="191" t="s">
        <v>3</v>
      </c>
      <c r="N282" s="192" t="s">
        <v>40</v>
      </c>
      <c r="O282" s="56"/>
      <c r="P282" s="150">
        <f t="shared" si="21"/>
        <v>0</v>
      </c>
      <c r="Q282" s="150">
        <v>0</v>
      </c>
      <c r="R282" s="150">
        <f t="shared" si="22"/>
        <v>0</v>
      </c>
      <c r="S282" s="150">
        <v>0</v>
      </c>
      <c r="T282" s="151">
        <f t="shared" si="23"/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52" t="s">
        <v>192</v>
      </c>
      <c r="AT282" s="152" t="s">
        <v>405</v>
      </c>
      <c r="AU282" s="152" t="s">
        <v>79</v>
      </c>
      <c r="AY282" s="20" t="s">
        <v>135</v>
      </c>
      <c r="BE282" s="153">
        <f t="shared" si="24"/>
        <v>0</v>
      </c>
      <c r="BF282" s="153">
        <f t="shared" si="25"/>
        <v>0</v>
      </c>
      <c r="BG282" s="153">
        <f t="shared" si="26"/>
        <v>0</v>
      </c>
      <c r="BH282" s="153">
        <f t="shared" si="27"/>
        <v>0</v>
      </c>
      <c r="BI282" s="153">
        <f t="shared" si="28"/>
        <v>0</v>
      </c>
      <c r="BJ282" s="20" t="s">
        <v>77</v>
      </c>
      <c r="BK282" s="153">
        <f t="shared" si="29"/>
        <v>0</v>
      </c>
      <c r="BL282" s="20" t="s">
        <v>142</v>
      </c>
      <c r="BM282" s="152" t="s">
        <v>1744</v>
      </c>
    </row>
    <row r="283" spans="1:65" s="2" customFormat="1" ht="16.5" customHeight="1">
      <c r="A283" s="35"/>
      <c r="B283" s="140"/>
      <c r="C283" s="183" t="s">
        <v>884</v>
      </c>
      <c r="D283" s="183" t="s">
        <v>405</v>
      </c>
      <c r="E283" s="184" t="s">
        <v>1745</v>
      </c>
      <c r="F283" s="185" t="s">
        <v>1746</v>
      </c>
      <c r="G283" s="186" t="s">
        <v>500</v>
      </c>
      <c r="H283" s="187">
        <v>558</v>
      </c>
      <c r="I283" s="188"/>
      <c r="J283" s="189">
        <f t="shared" si="20"/>
        <v>0</v>
      </c>
      <c r="K283" s="185" t="s">
        <v>3</v>
      </c>
      <c r="L283" s="190"/>
      <c r="M283" s="191" t="s">
        <v>3</v>
      </c>
      <c r="N283" s="192" t="s">
        <v>40</v>
      </c>
      <c r="O283" s="56"/>
      <c r="P283" s="150">
        <f t="shared" si="21"/>
        <v>0</v>
      </c>
      <c r="Q283" s="150">
        <v>0</v>
      </c>
      <c r="R283" s="150">
        <f t="shared" si="22"/>
        <v>0</v>
      </c>
      <c r="S283" s="150">
        <v>0</v>
      </c>
      <c r="T283" s="151">
        <f t="shared" si="23"/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52" t="s">
        <v>192</v>
      </c>
      <c r="AT283" s="152" t="s">
        <v>405</v>
      </c>
      <c r="AU283" s="152" t="s">
        <v>79</v>
      </c>
      <c r="AY283" s="20" t="s">
        <v>135</v>
      </c>
      <c r="BE283" s="153">
        <f t="shared" si="24"/>
        <v>0</v>
      </c>
      <c r="BF283" s="153">
        <f t="shared" si="25"/>
        <v>0</v>
      </c>
      <c r="BG283" s="153">
        <f t="shared" si="26"/>
        <v>0</v>
      </c>
      <c r="BH283" s="153">
        <f t="shared" si="27"/>
        <v>0</v>
      </c>
      <c r="BI283" s="153">
        <f t="shared" si="28"/>
        <v>0</v>
      </c>
      <c r="BJ283" s="20" t="s">
        <v>77</v>
      </c>
      <c r="BK283" s="153">
        <f t="shared" si="29"/>
        <v>0</v>
      </c>
      <c r="BL283" s="20" t="s">
        <v>142</v>
      </c>
      <c r="BM283" s="152" t="s">
        <v>1747</v>
      </c>
    </row>
    <row r="284" spans="1:65" s="2" customFormat="1" ht="16.5" customHeight="1">
      <c r="A284" s="35"/>
      <c r="B284" s="140"/>
      <c r="C284" s="183" t="s">
        <v>891</v>
      </c>
      <c r="D284" s="183" t="s">
        <v>405</v>
      </c>
      <c r="E284" s="184" t="s">
        <v>1748</v>
      </c>
      <c r="F284" s="185" t="s">
        <v>1749</v>
      </c>
      <c r="G284" s="186" t="s">
        <v>500</v>
      </c>
      <c r="H284" s="187">
        <v>90</v>
      </c>
      <c r="I284" s="188"/>
      <c r="J284" s="189">
        <f t="shared" si="20"/>
        <v>0</v>
      </c>
      <c r="K284" s="185" t="s">
        <v>3</v>
      </c>
      <c r="L284" s="190"/>
      <c r="M284" s="191" t="s">
        <v>3</v>
      </c>
      <c r="N284" s="192" t="s">
        <v>40</v>
      </c>
      <c r="O284" s="56"/>
      <c r="P284" s="150">
        <f t="shared" si="21"/>
        <v>0</v>
      </c>
      <c r="Q284" s="150">
        <v>0</v>
      </c>
      <c r="R284" s="150">
        <f t="shared" si="22"/>
        <v>0</v>
      </c>
      <c r="S284" s="150">
        <v>0</v>
      </c>
      <c r="T284" s="151">
        <f t="shared" si="23"/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52" t="s">
        <v>192</v>
      </c>
      <c r="AT284" s="152" t="s">
        <v>405</v>
      </c>
      <c r="AU284" s="152" t="s">
        <v>79</v>
      </c>
      <c r="AY284" s="20" t="s">
        <v>135</v>
      </c>
      <c r="BE284" s="153">
        <f t="shared" si="24"/>
        <v>0</v>
      </c>
      <c r="BF284" s="153">
        <f t="shared" si="25"/>
        <v>0</v>
      </c>
      <c r="BG284" s="153">
        <f t="shared" si="26"/>
        <v>0</v>
      </c>
      <c r="BH284" s="153">
        <f t="shared" si="27"/>
        <v>0</v>
      </c>
      <c r="BI284" s="153">
        <f t="shared" si="28"/>
        <v>0</v>
      </c>
      <c r="BJ284" s="20" t="s">
        <v>77</v>
      </c>
      <c r="BK284" s="153">
        <f t="shared" si="29"/>
        <v>0</v>
      </c>
      <c r="BL284" s="20" t="s">
        <v>142</v>
      </c>
      <c r="BM284" s="152" t="s">
        <v>1750</v>
      </c>
    </row>
    <row r="285" spans="1:65" s="2" customFormat="1" ht="16.5" customHeight="1">
      <c r="A285" s="35"/>
      <c r="B285" s="140"/>
      <c r="C285" s="183" t="s">
        <v>894</v>
      </c>
      <c r="D285" s="183" t="s">
        <v>405</v>
      </c>
      <c r="E285" s="184" t="s">
        <v>1751</v>
      </c>
      <c r="F285" s="185" t="s">
        <v>1752</v>
      </c>
      <c r="G285" s="186" t="s">
        <v>500</v>
      </c>
      <c r="H285" s="187">
        <v>64</v>
      </c>
      <c r="I285" s="188"/>
      <c r="J285" s="189">
        <f t="shared" si="20"/>
        <v>0</v>
      </c>
      <c r="K285" s="185" t="s">
        <v>3</v>
      </c>
      <c r="L285" s="190"/>
      <c r="M285" s="191" t="s">
        <v>3</v>
      </c>
      <c r="N285" s="192" t="s">
        <v>40</v>
      </c>
      <c r="O285" s="56"/>
      <c r="P285" s="150">
        <f t="shared" si="21"/>
        <v>0</v>
      </c>
      <c r="Q285" s="150">
        <v>0</v>
      </c>
      <c r="R285" s="150">
        <f t="shared" si="22"/>
        <v>0</v>
      </c>
      <c r="S285" s="150">
        <v>0</v>
      </c>
      <c r="T285" s="151">
        <f t="shared" si="23"/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52" t="s">
        <v>192</v>
      </c>
      <c r="AT285" s="152" t="s">
        <v>405</v>
      </c>
      <c r="AU285" s="152" t="s">
        <v>79</v>
      </c>
      <c r="AY285" s="20" t="s">
        <v>135</v>
      </c>
      <c r="BE285" s="153">
        <f t="shared" si="24"/>
        <v>0</v>
      </c>
      <c r="BF285" s="153">
        <f t="shared" si="25"/>
        <v>0</v>
      </c>
      <c r="BG285" s="153">
        <f t="shared" si="26"/>
        <v>0</v>
      </c>
      <c r="BH285" s="153">
        <f t="shared" si="27"/>
        <v>0</v>
      </c>
      <c r="BI285" s="153">
        <f t="shared" si="28"/>
        <v>0</v>
      </c>
      <c r="BJ285" s="20" t="s">
        <v>77</v>
      </c>
      <c r="BK285" s="153">
        <f t="shared" si="29"/>
        <v>0</v>
      </c>
      <c r="BL285" s="20" t="s">
        <v>142</v>
      </c>
      <c r="BM285" s="152" t="s">
        <v>1753</v>
      </c>
    </row>
    <row r="286" spans="1:65" s="2" customFormat="1" ht="16.5" customHeight="1">
      <c r="A286" s="35"/>
      <c r="B286" s="140"/>
      <c r="C286" s="183" t="s">
        <v>900</v>
      </c>
      <c r="D286" s="183" t="s">
        <v>405</v>
      </c>
      <c r="E286" s="184" t="s">
        <v>1754</v>
      </c>
      <c r="F286" s="185" t="s">
        <v>1755</v>
      </c>
      <c r="G286" s="186" t="s">
        <v>500</v>
      </c>
      <c r="H286" s="187">
        <v>239</v>
      </c>
      <c r="I286" s="188"/>
      <c r="J286" s="189">
        <f t="shared" si="20"/>
        <v>0</v>
      </c>
      <c r="K286" s="185" t="s">
        <v>3</v>
      </c>
      <c r="L286" s="190"/>
      <c r="M286" s="191" t="s">
        <v>3</v>
      </c>
      <c r="N286" s="192" t="s">
        <v>40</v>
      </c>
      <c r="O286" s="56"/>
      <c r="P286" s="150">
        <f t="shared" si="21"/>
        <v>0</v>
      </c>
      <c r="Q286" s="150">
        <v>0</v>
      </c>
      <c r="R286" s="150">
        <f t="shared" si="22"/>
        <v>0</v>
      </c>
      <c r="S286" s="150">
        <v>0</v>
      </c>
      <c r="T286" s="151">
        <f t="shared" si="23"/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52" t="s">
        <v>192</v>
      </c>
      <c r="AT286" s="152" t="s">
        <v>405</v>
      </c>
      <c r="AU286" s="152" t="s">
        <v>79</v>
      </c>
      <c r="AY286" s="20" t="s">
        <v>135</v>
      </c>
      <c r="BE286" s="153">
        <f t="shared" si="24"/>
        <v>0</v>
      </c>
      <c r="BF286" s="153">
        <f t="shared" si="25"/>
        <v>0</v>
      </c>
      <c r="BG286" s="153">
        <f t="shared" si="26"/>
        <v>0</v>
      </c>
      <c r="BH286" s="153">
        <f t="shared" si="27"/>
        <v>0</v>
      </c>
      <c r="BI286" s="153">
        <f t="shared" si="28"/>
        <v>0</v>
      </c>
      <c r="BJ286" s="20" t="s">
        <v>77</v>
      </c>
      <c r="BK286" s="153">
        <f t="shared" si="29"/>
        <v>0</v>
      </c>
      <c r="BL286" s="20" t="s">
        <v>142</v>
      </c>
      <c r="BM286" s="152" t="s">
        <v>1756</v>
      </c>
    </row>
    <row r="287" spans="1:65" s="2" customFormat="1" ht="16.5" customHeight="1">
      <c r="A287" s="35"/>
      <c r="B287" s="140"/>
      <c r="C287" s="183" t="s">
        <v>906</v>
      </c>
      <c r="D287" s="183" t="s">
        <v>405</v>
      </c>
      <c r="E287" s="184" t="s">
        <v>1757</v>
      </c>
      <c r="F287" s="185" t="s">
        <v>1758</v>
      </c>
      <c r="G287" s="186" t="s">
        <v>500</v>
      </c>
      <c r="H287" s="187">
        <v>126</v>
      </c>
      <c r="I287" s="188"/>
      <c r="J287" s="189">
        <f t="shared" si="20"/>
        <v>0</v>
      </c>
      <c r="K287" s="185" t="s">
        <v>3</v>
      </c>
      <c r="L287" s="190"/>
      <c r="M287" s="191" t="s">
        <v>3</v>
      </c>
      <c r="N287" s="192" t="s">
        <v>40</v>
      </c>
      <c r="O287" s="56"/>
      <c r="P287" s="150">
        <f t="shared" si="21"/>
        <v>0</v>
      </c>
      <c r="Q287" s="150">
        <v>0</v>
      </c>
      <c r="R287" s="150">
        <f t="shared" si="22"/>
        <v>0</v>
      </c>
      <c r="S287" s="150">
        <v>0</v>
      </c>
      <c r="T287" s="151">
        <f t="shared" si="23"/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52" t="s">
        <v>192</v>
      </c>
      <c r="AT287" s="152" t="s">
        <v>405</v>
      </c>
      <c r="AU287" s="152" t="s">
        <v>79</v>
      </c>
      <c r="AY287" s="20" t="s">
        <v>135</v>
      </c>
      <c r="BE287" s="153">
        <f t="shared" si="24"/>
        <v>0</v>
      </c>
      <c r="BF287" s="153">
        <f t="shared" si="25"/>
        <v>0</v>
      </c>
      <c r="BG287" s="153">
        <f t="shared" si="26"/>
        <v>0</v>
      </c>
      <c r="BH287" s="153">
        <f t="shared" si="27"/>
        <v>0</v>
      </c>
      <c r="BI287" s="153">
        <f t="shared" si="28"/>
        <v>0</v>
      </c>
      <c r="BJ287" s="20" t="s">
        <v>77</v>
      </c>
      <c r="BK287" s="153">
        <f t="shared" si="29"/>
        <v>0</v>
      </c>
      <c r="BL287" s="20" t="s">
        <v>142</v>
      </c>
      <c r="BM287" s="152" t="s">
        <v>1759</v>
      </c>
    </row>
    <row r="288" spans="1:65" s="2" customFormat="1" ht="16.5" customHeight="1">
      <c r="A288" s="35"/>
      <c r="B288" s="140"/>
      <c r="C288" s="183" t="s">
        <v>911</v>
      </c>
      <c r="D288" s="183" t="s">
        <v>405</v>
      </c>
      <c r="E288" s="184" t="s">
        <v>1760</v>
      </c>
      <c r="F288" s="185" t="s">
        <v>1761</v>
      </c>
      <c r="G288" s="186" t="s">
        <v>500</v>
      </c>
      <c r="H288" s="187">
        <v>79</v>
      </c>
      <c r="I288" s="188"/>
      <c r="J288" s="189">
        <f t="shared" si="20"/>
        <v>0</v>
      </c>
      <c r="K288" s="185" t="s">
        <v>3</v>
      </c>
      <c r="L288" s="190"/>
      <c r="M288" s="191" t="s">
        <v>3</v>
      </c>
      <c r="N288" s="192" t="s">
        <v>40</v>
      </c>
      <c r="O288" s="56"/>
      <c r="P288" s="150">
        <f t="shared" si="21"/>
        <v>0</v>
      </c>
      <c r="Q288" s="150">
        <v>0</v>
      </c>
      <c r="R288" s="150">
        <f t="shared" si="22"/>
        <v>0</v>
      </c>
      <c r="S288" s="150">
        <v>0</v>
      </c>
      <c r="T288" s="151">
        <f t="shared" si="23"/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52" t="s">
        <v>192</v>
      </c>
      <c r="AT288" s="152" t="s">
        <v>405</v>
      </c>
      <c r="AU288" s="152" t="s">
        <v>79</v>
      </c>
      <c r="AY288" s="20" t="s">
        <v>135</v>
      </c>
      <c r="BE288" s="153">
        <f t="shared" si="24"/>
        <v>0</v>
      </c>
      <c r="BF288" s="153">
        <f t="shared" si="25"/>
        <v>0</v>
      </c>
      <c r="BG288" s="153">
        <f t="shared" si="26"/>
        <v>0</v>
      </c>
      <c r="BH288" s="153">
        <f t="shared" si="27"/>
        <v>0</v>
      </c>
      <c r="BI288" s="153">
        <f t="shared" si="28"/>
        <v>0</v>
      </c>
      <c r="BJ288" s="20" t="s">
        <v>77</v>
      </c>
      <c r="BK288" s="153">
        <f t="shared" si="29"/>
        <v>0</v>
      </c>
      <c r="BL288" s="20" t="s">
        <v>142</v>
      </c>
      <c r="BM288" s="152" t="s">
        <v>1762</v>
      </c>
    </row>
    <row r="289" spans="1:65" s="2" customFormat="1" ht="16.5" customHeight="1">
      <c r="A289" s="35"/>
      <c r="B289" s="140"/>
      <c r="C289" s="183" t="s">
        <v>919</v>
      </c>
      <c r="D289" s="183" t="s">
        <v>405</v>
      </c>
      <c r="E289" s="184" t="s">
        <v>1763</v>
      </c>
      <c r="F289" s="185" t="s">
        <v>1764</v>
      </c>
      <c r="G289" s="186" t="s">
        <v>500</v>
      </c>
      <c r="H289" s="187">
        <v>70</v>
      </c>
      <c r="I289" s="188"/>
      <c r="J289" s="189">
        <f t="shared" si="20"/>
        <v>0</v>
      </c>
      <c r="K289" s="185" t="s">
        <v>3</v>
      </c>
      <c r="L289" s="190"/>
      <c r="M289" s="191" t="s">
        <v>3</v>
      </c>
      <c r="N289" s="192" t="s">
        <v>40</v>
      </c>
      <c r="O289" s="56"/>
      <c r="P289" s="150">
        <f t="shared" si="21"/>
        <v>0</v>
      </c>
      <c r="Q289" s="150">
        <v>0</v>
      </c>
      <c r="R289" s="150">
        <f t="shared" si="22"/>
        <v>0</v>
      </c>
      <c r="S289" s="150">
        <v>0</v>
      </c>
      <c r="T289" s="151">
        <f t="shared" si="23"/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52" t="s">
        <v>192</v>
      </c>
      <c r="AT289" s="152" t="s">
        <v>405</v>
      </c>
      <c r="AU289" s="152" t="s">
        <v>79</v>
      </c>
      <c r="AY289" s="20" t="s">
        <v>135</v>
      </c>
      <c r="BE289" s="153">
        <f t="shared" si="24"/>
        <v>0</v>
      </c>
      <c r="BF289" s="153">
        <f t="shared" si="25"/>
        <v>0</v>
      </c>
      <c r="BG289" s="153">
        <f t="shared" si="26"/>
        <v>0</v>
      </c>
      <c r="BH289" s="153">
        <f t="shared" si="27"/>
        <v>0</v>
      </c>
      <c r="BI289" s="153">
        <f t="shared" si="28"/>
        <v>0</v>
      </c>
      <c r="BJ289" s="20" t="s">
        <v>77</v>
      </c>
      <c r="BK289" s="153">
        <f t="shared" si="29"/>
        <v>0</v>
      </c>
      <c r="BL289" s="20" t="s">
        <v>142</v>
      </c>
      <c r="BM289" s="152" t="s">
        <v>1765</v>
      </c>
    </row>
    <row r="290" spans="1:65" s="2" customFormat="1" ht="16.5" customHeight="1">
      <c r="A290" s="35"/>
      <c r="B290" s="140"/>
      <c r="C290" s="183" t="s">
        <v>928</v>
      </c>
      <c r="D290" s="183" t="s">
        <v>405</v>
      </c>
      <c r="E290" s="184" t="s">
        <v>1766</v>
      </c>
      <c r="F290" s="185" t="s">
        <v>1767</v>
      </c>
      <c r="G290" s="186" t="s">
        <v>500</v>
      </c>
      <c r="H290" s="187">
        <v>225</v>
      </c>
      <c r="I290" s="188"/>
      <c r="J290" s="189">
        <f t="shared" si="20"/>
        <v>0</v>
      </c>
      <c r="K290" s="185" t="s">
        <v>3</v>
      </c>
      <c r="L290" s="190"/>
      <c r="M290" s="191" t="s">
        <v>3</v>
      </c>
      <c r="N290" s="192" t="s">
        <v>40</v>
      </c>
      <c r="O290" s="56"/>
      <c r="P290" s="150">
        <f t="shared" si="21"/>
        <v>0</v>
      </c>
      <c r="Q290" s="150">
        <v>0</v>
      </c>
      <c r="R290" s="150">
        <f t="shared" si="22"/>
        <v>0</v>
      </c>
      <c r="S290" s="150">
        <v>0</v>
      </c>
      <c r="T290" s="151">
        <f t="shared" si="23"/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52" t="s">
        <v>192</v>
      </c>
      <c r="AT290" s="152" t="s">
        <v>405</v>
      </c>
      <c r="AU290" s="152" t="s">
        <v>79</v>
      </c>
      <c r="AY290" s="20" t="s">
        <v>135</v>
      </c>
      <c r="BE290" s="153">
        <f t="shared" si="24"/>
        <v>0</v>
      </c>
      <c r="BF290" s="153">
        <f t="shared" si="25"/>
        <v>0</v>
      </c>
      <c r="BG290" s="153">
        <f t="shared" si="26"/>
        <v>0</v>
      </c>
      <c r="BH290" s="153">
        <f t="shared" si="27"/>
        <v>0</v>
      </c>
      <c r="BI290" s="153">
        <f t="shared" si="28"/>
        <v>0</v>
      </c>
      <c r="BJ290" s="20" t="s">
        <v>77</v>
      </c>
      <c r="BK290" s="153">
        <f t="shared" si="29"/>
        <v>0</v>
      </c>
      <c r="BL290" s="20" t="s">
        <v>142</v>
      </c>
      <c r="BM290" s="152" t="s">
        <v>1768</v>
      </c>
    </row>
    <row r="291" spans="1:65" s="2" customFormat="1" ht="16.5" customHeight="1">
      <c r="A291" s="35"/>
      <c r="B291" s="140"/>
      <c r="C291" s="183" t="s">
        <v>934</v>
      </c>
      <c r="D291" s="183" t="s">
        <v>405</v>
      </c>
      <c r="E291" s="184" t="s">
        <v>1769</v>
      </c>
      <c r="F291" s="185" t="s">
        <v>1770</v>
      </c>
      <c r="G291" s="186" t="s">
        <v>500</v>
      </c>
      <c r="H291" s="187">
        <v>21</v>
      </c>
      <c r="I291" s="188"/>
      <c r="J291" s="189">
        <f t="shared" si="20"/>
        <v>0</v>
      </c>
      <c r="K291" s="185" t="s">
        <v>3</v>
      </c>
      <c r="L291" s="190"/>
      <c r="M291" s="191" t="s">
        <v>3</v>
      </c>
      <c r="N291" s="192" t="s">
        <v>40</v>
      </c>
      <c r="O291" s="56"/>
      <c r="P291" s="150">
        <f t="shared" si="21"/>
        <v>0</v>
      </c>
      <c r="Q291" s="150">
        <v>0</v>
      </c>
      <c r="R291" s="150">
        <f t="shared" si="22"/>
        <v>0</v>
      </c>
      <c r="S291" s="150">
        <v>0</v>
      </c>
      <c r="T291" s="151">
        <f t="shared" si="23"/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52" t="s">
        <v>192</v>
      </c>
      <c r="AT291" s="152" t="s">
        <v>405</v>
      </c>
      <c r="AU291" s="152" t="s">
        <v>79</v>
      </c>
      <c r="AY291" s="20" t="s">
        <v>135</v>
      </c>
      <c r="BE291" s="153">
        <f t="shared" si="24"/>
        <v>0</v>
      </c>
      <c r="BF291" s="153">
        <f t="shared" si="25"/>
        <v>0</v>
      </c>
      <c r="BG291" s="153">
        <f t="shared" si="26"/>
        <v>0</v>
      </c>
      <c r="BH291" s="153">
        <f t="shared" si="27"/>
        <v>0</v>
      </c>
      <c r="BI291" s="153">
        <f t="shared" si="28"/>
        <v>0</v>
      </c>
      <c r="BJ291" s="20" t="s">
        <v>77</v>
      </c>
      <c r="BK291" s="153">
        <f t="shared" si="29"/>
        <v>0</v>
      </c>
      <c r="BL291" s="20" t="s">
        <v>142</v>
      </c>
      <c r="BM291" s="152" t="s">
        <v>1771</v>
      </c>
    </row>
    <row r="292" spans="1:65" s="2" customFormat="1" ht="16.5" customHeight="1">
      <c r="A292" s="35"/>
      <c r="B292" s="140"/>
      <c r="C292" s="183" t="s">
        <v>941</v>
      </c>
      <c r="D292" s="183" t="s">
        <v>405</v>
      </c>
      <c r="E292" s="184" t="s">
        <v>1772</v>
      </c>
      <c r="F292" s="185" t="s">
        <v>1773</v>
      </c>
      <c r="G292" s="186" t="s">
        <v>500</v>
      </c>
      <c r="H292" s="187">
        <v>144</v>
      </c>
      <c r="I292" s="188"/>
      <c r="J292" s="189">
        <f t="shared" si="20"/>
        <v>0</v>
      </c>
      <c r="K292" s="185" t="s">
        <v>3</v>
      </c>
      <c r="L292" s="190"/>
      <c r="M292" s="191" t="s">
        <v>3</v>
      </c>
      <c r="N292" s="192" t="s">
        <v>40</v>
      </c>
      <c r="O292" s="56"/>
      <c r="P292" s="150">
        <f t="shared" si="21"/>
        <v>0</v>
      </c>
      <c r="Q292" s="150">
        <v>0</v>
      </c>
      <c r="R292" s="150">
        <f t="shared" si="22"/>
        <v>0</v>
      </c>
      <c r="S292" s="150">
        <v>0</v>
      </c>
      <c r="T292" s="151">
        <f t="shared" si="23"/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152" t="s">
        <v>192</v>
      </c>
      <c r="AT292" s="152" t="s">
        <v>405</v>
      </c>
      <c r="AU292" s="152" t="s">
        <v>79</v>
      </c>
      <c r="AY292" s="20" t="s">
        <v>135</v>
      </c>
      <c r="BE292" s="153">
        <f t="shared" si="24"/>
        <v>0</v>
      </c>
      <c r="BF292" s="153">
        <f t="shared" si="25"/>
        <v>0</v>
      </c>
      <c r="BG292" s="153">
        <f t="shared" si="26"/>
        <v>0</v>
      </c>
      <c r="BH292" s="153">
        <f t="shared" si="27"/>
        <v>0</v>
      </c>
      <c r="BI292" s="153">
        <f t="shared" si="28"/>
        <v>0</v>
      </c>
      <c r="BJ292" s="20" t="s">
        <v>77</v>
      </c>
      <c r="BK292" s="153">
        <f t="shared" si="29"/>
        <v>0</v>
      </c>
      <c r="BL292" s="20" t="s">
        <v>142</v>
      </c>
      <c r="BM292" s="152" t="s">
        <v>1774</v>
      </c>
    </row>
    <row r="293" spans="1:65" s="2" customFormat="1" ht="16.5" customHeight="1">
      <c r="A293" s="35"/>
      <c r="B293" s="140"/>
      <c r="C293" s="183" t="s">
        <v>945</v>
      </c>
      <c r="D293" s="183" t="s">
        <v>405</v>
      </c>
      <c r="E293" s="184" t="s">
        <v>1775</v>
      </c>
      <c r="F293" s="185" t="s">
        <v>1776</v>
      </c>
      <c r="G293" s="186" t="s">
        <v>500</v>
      </c>
      <c r="H293" s="187">
        <v>68</v>
      </c>
      <c r="I293" s="188"/>
      <c r="J293" s="189">
        <f t="shared" si="20"/>
        <v>0</v>
      </c>
      <c r="K293" s="185" t="s">
        <v>3</v>
      </c>
      <c r="L293" s="190"/>
      <c r="M293" s="191" t="s">
        <v>3</v>
      </c>
      <c r="N293" s="192" t="s">
        <v>40</v>
      </c>
      <c r="O293" s="56"/>
      <c r="P293" s="150">
        <f t="shared" si="21"/>
        <v>0</v>
      </c>
      <c r="Q293" s="150">
        <v>0</v>
      </c>
      <c r="R293" s="150">
        <f t="shared" si="22"/>
        <v>0</v>
      </c>
      <c r="S293" s="150">
        <v>0</v>
      </c>
      <c r="T293" s="151">
        <f t="shared" si="23"/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52" t="s">
        <v>192</v>
      </c>
      <c r="AT293" s="152" t="s">
        <v>405</v>
      </c>
      <c r="AU293" s="152" t="s">
        <v>79</v>
      </c>
      <c r="AY293" s="20" t="s">
        <v>135</v>
      </c>
      <c r="BE293" s="153">
        <f t="shared" si="24"/>
        <v>0</v>
      </c>
      <c r="BF293" s="153">
        <f t="shared" si="25"/>
        <v>0</v>
      </c>
      <c r="BG293" s="153">
        <f t="shared" si="26"/>
        <v>0</v>
      </c>
      <c r="BH293" s="153">
        <f t="shared" si="27"/>
        <v>0</v>
      </c>
      <c r="BI293" s="153">
        <f t="shared" si="28"/>
        <v>0</v>
      </c>
      <c r="BJ293" s="20" t="s">
        <v>77</v>
      </c>
      <c r="BK293" s="153">
        <f t="shared" si="29"/>
        <v>0</v>
      </c>
      <c r="BL293" s="20" t="s">
        <v>142</v>
      </c>
      <c r="BM293" s="152" t="s">
        <v>1777</v>
      </c>
    </row>
    <row r="294" spans="1:65" s="2" customFormat="1" ht="16.5" customHeight="1">
      <c r="A294" s="35"/>
      <c r="B294" s="140"/>
      <c r="C294" s="183" t="s">
        <v>949</v>
      </c>
      <c r="D294" s="183" t="s">
        <v>405</v>
      </c>
      <c r="E294" s="184" t="s">
        <v>1778</v>
      </c>
      <c r="F294" s="185" t="s">
        <v>1779</v>
      </c>
      <c r="G294" s="186" t="s">
        <v>500</v>
      </c>
      <c r="H294" s="187">
        <v>91</v>
      </c>
      <c r="I294" s="188"/>
      <c r="J294" s="189">
        <f t="shared" si="20"/>
        <v>0</v>
      </c>
      <c r="K294" s="185" t="s">
        <v>3</v>
      </c>
      <c r="L294" s="190"/>
      <c r="M294" s="191" t="s">
        <v>3</v>
      </c>
      <c r="N294" s="192" t="s">
        <v>40</v>
      </c>
      <c r="O294" s="56"/>
      <c r="P294" s="150">
        <f t="shared" si="21"/>
        <v>0</v>
      </c>
      <c r="Q294" s="150">
        <v>0</v>
      </c>
      <c r="R294" s="150">
        <f t="shared" si="22"/>
        <v>0</v>
      </c>
      <c r="S294" s="150">
        <v>0</v>
      </c>
      <c r="T294" s="151">
        <f t="shared" si="23"/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52" t="s">
        <v>192</v>
      </c>
      <c r="AT294" s="152" t="s">
        <v>405</v>
      </c>
      <c r="AU294" s="152" t="s">
        <v>79</v>
      </c>
      <c r="AY294" s="20" t="s">
        <v>135</v>
      </c>
      <c r="BE294" s="153">
        <f t="shared" si="24"/>
        <v>0</v>
      </c>
      <c r="BF294" s="153">
        <f t="shared" si="25"/>
        <v>0</v>
      </c>
      <c r="BG294" s="153">
        <f t="shared" si="26"/>
        <v>0</v>
      </c>
      <c r="BH294" s="153">
        <f t="shared" si="27"/>
        <v>0</v>
      </c>
      <c r="BI294" s="153">
        <f t="shared" si="28"/>
        <v>0</v>
      </c>
      <c r="BJ294" s="20" t="s">
        <v>77</v>
      </c>
      <c r="BK294" s="153">
        <f t="shared" si="29"/>
        <v>0</v>
      </c>
      <c r="BL294" s="20" t="s">
        <v>142</v>
      </c>
      <c r="BM294" s="152" t="s">
        <v>1780</v>
      </c>
    </row>
    <row r="295" spans="1:65" s="2" customFormat="1" ht="16.5" customHeight="1">
      <c r="A295" s="35"/>
      <c r="B295" s="140"/>
      <c r="C295" s="183" t="s">
        <v>953</v>
      </c>
      <c r="D295" s="183" t="s">
        <v>405</v>
      </c>
      <c r="E295" s="184" t="s">
        <v>1781</v>
      </c>
      <c r="F295" s="185" t="s">
        <v>1782</v>
      </c>
      <c r="G295" s="186" t="s">
        <v>500</v>
      </c>
      <c r="H295" s="187">
        <v>115</v>
      </c>
      <c r="I295" s="188"/>
      <c r="J295" s="189">
        <f t="shared" si="20"/>
        <v>0</v>
      </c>
      <c r="K295" s="185" t="s">
        <v>3</v>
      </c>
      <c r="L295" s="190"/>
      <c r="M295" s="191" t="s">
        <v>3</v>
      </c>
      <c r="N295" s="192" t="s">
        <v>40</v>
      </c>
      <c r="O295" s="56"/>
      <c r="P295" s="150">
        <f t="shared" si="21"/>
        <v>0</v>
      </c>
      <c r="Q295" s="150">
        <v>0</v>
      </c>
      <c r="R295" s="150">
        <f t="shared" si="22"/>
        <v>0</v>
      </c>
      <c r="S295" s="150">
        <v>0</v>
      </c>
      <c r="T295" s="151">
        <f t="shared" si="23"/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52" t="s">
        <v>192</v>
      </c>
      <c r="AT295" s="152" t="s">
        <v>405</v>
      </c>
      <c r="AU295" s="152" t="s">
        <v>79</v>
      </c>
      <c r="AY295" s="20" t="s">
        <v>135</v>
      </c>
      <c r="BE295" s="153">
        <f t="shared" si="24"/>
        <v>0</v>
      </c>
      <c r="BF295" s="153">
        <f t="shared" si="25"/>
        <v>0</v>
      </c>
      <c r="BG295" s="153">
        <f t="shared" si="26"/>
        <v>0</v>
      </c>
      <c r="BH295" s="153">
        <f t="shared" si="27"/>
        <v>0</v>
      </c>
      <c r="BI295" s="153">
        <f t="shared" si="28"/>
        <v>0</v>
      </c>
      <c r="BJ295" s="20" t="s">
        <v>77</v>
      </c>
      <c r="BK295" s="153">
        <f t="shared" si="29"/>
        <v>0</v>
      </c>
      <c r="BL295" s="20" t="s">
        <v>142</v>
      </c>
      <c r="BM295" s="152" t="s">
        <v>1783</v>
      </c>
    </row>
    <row r="296" spans="1:65" s="2" customFormat="1" ht="16.5" customHeight="1">
      <c r="A296" s="35"/>
      <c r="B296" s="140"/>
      <c r="C296" s="183" t="s">
        <v>694</v>
      </c>
      <c r="D296" s="183" t="s">
        <v>405</v>
      </c>
      <c r="E296" s="184" t="s">
        <v>1784</v>
      </c>
      <c r="F296" s="185" t="s">
        <v>1785</v>
      </c>
      <c r="G296" s="186" t="s">
        <v>500</v>
      </c>
      <c r="H296" s="187">
        <v>41</v>
      </c>
      <c r="I296" s="188"/>
      <c r="J296" s="189">
        <f t="shared" si="20"/>
        <v>0</v>
      </c>
      <c r="K296" s="185" t="s">
        <v>3</v>
      </c>
      <c r="L296" s="190"/>
      <c r="M296" s="191" t="s">
        <v>3</v>
      </c>
      <c r="N296" s="192" t="s">
        <v>40</v>
      </c>
      <c r="O296" s="56"/>
      <c r="P296" s="150">
        <f t="shared" si="21"/>
        <v>0</v>
      </c>
      <c r="Q296" s="150">
        <v>0</v>
      </c>
      <c r="R296" s="150">
        <f t="shared" si="22"/>
        <v>0</v>
      </c>
      <c r="S296" s="150">
        <v>0</v>
      </c>
      <c r="T296" s="151">
        <f t="shared" si="23"/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152" t="s">
        <v>192</v>
      </c>
      <c r="AT296" s="152" t="s">
        <v>405</v>
      </c>
      <c r="AU296" s="152" t="s">
        <v>79</v>
      </c>
      <c r="AY296" s="20" t="s">
        <v>135</v>
      </c>
      <c r="BE296" s="153">
        <f t="shared" si="24"/>
        <v>0</v>
      </c>
      <c r="BF296" s="153">
        <f t="shared" si="25"/>
        <v>0</v>
      </c>
      <c r="BG296" s="153">
        <f t="shared" si="26"/>
        <v>0</v>
      </c>
      <c r="BH296" s="153">
        <f t="shared" si="27"/>
        <v>0</v>
      </c>
      <c r="BI296" s="153">
        <f t="shared" si="28"/>
        <v>0</v>
      </c>
      <c r="BJ296" s="20" t="s">
        <v>77</v>
      </c>
      <c r="BK296" s="153">
        <f t="shared" si="29"/>
        <v>0</v>
      </c>
      <c r="BL296" s="20" t="s">
        <v>142</v>
      </c>
      <c r="BM296" s="152" t="s">
        <v>1786</v>
      </c>
    </row>
    <row r="297" spans="1:65" s="2" customFormat="1" ht="16.5" customHeight="1">
      <c r="A297" s="35"/>
      <c r="B297" s="140"/>
      <c r="C297" s="183" t="s">
        <v>597</v>
      </c>
      <c r="D297" s="183" t="s">
        <v>405</v>
      </c>
      <c r="E297" s="184" t="s">
        <v>1787</v>
      </c>
      <c r="F297" s="185" t="s">
        <v>1788</v>
      </c>
      <c r="G297" s="186" t="s">
        <v>500</v>
      </c>
      <c r="H297" s="187">
        <v>131</v>
      </c>
      <c r="I297" s="188"/>
      <c r="J297" s="189">
        <f t="shared" si="20"/>
        <v>0</v>
      </c>
      <c r="K297" s="185" t="s">
        <v>3</v>
      </c>
      <c r="L297" s="190"/>
      <c r="M297" s="191" t="s">
        <v>3</v>
      </c>
      <c r="N297" s="192" t="s">
        <v>40</v>
      </c>
      <c r="O297" s="56"/>
      <c r="P297" s="150">
        <f t="shared" si="21"/>
        <v>0</v>
      </c>
      <c r="Q297" s="150">
        <v>0</v>
      </c>
      <c r="R297" s="150">
        <f t="shared" si="22"/>
        <v>0</v>
      </c>
      <c r="S297" s="150">
        <v>0</v>
      </c>
      <c r="T297" s="151">
        <f t="shared" si="23"/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52" t="s">
        <v>192</v>
      </c>
      <c r="AT297" s="152" t="s">
        <v>405</v>
      </c>
      <c r="AU297" s="152" t="s">
        <v>79</v>
      </c>
      <c r="AY297" s="20" t="s">
        <v>135</v>
      </c>
      <c r="BE297" s="153">
        <f t="shared" si="24"/>
        <v>0</v>
      </c>
      <c r="BF297" s="153">
        <f t="shared" si="25"/>
        <v>0</v>
      </c>
      <c r="BG297" s="153">
        <f t="shared" si="26"/>
        <v>0</v>
      </c>
      <c r="BH297" s="153">
        <f t="shared" si="27"/>
        <v>0</v>
      </c>
      <c r="BI297" s="153">
        <f t="shared" si="28"/>
        <v>0</v>
      </c>
      <c r="BJ297" s="20" t="s">
        <v>77</v>
      </c>
      <c r="BK297" s="153">
        <f t="shared" si="29"/>
        <v>0</v>
      </c>
      <c r="BL297" s="20" t="s">
        <v>142</v>
      </c>
      <c r="BM297" s="152" t="s">
        <v>1789</v>
      </c>
    </row>
    <row r="298" spans="1:65" s="2" customFormat="1" ht="16.5" customHeight="1">
      <c r="A298" s="35"/>
      <c r="B298" s="140"/>
      <c r="C298" s="183" t="s">
        <v>1790</v>
      </c>
      <c r="D298" s="183" t="s">
        <v>405</v>
      </c>
      <c r="E298" s="184" t="s">
        <v>1791</v>
      </c>
      <c r="F298" s="185" t="s">
        <v>1792</v>
      </c>
      <c r="G298" s="186" t="s">
        <v>500</v>
      </c>
      <c r="H298" s="187">
        <v>112</v>
      </c>
      <c r="I298" s="188"/>
      <c r="J298" s="189">
        <f t="shared" si="20"/>
        <v>0</v>
      </c>
      <c r="K298" s="185" t="s">
        <v>3</v>
      </c>
      <c r="L298" s="190"/>
      <c r="M298" s="191" t="s">
        <v>3</v>
      </c>
      <c r="N298" s="192" t="s">
        <v>40</v>
      </c>
      <c r="O298" s="56"/>
      <c r="P298" s="150">
        <f t="shared" si="21"/>
        <v>0</v>
      </c>
      <c r="Q298" s="150">
        <v>0</v>
      </c>
      <c r="R298" s="150">
        <f t="shared" si="22"/>
        <v>0</v>
      </c>
      <c r="S298" s="150">
        <v>0</v>
      </c>
      <c r="T298" s="151">
        <f t="shared" si="23"/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52" t="s">
        <v>192</v>
      </c>
      <c r="AT298" s="152" t="s">
        <v>405</v>
      </c>
      <c r="AU298" s="152" t="s">
        <v>79</v>
      </c>
      <c r="AY298" s="20" t="s">
        <v>135</v>
      </c>
      <c r="BE298" s="153">
        <f t="shared" si="24"/>
        <v>0</v>
      </c>
      <c r="BF298" s="153">
        <f t="shared" si="25"/>
        <v>0</v>
      </c>
      <c r="BG298" s="153">
        <f t="shared" si="26"/>
        <v>0</v>
      </c>
      <c r="BH298" s="153">
        <f t="shared" si="27"/>
        <v>0</v>
      </c>
      <c r="BI298" s="153">
        <f t="shared" si="28"/>
        <v>0</v>
      </c>
      <c r="BJ298" s="20" t="s">
        <v>77</v>
      </c>
      <c r="BK298" s="153">
        <f t="shared" si="29"/>
        <v>0</v>
      </c>
      <c r="BL298" s="20" t="s">
        <v>142</v>
      </c>
      <c r="BM298" s="152" t="s">
        <v>1793</v>
      </c>
    </row>
    <row r="299" spans="1:65" s="2" customFormat="1" ht="16.5" customHeight="1">
      <c r="A299" s="35"/>
      <c r="B299" s="140"/>
      <c r="C299" s="183" t="s">
        <v>1617</v>
      </c>
      <c r="D299" s="183" t="s">
        <v>405</v>
      </c>
      <c r="E299" s="184" t="s">
        <v>1794</v>
      </c>
      <c r="F299" s="185" t="s">
        <v>1795</v>
      </c>
      <c r="G299" s="186" t="s">
        <v>500</v>
      </c>
      <c r="H299" s="187">
        <v>283</v>
      </c>
      <c r="I299" s="188"/>
      <c r="J299" s="189">
        <f t="shared" ref="J299:J330" si="30">ROUND(I299*H299,2)</f>
        <v>0</v>
      </c>
      <c r="K299" s="185" t="s">
        <v>3</v>
      </c>
      <c r="L299" s="190"/>
      <c r="M299" s="191" t="s">
        <v>3</v>
      </c>
      <c r="N299" s="192" t="s">
        <v>40</v>
      </c>
      <c r="O299" s="56"/>
      <c r="P299" s="150">
        <f t="shared" ref="P299:P330" si="31">O299*H299</f>
        <v>0</v>
      </c>
      <c r="Q299" s="150">
        <v>0</v>
      </c>
      <c r="R299" s="150">
        <f t="shared" ref="R299:R330" si="32">Q299*H299</f>
        <v>0</v>
      </c>
      <c r="S299" s="150">
        <v>0</v>
      </c>
      <c r="T299" s="151">
        <f t="shared" ref="T299:T330" si="33"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52" t="s">
        <v>192</v>
      </c>
      <c r="AT299" s="152" t="s">
        <v>405</v>
      </c>
      <c r="AU299" s="152" t="s">
        <v>79</v>
      </c>
      <c r="AY299" s="20" t="s">
        <v>135</v>
      </c>
      <c r="BE299" s="153">
        <f t="shared" ref="BE299:BE332" si="34">IF(N299="základní",J299,0)</f>
        <v>0</v>
      </c>
      <c r="BF299" s="153">
        <f t="shared" ref="BF299:BF332" si="35">IF(N299="snížená",J299,0)</f>
        <v>0</v>
      </c>
      <c r="BG299" s="153">
        <f t="shared" ref="BG299:BG332" si="36">IF(N299="zákl. přenesená",J299,0)</f>
        <v>0</v>
      </c>
      <c r="BH299" s="153">
        <f t="shared" ref="BH299:BH332" si="37">IF(N299="sníž. přenesená",J299,0)</f>
        <v>0</v>
      </c>
      <c r="BI299" s="153">
        <f t="shared" ref="BI299:BI332" si="38">IF(N299="nulová",J299,0)</f>
        <v>0</v>
      </c>
      <c r="BJ299" s="20" t="s">
        <v>77</v>
      </c>
      <c r="BK299" s="153">
        <f t="shared" ref="BK299:BK332" si="39">ROUND(I299*H299,2)</f>
        <v>0</v>
      </c>
      <c r="BL299" s="20" t="s">
        <v>142</v>
      </c>
      <c r="BM299" s="152" t="s">
        <v>1796</v>
      </c>
    </row>
    <row r="300" spans="1:65" s="2" customFormat="1" ht="16.5" customHeight="1">
      <c r="A300" s="35"/>
      <c r="B300" s="140"/>
      <c r="C300" s="183" t="s">
        <v>1797</v>
      </c>
      <c r="D300" s="183" t="s">
        <v>405</v>
      </c>
      <c r="E300" s="184" t="s">
        <v>1798</v>
      </c>
      <c r="F300" s="185" t="s">
        <v>1799</v>
      </c>
      <c r="G300" s="186" t="s">
        <v>500</v>
      </c>
      <c r="H300" s="187">
        <v>204</v>
      </c>
      <c r="I300" s="188"/>
      <c r="J300" s="189">
        <f t="shared" si="30"/>
        <v>0</v>
      </c>
      <c r="K300" s="185" t="s">
        <v>3</v>
      </c>
      <c r="L300" s="190"/>
      <c r="M300" s="191" t="s">
        <v>3</v>
      </c>
      <c r="N300" s="192" t="s">
        <v>40</v>
      </c>
      <c r="O300" s="56"/>
      <c r="P300" s="150">
        <f t="shared" si="31"/>
        <v>0</v>
      </c>
      <c r="Q300" s="150">
        <v>0</v>
      </c>
      <c r="R300" s="150">
        <f t="shared" si="32"/>
        <v>0</v>
      </c>
      <c r="S300" s="150">
        <v>0</v>
      </c>
      <c r="T300" s="151">
        <f t="shared" si="33"/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52" t="s">
        <v>192</v>
      </c>
      <c r="AT300" s="152" t="s">
        <v>405</v>
      </c>
      <c r="AU300" s="152" t="s">
        <v>79</v>
      </c>
      <c r="AY300" s="20" t="s">
        <v>135</v>
      </c>
      <c r="BE300" s="153">
        <f t="shared" si="34"/>
        <v>0</v>
      </c>
      <c r="BF300" s="153">
        <f t="shared" si="35"/>
        <v>0</v>
      </c>
      <c r="BG300" s="153">
        <f t="shared" si="36"/>
        <v>0</v>
      </c>
      <c r="BH300" s="153">
        <f t="shared" si="37"/>
        <v>0</v>
      </c>
      <c r="BI300" s="153">
        <f t="shared" si="38"/>
        <v>0</v>
      </c>
      <c r="BJ300" s="20" t="s">
        <v>77</v>
      </c>
      <c r="BK300" s="153">
        <f t="shared" si="39"/>
        <v>0</v>
      </c>
      <c r="BL300" s="20" t="s">
        <v>142</v>
      </c>
      <c r="BM300" s="152" t="s">
        <v>1800</v>
      </c>
    </row>
    <row r="301" spans="1:65" s="2" customFormat="1" ht="16.5" customHeight="1">
      <c r="A301" s="35"/>
      <c r="B301" s="140"/>
      <c r="C301" s="183" t="s">
        <v>1621</v>
      </c>
      <c r="D301" s="183" t="s">
        <v>405</v>
      </c>
      <c r="E301" s="184" t="s">
        <v>1801</v>
      </c>
      <c r="F301" s="185" t="s">
        <v>1802</v>
      </c>
      <c r="G301" s="186" t="s">
        <v>500</v>
      </c>
      <c r="H301" s="187">
        <v>61</v>
      </c>
      <c r="I301" s="188"/>
      <c r="J301" s="189">
        <f t="shared" si="30"/>
        <v>0</v>
      </c>
      <c r="K301" s="185" t="s">
        <v>3</v>
      </c>
      <c r="L301" s="190"/>
      <c r="M301" s="191" t="s">
        <v>3</v>
      </c>
      <c r="N301" s="192" t="s">
        <v>40</v>
      </c>
      <c r="O301" s="56"/>
      <c r="P301" s="150">
        <f t="shared" si="31"/>
        <v>0</v>
      </c>
      <c r="Q301" s="150">
        <v>0</v>
      </c>
      <c r="R301" s="150">
        <f t="shared" si="32"/>
        <v>0</v>
      </c>
      <c r="S301" s="150">
        <v>0</v>
      </c>
      <c r="T301" s="151">
        <f t="shared" si="33"/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52" t="s">
        <v>192</v>
      </c>
      <c r="AT301" s="152" t="s">
        <v>405</v>
      </c>
      <c r="AU301" s="152" t="s">
        <v>79</v>
      </c>
      <c r="AY301" s="20" t="s">
        <v>135</v>
      </c>
      <c r="BE301" s="153">
        <f t="shared" si="34"/>
        <v>0</v>
      </c>
      <c r="BF301" s="153">
        <f t="shared" si="35"/>
        <v>0</v>
      </c>
      <c r="BG301" s="153">
        <f t="shared" si="36"/>
        <v>0</v>
      </c>
      <c r="BH301" s="153">
        <f t="shared" si="37"/>
        <v>0</v>
      </c>
      <c r="BI301" s="153">
        <f t="shared" si="38"/>
        <v>0</v>
      </c>
      <c r="BJ301" s="20" t="s">
        <v>77</v>
      </c>
      <c r="BK301" s="153">
        <f t="shared" si="39"/>
        <v>0</v>
      </c>
      <c r="BL301" s="20" t="s">
        <v>142</v>
      </c>
      <c r="BM301" s="152" t="s">
        <v>1803</v>
      </c>
    </row>
    <row r="302" spans="1:65" s="2" customFormat="1" ht="16.5" customHeight="1">
      <c r="A302" s="35"/>
      <c r="B302" s="140"/>
      <c r="C302" s="183" t="s">
        <v>1804</v>
      </c>
      <c r="D302" s="183" t="s">
        <v>405</v>
      </c>
      <c r="E302" s="184" t="s">
        <v>1805</v>
      </c>
      <c r="F302" s="185" t="s">
        <v>1806</v>
      </c>
      <c r="G302" s="186" t="s">
        <v>500</v>
      </c>
      <c r="H302" s="187">
        <v>317</v>
      </c>
      <c r="I302" s="188"/>
      <c r="J302" s="189">
        <f t="shared" si="30"/>
        <v>0</v>
      </c>
      <c r="K302" s="185" t="s">
        <v>3</v>
      </c>
      <c r="L302" s="190"/>
      <c r="M302" s="191" t="s">
        <v>3</v>
      </c>
      <c r="N302" s="192" t="s">
        <v>40</v>
      </c>
      <c r="O302" s="56"/>
      <c r="P302" s="150">
        <f t="shared" si="31"/>
        <v>0</v>
      </c>
      <c r="Q302" s="150">
        <v>0</v>
      </c>
      <c r="R302" s="150">
        <f t="shared" si="32"/>
        <v>0</v>
      </c>
      <c r="S302" s="150">
        <v>0</v>
      </c>
      <c r="T302" s="151">
        <f t="shared" si="33"/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52" t="s">
        <v>192</v>
      </c>
      <c r="AT302" s="152" t="s">
        <v>405</v>
      </c>
      <c r="AU302" s="152" t="s">
        <v>79</v>
      </c>
      <c r="AY302" s="20" t="s">
        <v>135</v>
      </c>
      <c r="BE302" s="153">
        <f t="shared" si="34"/>
        <v>0</v>
      </c>
      <c r="BF302" s="153">
        <f t="shared" si="35"/>
        <v>0</v>
      </c>
      <c r="BG302" s="153">
        <f t="shared" si="36"/>
        <v>0</v>
      </c>
      <c r="BH302" s="153">
        <f t="shared" si="37"/>
        <v>0</v>
      </c>
      <c r="BI302" s="153">
        <f t="shared" si="38"/>
        <v>0</v>
      </c>
      <c r="BJ302" s="20" t="s">
        <v>77</v>
      </c>
      <c r="BK302" s="153">
        <f t="shared" si="39"/>
        <v>0</v>
      </c>
      <c r="BL302" s="20" t="s">
        <v>142</v>
      </c>
      <c r="BM302" s="152" t="s">
        <v>1807</v>
      </c>
    </row>
    <row r="303" spans="1:65" s="2" customFormat="1" ht="16.5" customHeight="1">
      <c r="A303" s="35"/>
      <c r="B303" s="140"/>
      <c r="C303" s="183" t="s">
        <v>1624</v>
      </c>
      <c r="D303" s="183" t="s">
        <v>405</v>
      </c>
      <c r="E303" s="184" t="s">
        <v>1808</v>
      </c>
      <c r="F303" s="185" t="s">
        <v>1809</v>
      </c>
      <c r="G303" s="186" t="s">
        <v>500</v>
      </c>
      <c r="H303" s="187">
        <v>512</v>
      </c>
      <c r="I303" s="188"/>
      <c r="J303" s="189">
        <f t="shared" si="30"/>
        <v>0</v>
      </c>
      <c r="K303" s="185" t="s">
        <v>3</v>
      </c>
      <c r="L303" s="190"/>
      <c r="M303" s="191" t="s">
        <v>3</v>
      </c>
      <c r="N303" s="192" t="s">
        <v>40</v>
      </c>
      <c r="O303" s="56"/>
      <c r="P303" s="150">
        <f t="shared" si="31"/>
        <v>0</v>
      </c>
      <c r="Q303" s="150">
        <v>0</v>
      </c>
      <c r="R303" s="150">
        <f t="shared" si="32"/>
        <v>0</v>
      </c>
      <c r="S303" s="150">
        <v>0</v>
      </c>
      <c r="T303" s="151">
        <f t="shared" si="33"/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52" t="s">
        <v>192</v>
      </c>
      <c r="AT303" s="152" t="s">
        <v>405</v>
      </c>
      <c r="AU303" s="152" t="s">
        <v>79</v>
      </c>
      <c r="AY303" s="20" t="s">
        <v>135</v>
      </c>
      <c r="BE303" s="153">
        <f t="shared" si="34"/>
        <v>0</v>
      </c>
      <c r="BF303" s="153">
        <f t="shared" si="35"/>
        <v>0</v>
      </c>
      <c r="BG303" s="153">
        <f t="shared" si="36"/>
        <v>0</v>
      </c>
      <c r="BH303" s="153">
        <f t="shared" si="37"/>
        <v>0</v>
      </c>
      <c r="BI303" s="153">
        <f t="shared" si="38"/>
        <v>0</v>
      </c>
      <c r="BJ303" s="20" t="s">
        <v>77</v>
      </c>
      <c r="BK303" s="153">
        <f t="shared" si="39"/>
        <v>0</v>
      </c>
      <c r="BL303" s="20" t="s">
        <v>142</v>
      </c>
      <c r="BM303" s="152" t="s">
        <v>1810</v>
      </c>
    </row>
    <row r="304" spans="1:65" s="2" customFormat="1" ht="16.5" customHeight="1">
      <c r="A304" s="35"/>
      <c r="B304" s="140"/>
      <c r="C304" s="183" t="s">
        <v>1811</v>
      </c>
      <c r="D304" s="183" t="s">
        <v>405</v>
      </c>
      <c r="E304" s="184" t="s">
        <v>1812</v>
      </c>
      <c r="F304" s="185" t="s">
        <v>1813</v>
      </c>
      <c r="G304" s="186" t="s">
        <v>500</v>
      </c>
      <c r="H304" s="187">
        <v>37</v>
      </c>
      <c r="I304" s="188"/>
      <c r="J304" s="189">
        <f t="shared" si="30"/>
        <v>0</v>
      </c>
      <c r="K304" s="185" t="s">
        <v>3</v>
      </c>
      <c r="L304" s="190"/>
      <c r="M304" s="191" t="s">
        <v>3</v>
      </c>
      <c r="N304" s="192" t="s">
        <v>40</v>
      </c>
      <c r="O304" s="56"/>
      <c r="P304" s="150">
        <f t="shared" si="31"/>
        <v>0</v>
      </c>
      <c r="Q304" s="150">
        <v>0</v>
      </c>
      <c r="R304" s="150">
        <f t="shared" si="32"/>
        <v>0</v>
      </c>
      <c r="S304" s="150">
        <v>0</v>
      </c>
      <c r="T304" s="151">
        <f t="shared" si="33"/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52" t="s">
        <v>192</v>
      </c>
      <c r="AT304" s="152" t="s">
        <v>405</v>
      </c>
      <c r="AU304" s="152" t="s">
        <v>79</v>
      </c>
      <c r="AY304" s="20" t="s">
        <v>135</v>
      </c>
      <c r="BE304" s="153">
        <f t="shared" si="34"/>
        <v>0</v>
      </c>
      <c r="BF304" s="153">
        <f t="shared" si="35"/>
        <v>0</v>
      </c>
      <c r="BG304" s="153">
        <f t="shared" si="36"/>
        <v>0</v>
      </c>
      <c r="BH304" s="153">
        <f t="shared" si="37"/>
        <v>0</v>
      </c>
      <c r="BI304" s="153">
        <f t="shared" si="38"/>
        <v>0</v>
      </c>
      <c r="BJ304" s="20" t="s">
        <v>77</v>
      </c>
      <c r="BK304" s="153">
        <f t="shared" si="39"/>
        <v>0</v>
      </c>
      <c r="BL304" s="20" t="s">
        <v>142</v>
      </c>
      <c r="BM304" s="152" t="s">
        <v>1015</v>
      </c>
    </row>
    <row r="305" spans="1:65" s="2" customFormat="1" ht="16.5" customHeight="1">
      <c r="A305" s="35"/>
      <c r="B305" s="140"/>
      <c r="C305" s="183" t="s">
        <v>1627</v>
      </c>
      <c r="D305" s="183" t="s">
        <v>405</v>
      </c>
      <c r="E305" s="184" t="s">
        <v>1814</v>
      </c>
      <c r="F305" s="185" t="s">
        <v>1815</v>
      </c>
      <c r="G305" s="186" t="s">
        <v>500</v>
      </c>
      <c r="H305" s="187">
        <v>136</v>
      </c>
      <c r="I305" s="188"/>
      <c r="J305" s="189">
        <f t="shared" si="30"/>
        <v>0</v>
      </c>
      <c r="K305" s="185" t="s">
        <v>3</v>
      </c>
      <c r="L305" s="190"/>
      <c r="M305" s="191" t="s">
        <v>3</v>
      </c>
      <c r="N305" s="192" t="s">
        <v>40</v>
      </c>
      <c r="O305" s="56"/>
      <c r="P305" s="150">
        <f t="shared" si="31"/>
        <v>0</v>
      </c>
      <c r="Q305" s="150">
        <v>0</v>
      </c>
      <c r="R305" s="150">
        <f t="shared" si="32"/>
        <v>0</v>
      </c>
      <c r="S305" s="150">
        <v>0</v>
      </c>
      <c r="T305" s="151">
        <f t="shared" si="33"/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152" t="s">
        <v>192</v>
      </c>
      <c r="AT305" s="152" t="s">
        <v>405</v>
      </c>
      <c r="AU305" s="152" t="s">
        <v>79</v>
      </c>
      <c r="AY305" s="20" t="s">
        <v>135</v>
      </c>
      <c r="BE305" s="153">
        <f t="shared" si="34"/>
        <v>0</v>
      </c>
      <c r="BF305" s="153">
        <f t="shared" si="35"/>
        <v>0</v>
      </c>
      <c r="BG305" s="153">
        <f t="shared" si="36"/>
        <v>0</v>
      </c>
      <c r="BH305" s="153">
        <f t="shared" si="37"/>
        <v>0</v>
      </c>
      <c r="BI305" s="153">
        <f t="shared" si="38"/>
        <v>0</v>
      </c>
      <c r="BJ305" s="20" t="s">
        <v>77</v>
      </c>
      <c r="BK305" s="153">
        <f t="shared" si="39"/>
        <v>0</v>
      </c>
      <c r="BL305" s="20" t="s">
        <v>142</v>
      </c>
      <c r="BM305" s="152" t="s">
        <v>1816</v>
      </c>
    </row>
    <row r="306" spans="1:65" s="2" customFormat="1" ht="16.5" customHeight="1">
      <c r="A306" s="35"/>
      <c r="B306" s="140"/>
      <c r="C306" s="183" t="s">
        <v>1817</v>
      </c>
      <c r="D306" s="183" t="s">
        <v>405</v>
      </c>
      <c r="E306" s="184" t="s">
        <v>1818</v>
      </c>
      <c r="F306" s="185" t="s">
        <v>1819</v>
      </c>
      <c r="G306" s="186" t="s">
        <v>500</v>
      </c>
      <c r="H306" s="187">
        <v>46</v>
      </c>
      <c r="I306" s="188"/>
      <c r="J306" s="189">
        <f t="shared" si="30"/>
        <v>0</v>
      </c>
      <c r="K306" s="185" t="s">
        <v>3</v>
      </c>
      <c r="L306" s="190"/>
      <c r="M306" s="191" t="s">
        <v>3</v>
      </c>
      <c r="N306" s="192" t="s">
        <v>40</v>
      </c>
      <c r="O306" s="56"/>
      <c r="P306" s="150">
        <f t="shared" si="31"/>
        <v>0</v>
      </c>
      <c r="Q306" s="150">
        <v>0</v>
      </c>
      <c r="R306" s="150">
        <f t="shared" si="32"/>
        <v>0</v>
      </c>
      <c r="S306" s="150">
        <v>0</v>
      </c>
      <c r="T306" s="151">
        <f t="shared" si="33"/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52" t="s">
        <v>192</v>
      </c>
      <c r="AT306" s="152" t="s">
        <v>405</v>
      </c>
      <c r="AU306" s="152" t="s">
        <v>79</v>
      </c>
      <c r="AY306" s="20" t="s">
        <v>135</v>
      </c>
      <c r="BE306" s="153">
        <f t="shared" si="34"/>
        <v>0</v>
      </c>
      <c r="BF306" s="153">
        <f t="shared" si="35"/>
        <v>0</v>
      </c>
      <c r="BG306" s="153">
        <f t="shared" si="36"/>
        <v>0</v>
      </c>
      <c r="BH306" s="153">
        <f t="shared" si="37"/>
        <v>0</v>
      </c>
      <c r="BI306" s="153">
        <f t="shared" si="38"/>
        <v>0</v>
      </c>
      <c r="BJ306" s="20" t="s">
        <v>77</v>
      </c>
      <c r="BK306" s="153">
        <f t="shared" si="39"/>
        <v>0</v>
      </c>
      <c r="BL306" s="20" t="s">
        <v>142</v>
      </c>
      <c r="BM306" s="152" t="s">
        <v>1820</v>
      </c>
    </row>
    <row r="307" spans="1:65" s="2" customFormat="1" ht="16.5" customHeight="1">
      <c r="A307" s="35"/>
      <c r="B307" s="140"/>
      <c r="C307" s="183" t="s">
        <v>1630</v>
      </c>
      <c r="D307" s="183" t="s">
        <v>405</v>
      </c>
      <c r="E307" s="184" t="s">
        <v>1821</v>
      </c>
      <c r="F307" s="185" t="s">
        <v>1822</v>
      </c>
      <c r="G307" s="186" t="s">
        <v>500</v>
      </c>
      <c r="H307" s="187">
        <v>47</v>
      </c>
      <c r="I307" s="188"/>
      <c r="J307" s="189">
        <f t="shared" si="30"/>
        <v>0</v>
      </c>
      <c r="K307" s="185" t="s">
        <v>3</v>
      </c>
      <c r="L307" s="190"/>
      <c r="M307" s="191" t="s">
        <v>3</v>
      </c>
      <c r="N307" s="192" t="s">
        <v>40</v>
      </c>
      <c r="O307" s="56"/>
      <c r="P307" s="150">
        <f t="shared" si="31"/>
        <v>0</v>
      </c>
      <c r="Q307" s="150">
        <v>0</v>
      </c>
      <c r="R307" s="150">
        <f t="shared" si="32"/>
        <v>0</v>
      </c>
      <c r="S307" s="150">
        <v>0</v>
      </c>
      <c r="T307" s="151">
        <f t="shared" si="33"/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52" t="s">
        <v>192</v>
      </c>
      <c r="AT307" s="152" t="s">
        <v>405</v>
      </c>
      <c r="AU307" s="152" t="s">
        <v>79</v>
      </c>
      <c r="AY307" s="20" t="s">
        <v>135</v>
      </c>
      <c r="BE307" s="153">
        <f t="shared" si="34"/>
        <v>0</v>
      </c>
      <c r="BF307" s="153">
        <f t="shared" si="35"/>
        <v>0</v>
      </c>
      <c r="BG307" s="153">
        <f t="shared" si="36"/>
        <v>0</v>
      </c>
      <c r="BH307" s="153">
        <f t="shared" si="37"/>
        <v>0</v>
      </c>
      <c r="BI307" s="153">
        <f t="shared" si="38"/>
        <v>0</v>
      </c>
      <c r="BJ307" s="20" t="s">
        <v>77</v>
      </c>
      <c r="BK307" s="153">
        <f t="shared" si="39"/>
        <v>0</v>
      </c>
      <c r="BL307" s="20" t="s">
        <v>142</v>
      </c>
      <c r="BM307" s="152" t="s">
        <v>1823</v>
      </c>
    </row>
    <row r="308" spans="1:65" s="2" customFormat="1" ht="16.5" customHeight="1">
      <c r="A308" s="35"/>
      <c r="B308" s="140"/>
      <c r="C308" s="183" t="s">
        <v>1824</v>
      </c>
      <c r="D308" s="183" t="s">
        <v>405</v>
      </c>
      <c r="E308" s="184" t="s">
        <v>1825</v>
      </c>
      <c r="F308" s="185" t="s">
        <v>1826</v>
      </c>
      <c r="G308" s="186" t="s">
        <v>500</v>
      </c>
      <c r="H308" s="187">
        <v>142</v>
      </c>
      <c r="I308" s="188"/>
      <c r="J308" s="189">
        <f t="shared" si="30"/>
        <v>0</v>
      </c>
      <c r="K308" s="185" t="s">
        <v>3</v>
      </c>
      <c r="L308" s="190"/>
      <c r="M308" s="191" t="s">
        <v>3</v>
      </c>
      <c r="N308" s="192" t="s">
        <v>40</v>
      </c>
      <c r="O308" s="56"/>
      <c r="P308" s="150">
        <f t="shared" si="31"/>
        <v>0</v>
      </c>
      <c r="Q308" s="150">
        <v>0</v>
      </c>
      <c r="R308" s="150">
        <f t="shared" si="32"/>
        <v>0</v>
      </c>
      <c r="S308" s="150">
        <v>0</v>
      </c>
      <c r="T308" s="151">
        <f t="shared" si="33"/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52" t="s">
        <v>192</v>
      </c>
      <c r="AT308" s="152" t="s">
        <v>405</v>
      </c>
      <c r="AU308" s="152" t="s">
        <v>79</v>
      </c>
      <c r="AY308" s="20" t="s">
        <v>135</v>
      </c>
      <c r="BE308" s="153">
        <f t="shared" si="34"/>
        <v>0</v>
      </c>
      <c r="BF308" s="153">
        <f t="shared" si="35"/>
        <v>0</v>
      </c>
      <c r="BG308" s="153">
        <f t="shared" si="36"/>
        <v>0</v>
      </c>
      <c r="BH308" s="153">
        <f t="shared" si="37"/>
        <v>0</v>
      </c>
      <c r="BI308" s="153">
        <f t="shared" si="38"/>
        <v>0</v>
      </c>
      <c r="BJ308" s="20" t="s">
        <v>77</v>
      </c>
      <c r="BK308" s="153">
        <f t="shared" si="39"/>
        <v>0</v>
      </c>
      <c r="BL308" s="20" t="s">
        <v>142</v>
      </c>
      <c r="BM308" s="152" t="s">
        <v>1827</v>
      </c>
    </row>
    <row r="309" spans="1:65" s="2" customFormat="1" ht="16.5" customHeight="1">
      <c r="A309" s="35"/>
      <c r="B309" s="140"/>
      <c r="C309" s="183" t="s">
        <v>1633</v>
      </c>
      <c r="D309" s="183" t="s">
        <v>405</v>
      </c>
      <c r="E309" s="184" t="s">
        <v>1828</v>
      </c>
      <c r="F309" s="185" t="s">
        <v>1829</v>
      </c>
      <c r="G309" s="186" t="s">
        <v>500</v>
      </c>
      <c r="H309" s="187">
        <v>76</v>
      </c>
      <c r="I309" s="188"/>
      <c r="J309" s="189">
        <f t="shared" si="30"/>
        <v>0</v>
      </c>
      <c r="K309" s="185" t="s">
        <v>3</v>
      </c>
      <c r="L309" s="190"/>
      <c r="M309" s="191" t="s">
        <v>3</v>
      </c>
      <c r="N309" s="192" t="s">
        <v>40</v>
      </c>
      <c r="O309" s="56"/>
      <c r="P309" s="150">
        <f t="shared" si="31"/>
        <v>0</v>
      </c>
      <c r="Q309" s="150">
        <v>0</v>
      </c>
      <c r="R309" s="150">
        <f t="shared" si="32"/>
        <v>0</v>
      </c>
      <c r="S309" s="150">
        <v>0</v>
      </c>
      <c r="T309" s="151">
        <f t="shared" si="33"/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52" t="s">
        <v>192</v>
      </c>
      <c r="AT309" s="152" t="s">
        <v>405</v>
      </c>
      <c r="AU309" s="152" t="s">
        <v>79</v>
      </c>
      <c r="AY309" s="20" t="s">
        <v>135</v>
      </c>
      <c r="BE309" s="153">
        <f t="shared" si="34"/>
        <v>0</v>
      </c>
      <c r="BF309" s="153">
        <f t="shared" si="35"/>
        <v>0</v>
      </c>
      <c r="BG309" s="153">
        <f t="shared" si="36"/>
        <v>0</v>
      </c>
      <c r="BH309" s="153">
        <f t="shared" si="37"/>
        <v>0</v>
      </c>
      <c r="BI309" s="153">
        <f t="shared" si="38"/>
        <v>0</v>
      </c>
      <c r="BJ309" s="20" t="s">
        <v>77</v>
      </c>
      <c r="BK309" s="153">
        <f t="shared" si="39"/>
        <v>0</v>
      </c>
      <c r="BL309" s="20" t="s">
        <v>142</v>
      </c>
      <c r="BM309" s="152" t="s">
        <v>1830</v>
      </c>
    </row>
    <row r="310" spans="1:65" s="2" customFormat="1" ht="16.5" customHeight="1">
      <c r="A310" s="35"/>
      <c r="B310" s="140"/>
      <c r="C310" s="183" t="s">
        <v>1831</v>
      </c>
      <c r="D310" s="183" t="s">
        <v>405</v>
      </c>
      <c r="E310" s="184" t="s">
        <v>1832</v>
      </c>
      <c r="F310" s="185" t="s">
        <v>1833</v>
      </c>
      <c r="G310" s="186" t="s">
        <v>500</v>
      </c>
      <c r="H310" s="187">
        <v>74</v>
      </c>
      <c r="I310" s="188"/>
      <c r="J310" s="189">
        <f t="shared" si="30"/>
        <v>0</v>
      </c>
      <c r="K310" s="185" t="s">
        <v>3</v>
      </c>
      <c r="L310" s="190"/>
      <c r="M310" s="191" t="s">
        <v>3</v>
      </c>
      <c r="N310" s="192" t="s">
        <v>40</v>
      </c>
      <c r="O310" s="56"/>
      <c r="P310" s="150">
        <f t="shared" si="31"/>
        <v>0</v>
      </c>
      <c r="Q310" s="150">
        <v>0</v>
      </c>
      <c r="R310" s="150">
        <f t="shared" si="32"/>
        <v>0</v>
      </c>
      <c r="S310" s="150">
        <v>0</v>
      </c>
      <c r="T310" s="151">
        <f t="shared" si="33"/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52" t="s">
        <v>192</v>
      </c>
      <c r="AT310" s="152" t="s">
        <v>405</v>
      </c>
      <c r="AU310" s="152" t="s">
        <v>79</v>
      </c>
      <c r="AY310" s="20" t="s">
        <v>135</v>
      </c>
      <c r="BE310" s="153">
        <f t="shared" si="34"/>
        <v>0</v>
      </c>
      <c r="BF310" s="153">
        <f t="shared" si="35"/>
        <v>0</v>
      </c>
      <c r="BG310" s="153">
        <f t="shared" si="36"/>
        <v>0</v>
      </c>
      <c r="BH310" s="153">
        <f t="shared" si="37"/>
        <v>0</v>
      </c>
      <c r="BI310" s="153">
        <f t="shared" si="38"/>
        <v>0</v>
      </c>
      <c r="BJ310" s="20" t="s">
        <v>77</v>
      </c>
      <c r="BK310" s="153">
        <f t="shared" si="39"/>
        <v>0</v>
      </c>
      <c r="BL310" s="20" t="s">
        <v>142</v>
      </c>
      <c r="BM310" s="152" t="s">
        <v>1834</v>
      </c>
    </row>
    <row r="311" spans="1:65" s="2" customFormat="1" ht="16.5" customHeight="1">
      <c r="A311" s="35"/>
      <c r="B311" s="140"/>
      <c r="C311" s="183" t="s">
        <v>1636</v>
      </c>
      <c r="D311" s="183" t="s">
        <v>405</v>
      </c>
      <c r="E311" s="184" t="s">
        <v>1835</v>
      </c>
      <c r="F311" s="185" t="s">
        <v>1836</v>
      </c>
      <c r="G311" s="186" t="s">
        <v>500</v>
      </c>
      <c r="H311" s="187">
        <v>58</v>
      </c>
      <c r="I311" s="188"/>
      <c r="J311" s="189">
        <f t="shared" si="30"/>
        <v>0</v>
      </c>
      <c r="K311" s="185" t="s">
        <v>3</v>
      </c>
      <c r="L311" s="190"/>
      <c r="M311" s="191" t="s">
        <v>3</v>
      </c>
      <c r="N311" s="192" t="s">
        <v>40</v>
      </c>
      <c r="O311" s="56"/>
      <c r="P311" s="150">
        <f t="shared" si="31"/>
        <v>0</v>
      </c>
      <c r="Q311" s="150">
        <v>0</v>
      </c>
      <c r="R311" s="150">
        <f t="shared" si="32"/>
        <v>0</v>
      </c>
      <c r="S311" s="150">
        <v>0</v>
      </c>
      <c r="T311" s="151">
        <f t="shared" si="33"/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152" t="s">
        <v>192</v>
      </c>
      <c r="AT311" s="152" t="s">
        <v>405</v>
      </c>
      <c r="AU311" s="152" t="s">
        <v>79</v>
      </c>
      <c r="AY311" s="20" t="s">
        <v>135</v>
      </c>
      <c r="BE311" s="153">
        <f t="shared" si="34"/>
        <v>0</v>
      </c>
      <c r="BF311" s="153">
        <f t="shared" si="35"/>
        <v>0</v>
      </c>
      <c r="BG311" s="153">
        <f t="shared" si="36"/>
        <v>0</v>
      </c>
      <c r="BH311" s="153">
        <f t="shared" si="37"/>
        <v>0</v>
      </c>
      <c r="BI311" s="153">
        <f t="shared" si="38"/>
        <v>0</v>
      </c>
      <c r="BJ311" s="20" t="s">
        <v>77</v>
      </c>
      <c r="BK311" s="153">
        <f t="shared" si="39"/>
        <v>0</v>
      </c>
      <c r="BL311" s="20" t="s">
        <v>142</v>
      </c>
      <c r="BM311" s="152" t="s">
        <v>1837</v>
      </c>
    </row>
    <row r="312" spans="1:65" s="2" customFormat="1" ht="16.5" customHeight="1">
      <c r="A312" s="35"/>
      <c r="B312" s="140"/>
      <c r="C312" s="183" t="s">
        <v>1838</v>
      </c>
      <c r="D312" s="183" t="s">
        <v>405</v>
      </c>
      <c r="E312" s="184" t="s">
        <v>1839</v>
      </c>
      <c r="F312" s="185" t="s">
        <v>1840</v>
      </c>
      <c r="G312" s="186" t="s">
        <v>500</v>
      </c>
      <c r="H312" s="187">
        <v>16</v>
      </c>
      <c r="I312" s="188"/>
      <c r="J312" s="189">
        <f t="shared" si="30"/>
        <v>0</v>
      </c>
      <c r="K312" s="185" t="s">
        <v>3</v>
      </c>
      <c r="L312" s="190"/>
      <c r="M312" s="191" t="s">
        <v>3</v>
      </c>
      <c r="N312" s="192" t="s">
        <v>40</v>
      </c>
      <c r="O312" s="56"/>
      <c r="P312" s="150">
        <f t="shared" si="31"/>
        <v>0</v>
      </c>
      <c r="Q312" s="150">
        <v>0</v>
      </c>
      <c r="R312" s="150">
        <f t="shared" si="32"/>
        <v>0</v>
      </c>
      <c r="S312" s="150">
        <v>0</v>
      </c>
      <c r="T312" s="151">
        <f t="shared" si="33"/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52" t="s">
        <v>192</v>
      </c>
      <c r="AT312" s="152" t="s">
        <v>405</v>
      </c>
      <c r="AU312" s="152" t="s">
        <v>79</v>
      </c>
      <c r="AY312" s="20" t="s">
        <v>135</v>
      </c>
      <c r="BE312" s="153">
        <f t="shared" si="34"/>
        <v>0</v>
      </c>
      <c r="BF312" s="153">
        <f t="shared" si="35"/>
        <v>0</v>
      </c>
      <c r="BG312" s="153">
        <f t="shared" si="36"/>
        <v>0</v>
      </c>
      <c r="BH312" s="153">
        <f t="shared" si="37"/>
        <v>0</v>
      </c>
      <c r="BI312" s="153">
        <f t="shared" si="38"/>
        <v>0</v>
      </c>
      <c r="BJ312" s="20" t="s">
        <v>77</v>
      </c>
      <c r="BK312" s="153">
        <f t="shared" si="39"/>
        <v>0</v>
      </c>
      <c r="BL312" s="20" t="s">
        <v>142</v>
      </c>
      <c r="BM312" s="152" t="s">
        <v>1841</v>
      </c>
    </row>
    <row r="313" spans="1:65" s="2" customFormat="1" ht="16.5" customHeight="1">
      <c r="A313" s="35"/>
      <c r="B313" s="140"/>
      <c r="C313" s="183" t="s">
        <v>1637</v>
      </c>
      <c r="D313" s="183" t="s">
        <v>405</v>
      </c>
      <c r="E313" s="184" t="s">
        <v>1842</v>
      </c>
      <c r="F313" s="185" t="s">
        <v>1843</v>
      </c>
      <c r="G313" s="186" t="s">
        <v>500</v>
      </c>
      <c r="H313" s="187">
        <v>48</v>
      </c>
      <c r="I313" s="188"/>
      <c r="J313" s="189">
        <f t="shared" si="30"/>
        <v>0</v>
      </c>
      <c r="K313" s="185" t="s">
        <v>3</v>
      </c>
      <c r="L313" s="190"/>
      <c r="M313" s="191" t="s">
        <v>3</v>
      </c>
      <c r="N313" s="192" t="s">
        <v>40</v>
      </c>
      <c r="O313" s="56"/>
      <c r="P313" s="150">
        <f t="shared" si="31"/>
        <v>0</v>
      </c>
      <c r="Q313" s="150">
        <v>0</v>
      </c>
      <c r="R313" s="150">
        <f t="shared" si="32"/>
        <v>0</v>
      </c>
      <c r="S313" s="150">
        <v>0</v>
      </c>
      <c r="T313" s="151">
        <f t="shared" si="33"/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152" t="s">
        <v>192</v>
      </c>
      <c r="AT313" s="152" t="s">
        <v>405</v>
      </c>
      <c r="AU313" s="152" t="s">
        <v>79</v>
      </c>
      <c r="AY313" s="20" t="s">
        <v>135</v>
      </c>
      <c r="BE313" s="153">
        <f t="shared" si="34"/>
        <v>0</v>
      </c>
      <c r="BF313" s="153">
        <f t="shared" si="35"/>
        <v>0</v>
      </c>
      <c r="BG313" s="153">
        <f t="shared" si="36"/>
        <v>0</v>
      </c>
      <c r="BH313" s="153">
        <f t="shared" si="37"/>
        <v>0</v>
      </c>
      <c r="BI313" s="153">
        <f t="shared" si="38"/>
        <v>0</v>
      </c>
      <c r="BJ313" s="20" t="s">
        <v>77</v>
      </c>
      <c r="BK313" s="153">
        <f t="shared" si="39"/>
        <v>0</v>
      </c>
      <c r="BL313" s="20" t="s">
        <v>142</v>
      </c>
      <c r="BM313" s="152" t="s">
        <v>1844</v>
      </c>
    </row>
    <row r="314" spans="1:65" s="2" customFormat="1" ht="16.5" customHeight="1">
      <c r="A314" s="35"/>
      <c r="B314" s="140"/>
      <c r="C314" s="183" t="s">
        <v>1845</v>
      </c>
      <c r="D314" s="183" t="s">
        <v>405</v>
      </c>
      <c r="E314" s="184" t="s">
        <v>1846</v>
      </c>
      <c r="F314" s="185" t="s">
        <v>1847</v>
      </c>
      <c r="G314" s="186" t="s">
        <v>500</v>
      </c>
      <c r="H314" s="187">
        <v>235</v>
      </c>
      <c r="I314" s="188"/>
      <c r="J314" s="189">
        <f t="shared" si="30"/>
        <v>0</v>
      </c>
      <c r="K314" s="185" t="s">
        <v>3</v>
      </c>
      <c r="L314" s="190"/>
      <c r="M314" s="191" t="s">
        <v>3</v>
      </c>
      <c r="N314" s="192" t="s">
        <v>40</v>
      </c>
      <c r="O314" s="56"/>
      <c r="P314" s="150">
        <f t="shared" si="31"/>
        <v>0</v>
      </c>
      <c r="Q314" s="150">
        <v>0</v>
      </c>
      <c r="R314" s="150">
        <f t="shared" si="32"/>
        <v>0</v>
      </c>
      <c r="S314" s="150">
        <v>0</v>
      </c>
      <c r="T314" s="151">
        <f t="shared" si="33"/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152" t="s">
        <v>192</v>
      </c>
      <c r="AT314" s="152" t="s">
        <v>405</v>
      </c>
      <c r="AU314" s="152" t="s">
        <v>79</v>
      </c>
      <c r="AY314" s="20" t="s">
        <v>135</v>
      </c>
      <c r="BE314" s="153">
        <f t="shared" si="34"/>
        <v>0</v>
      </c>
      <c r="BF314" s="153">
        <f t="shared" si="35"/>
        <v>0</v>
      </c>
      <c r="BG314" s="153">
        <f t="shared" si="36"/>
        <v>0</v>
      </c>
      <c r="BH314" s="153">
        <f t="shared" si="37"/>
        <v>0</v>
      </c>
      <c r="BI314" s="153">
        <f t="shared" si="38"/>
        <v>0</v>
      </c>
      <c r="BJ314" s="20" t="s">
        <v>77</v>
      </c>
      <c r="BK314" s="153">
        <f t="shared" si="39"/>
        <v>0</v>
      </c>
      <c r="BL314" s="20" t="s">
        <v>142</v>
      </c>
      <c r="BM314" s="152" t="s">
        <v>1848</v>
      </c>
    </row>
    <row r="315" spans="1:65" s="2" customFormat="1" ht="16.5" customHeight="1">
      <c r="A315" s="35"/>
      <c r="B315" s="140"/>
      <c r="C315" s="183" t="s">
        <v>1638</v>
      </c>
      <c r="D315" s="183" t="s">
        <v>405</v>
      </c>
      <c r="E315" s="184" t="s">
        <v>1849</v>
      </c>
      <c r="F315" s="185" t="s">
        <v>1850</v>
      </c>
      <c r="G315" s="186" t="s">
        <v>500</v>
      </c>
      <c r="H315" s="187">
        <v>62</v>
      </c>
      <c r="I315" s="188"/>
      <c r="J315" s="189">
        <f t="shared" si="30"/>
        <v>0</v>
      </c>
      <c r="K315" s="185" t="s">
        <v>3</v>
      </c>
      <c r="L315" s="190"/>
      <c r="M315" s="191" t="s">
        <v>3</v>
      </c>
      <c r="N315" s="192" t="s">
        <v>40</v>
      </c>
      <c r="O315" s="56"/>
      <c r="P315" s="150">
        <f t="shared" si="31"/>
        <v>0</v>
      </c>
      <c r="Q315" s="150">
        <v>0</v>
      </c>
      <c r="R315" s="150">
        <f t="shared" si="32"/>
        <v>0</v>
      </c>
      <c r="S315" s="150">
        <v>0</v>
      </c>
      <c r="T315" s="151">
        <f t="shared" si="33"/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52" t="s">
        <v>192</v>
      </c>
      <c r="AT315" s="152" t="s">
        <v>405</v>
      </c>
      <c r="AU315" s="152" t="s">
        <v>79</v>
      </c>
      <c r="AY315" s="20" t="s">
        <v>135</v>
      </c>
      <c r="BE315" s="153">
        <f t="shared" si="34"/>
        <v>0</v>
      </c>
      <c r="BF315" s="153">
        <f t="shared" si="35"/>
        <v>0</v>
      </c>
      <c r="BG315" s="153">
        <f t="shared" si="36"/>
        <v>0</v>
      </c>
      <c r="BH315" s="153">
        <f t="shared" si="37"/>
        <v>0</v>
      </c>
      <c r="BI315" s="153">
        <f t="shared" si="38"/>
        <v>0</v>
      </c>
      <c r="BJ315" s="20" t="s">
        <v>77</v>
      </c>
      <c r="BK315" s="153">
        <f t="shared" si="39"/>
        <v>0</v>
      </c>
      <c r="BL315" s="20" t="s">
        <v>142</v>
      </c>
      <c r="BM315" s="152" t="s">
        <v>1851</v>
      </c>
    </row>
    <row r="316" spans="1:65" s="2" customFormat="1" ht="16.5" customHeight="1">
      <c r="A316" s="35"/>
      <c r="B316" s="140"/>
      <c r="C316" s="183" t="s">
        <v>1852</v>
      </c>
      <c r="D316" s="183" t="s">
        <v>405</v>
      </c>
      <c r="E316" s="184" t="s">
        <v>1853</v>
      </c>
      <c r="F316" s="185" t="s">
        <v>1854</v>
      </c>
      <c r="G316" s="186" t="s">
        <v>500</v>
      </c>
      <c r="H316" s="187">
        <v>258</v>
      </c>
      <c r="I316" s="188"/>
      <c r="J316" s="189">
        <f t="shared" si="30"/>
        <v>0</v>
      </c>
      <c r="K316" s="185" t="s">
        <v>3</v>
      </c>
      <c r="L316" s="190"/>
      <c r="M316" s="191" t="s">
        <v>3</v>
      </c>
      <c r="N316" s="192" t="s">
        <v>40</v>
      </c>
      <c r="O316" s="56"/>
      <c r="P316" s="150">
        <f t="shared" si="31"/>
        <v>0</v>
      </c>
      <c r="Q316" s="150">
        <v>0</v>
      </c>
      <c r="R316" s="150">
        <f t="shared" si="32"/>
        <v>0</v>
      </c>
      <c r="S316" s="150">
        <v>0</v>
      </c>
      <c r="T316" s="151">
        <f t="shared" si="33"/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152" t="s">
        <v>192</v>
      </c>
      <c r="AT316" s="152" t="s">
        <v>405</v>
      </c>
      <c r="AU316" s="152" t="s">
        <v>79</v>
      </c>
      <c r="AY316" s="20" t="s">
        <v>135</v>
      </c>
      <c r="BE316" s="153">
        <f t="shared" si="34"/>
        <v>0</v>
      </c>
      <c r="BF316" s="153">
        <f t="shared" si="35"/>
        <v>0</v>
      </c>
      <c r="BG316" s="153">
        <f t="shared" si="36"/>
        <v>0</v>
      </c>
      <c r="BH316" s="153">
        <f t="shared" si="37"/>
        <v>0</v>
      </c>
      <c r="BI316" s="153">
        <f t="shared" si="38"/>
        <v>0</v>
      </c>
      <c r="BJ316" s="20" t="s">
        <v>77</v>
      </c>
      <c r="BK316" s="153">
        <f t="shared" si="39"/>
        <v>0</v>
      </c>
      <c r="BL316" s="20" t="s">
        <v>142</v>
      </c>
      <c r="BM316" s="152" t="s">
        <v>1855</v>
      </c>
    </row>
    <row r="317" spans="1:65" s="2" customFormat="1" ht="16.5" customHeight="1">
      <c r="A317" s="35"/>
      <c r="B317" s="140"/>
      <c r="C317" s="183" t="s">
        <v>1639</v>
      </c>
      <c r="D317" s="183" t="s">
        <v>405</v>
      </c>
      <c r="E317" s="184" t="s">
        <v>1856</v>
      </c>
      <c r="F317" s="185" t="s">
        <v>1857</v>
      </c>
      <c r="G317" s="186" t="s">
        <v>500</v>
      </c>
      <c r="H317" s="187">
        <v>58</v>
      </c>
      <c r="I317" s="188"/>
      <c r="J317" s="189">
        <f t="shared" si="30"/>
        <v>0</v>
      </c>
      <c r="K317" s="185" t="s">
        <v>3</v>
      </c>
      <c r="L317" s="190"/>
      <c r="M317" s="191" t="s">
        <v>3</v>
      </c>
      <c r="N317" s="192" t="s">
        <v>40</v>
      </c>
      <c r="O317" s="56"/>
      <c r="P317" s="150">
        <f t="shared" si="31"/>
        <v>0</v>
      </c>
      <c r="Q317" s="150">
        <v>0</v>
      </c>
      <c r="R317" s="150">
        <f t="shared" si="32"/>
        <v>0</v>
      </c>
      <c r="S317" s="150">
        <v>0</v>
      </c>
      <c r="T317" s="151">
        <f t="shared" si="33"/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52" t="s">
        <v>192</v>
      </c>
      <c r="AT317" s="152" t="s">
        <v>405</v>
      </c>
      <c r="AU317" s="152" t="s">
        <v>79</v>
      </c>
      <c r="AY317" s="20" t="s">
        <v>135</v>
      </c>
      <c r="BE317" s="153">
        <f t="shared" si="34"/>
        <v>0</v>
      </c>
      <c r="BF317" s="153">
        <f t="shared" si="35"/>
        <v>0</v>
      </c>
      <c r="BG317" s="153">
        <f t="shared" si="36"/>
        <v>0</v>
      </c>
      <c r="BH317" s="153">
        <f t="shared" si="37"/>
        <v>0</v>
      </c>
      <c r="BI317" s="153">
        <f t="shared" si="38"/>
        <v>0</v>
      </c>
      <c r="BJ317" s="20" t="s">
        <v>77</v>
      </c>
      <c r="BK317" s="153">
        <f t="shared" si="39"/>
        <v>0</v>
      </c>
      <c r="BL317" s="20" t="s">
        <v>142</v>
      </c>
      <c r="BM317" s="152" t="s">
        <v>1858</v>
      </c>
    </row>
    <row r="318" spans="1:65" s="2" customFormat="1" ht="16.5" customHeight="1">
      <c r="A318" s="35"/>
      <c r="B318" s="140"/>
      <c r="C318" s="183" t="s">
        <v>1859</v>
      </c>
      <c r="D318" s="183" t="s">
        <v>405</v>
      </c>
      <c r="E318" s="184" t="s">
        <v>1860</v>
      </c>
      <c r="F318" s="185" t="s">
        <v>1861</v>
      </c>
      <c r="G318" s="186" t="s">
        <v>500</v>
      </c>
      <c r="H318" s="187">
        <v>451</v>
      </c>
      <c r="I318" s="188"/>
      <c r="J318" s="189">
        <f t="shared" si="30"/>
        <v>0</v>
      </c>
      <c r="K318" s="185" t="s">
        <v>3</v>
      </c>
      <c r="L318" s="190"/>
      <c r="M318" s="191" t="s">
        <v>3</v>
      </c>
      <c r="N318" s="192" t="s">
        <v>40</v>
      </c>
      <c r="O318" s="56"/>
      <c r="P318" s="150">
        <f t="shared" si="31"/>
        <v>0</v>
      </c>
      <c r="Q318" s="150">
        <v>0</v>
      </c>
      <c r="R318" s="150">
        <f t="shared" si="32"/>
        <v>0</v>
      </c>
      <c r="S318" s="150">
        <v>0</v>
      </c>
      <c r="T318" s="151">
        <f t="shared" si="33"/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152" t="s">
        <v>192</v>
      </c>
      <c r="AT318" s="152" t="s">
        <v>405</v>
      </c>
      <c r="AU318" s="152" t="s">
        <v>79</v>
      </c>
      <c r="AY318" s="20" t="s">
        <v>135</v>
      </c>
      <c r="BE318" s="153">
        <f t="shared" si="34"/>
        <v>0</v>
      </c>
      <c r="BF318" s="153">
        <f t="shared" si="35"/>
        <v>0</v>
      </c>
      <c r="BG318" s="153">
        <f t="shared" si="36"/>
        <v>0</v>
      </c>
      <c r="BH318" s="153">
        <f t="shared" si="37"/>
        <v>0</v>
      </c>
      <c r="BI318" s="153">
        <f t="shared" si="38"/>
        <v>0</v>
      </c>
      <c r="BJ318" s="20" t="s">
        <v>77</v>
      </c>
      <c r="BK318" s="153">
        <f t="shared" si="39"/>
        <v>0</v>
      </c>
      <c r="BL318" s="20" t="s">
        <v>142</v>
      </c>
      <c r="BM318" s="152" t="s">
        <v>1862</v>
      </c>
    </row>
    <row r="319" spans="1:65" s="2" customFormat="1" ht="16.5" customHeight="1">
      <c r="A319" s="35"/>
      <c r="B319" s="140"/>
      <c r="C319" s="183" t="s">
        <v>1640</v>
      </c>
      <c r="D319" s="183" t="s">
        <v>405</v>
      </c>
      <c r="E319" s="184" t="s">
        <v>1863</v>
      </c>
      <c r="F319" s="185" t="s">
        <v>1864</v>
      </c>
      <c r="G319" s="186" t="s">
        <v>500</v>
      </c>
      <c r="H319" s="187">
        <v>470</v>
      </c>
      <c r="I319" s="188"/>
      <c r="J319" s="189">
        <f t="shared" si="30"/>
        <v>0</v>
      </c>
      <c r="K319" s="185" t="s">
        <v>3</v>
      </c>
      <c r="L319" s="190"/>
      <c r="M319" s="191" t="s">
        <v>3</v>
      </c>
      <c r="N319" s="192" t="s">
        <v>40</v>
      </c>
      <c r="O319" s="56"/>
      <c r="P319" s="150">
        <f t="shared" si="31"/>
        <v>0</v>
      </c>
      <c r="Q319" s="150">
        <v>0</v>
      </c>
      <c r="R319" s="150">
        <f t="shared" si="32"/>
        <v>0</v>
      </c>
      <c r="S319" s="150">
        <v>0</v>
      </c>
      <c r="T319" s="151">
        <f t="shared" si="33"/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52" t="s">
        <v>192</v>
      </c>
      <c r="AT319" s="152" t="s">
        <v>405</v>
      </c>
      <c r="AU319" s="152" t="s">
        <v>79</v>
      </c>
      <c r="AY319" s="20" t="s">
        <v>135</v>
      </c>
      <c r="BE319" s="153">
        <f t="shared" si="34"/>
        <v>0</v>
      </c>
      <c r="BF319" s="153">
        <f t="shared" si="35"/>
        <v>0</v>
      </c>
      <c r="BG319" s="153">
        <f t="shared" si="36"/>
        <v>0</v>
      </c>
      <c r="BH319" s="153">
        <f t="shared" si="37"/>
        <v>0</v>
      </c>
      <c r="BI319" s="153">
        <f t="shared" si="38"/>
        <v>0</v>
      </c>
      <c r="BJ319" s="20" t="s">
        <v>77</v>
      </c>
      <c r="BK319" s="153">
        <f t="shared" si="39"/>
        <v>0</v>
      </c>
      <c r="BL319" s="20" t="s">
        <v>142</v>
      </c>
      <c r="BM319" s="152" t="s">
        <v>1865</v>
      </c>
    </row>
    <row r="320" spans="1:65" s="2" customFormat="1" ht="16.5" customHeight="1">
      <c r="A320" s="35"/>
      <c r="B320" s="140"/>
      <c r="C320" s="183" t="s">
        <v>1866</v>
      </c>
      <c r="D320" s="183" t="s">
        <v>405</v>
      </c>
      <c r="E320" s="184" t="s">
        <v>1867</v>
      </c>
      <c r="F320" s="185" t="s">
        <v>1868</v>
      </c>
      <c r="G320" s="186" t="s">
        <v>500</v>
      </c>
      <c r="H320" s="187">
        <v>71</v>
      </c>
      <c r="I320" s="188"/>
      <c r="J320" s="189">
        <f t="shared" si="30"/>
        <v>0</v>
      </c>
      <c r="K320" s="185" t="s">
        <v>3</v>
      </c>
      <c r="L320" s="190"/>
      <c r="M320" s="191" t="s">
        <v>3</v>
      </c>
      <c r="N320" s="192" t="s">
        <v>40</v>
      </c>
      <c r="O320" s="56"/>
      <c r="P320" s="150">
        <f t="shared" si="31"/>
        <v>0</v>
      </c>
      <c r="Q320" s="150">
        <v>0</v>
      </c>
      <c r="R320" s="150">
        <f t="shared" si="32"/>
        <v>0</v>
      </c>
      <c r="S320" s="150">
        <v>0</v>
      </c>
      <c r="T320" s="151">
        <f t="shared" si="33"/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152" t="s">
        <v>192</v>
      </c>
      <c r="AT320" s="152" t="s">
        <v>405</v>
      </c>
      <c r="AU320" s="152" t="s">
        <v>79</v>
      </c>
      <c r="AY320" s="20" t="s">
        <v>135</v>
      </c>
      <c r="BE320" s="153">
        <f t="shared" si="34"/>
        <v>0</v>
      </c>
      <c r="BF320" s="153">
        <f t="shared" si="35"/>
        <v>0</v>
      </c>
      <c r="BG320" s="153">
        <f t="shared" si="36"/>
        <v>0</v>
      </c>
      <c r="BH320" s="153">
        <f t="shared" si="37"/>
        <v>0</v>
      </c>
      <c r="BI320" s="153">
        <f t="shared" si="38"/>
        <v>0</v>
      </c>
      <c r="BJ320" s="20" t="s">
        <v>77</v>
      </c>
      <c r="BK320" s="153">
        <f t="shared" si="39"/>
        <v>0</v>
      </c>
      <c r="BL320" s="20" t="s">
        <v>142</v>
      </c>
      <c r="BM320" s="152" t="s">
        <v>1869</v>
      </c>
    </row>
    <row r="321" spans="1:65" s="2" customFormat="1" ht="16.5" customHeight="1">
      <c r="A321" s="35"/>
      <c r="B321" s="140"/>
      <c r="C321" s="183" t="s">
        <v>1643</v>
      </c>
      <c r="D321" s="183" t="s">
        <v>405</v>
      </c>
      <c r="E321" s="184" t="s">
        <v>1870</v>
      </c>
      <c r="F321" s="185" t="s">
        <v>1871</v>
      </c>
      <c r="G321" s="186" t="s">
        <v>500</v>
      </c>
      <c r="H321" s="187">
        <v>103</v>
      </c>
      <c r="I321" s="188"/>
      <c r="J321" s="189">
        <f t="shared" si="30"/>
        <v>0</v>
      </c>
      <c r="K321" s="185" t="s">
        <v>3</v>
      </c>
      <c r="L321" s="190"/>
      <c r="M321" s="191" t="s">
        <v>3</v>
      </c>
      <c r="N321" s="192" t="s">
        <v>40</v>
      </c>
      <c r="O321" s="56"/>
      <c r="P321" s="150">
        <f t="shared" si="31"/>
        <v>0</v>
      </c>
      <c r="Q321" s="150">
        <v>0</v>
      </c>
      <c r="R321" s="150">
        <f t="shared" si="32"/>
        <v>0</v>
      </c>
      <c r="S321" s="150">
        <v>0</v>
      </c>
      <c r="T321" s="151">
        <f t="shared" si="33"/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52" t="s">
        <v>192</v>
      </c>
      <c r="AT321" s="152" t="s">
        <v>405</v>
      </c>
      <c r="AU321" s="152" t="s">
        <v>79</v>
      </c>
      <c r="AY321" s="20" t="s">
        <v>135</v>
      </c>
      <c r="BE321" s="153">
        <f t="shared" si="34"/>
        <v>0</v>
      </c>
      <c r="BF321" s="153">
        <f t="shared" si="35"/>
        <v>0</v>
      </c>
      <c r="BG321" s="153">
        <f t="shared" si="36"/>
        <v>0</v>
      </c>
      <c r="BH321" s="153">
        <f t="shared" si="37"/>
        <v>0</v>
      </c>
      <c r="BI321" s="153">
        <f t="shared" si="38"/>
        <v>0</v>
      </c>
      <c r="BJ321" s="20" t="s">
        <v>77</v>
      </c>
      <c r="BK321" s="153">
        <f t="shared" si="39"/>
        <v>0</v>
      </c>
      <c r="BL321" s="20" t="s">
        <v>142</v>
      </c>
      <c r="BM321" s="152" t="s">
        <v>1872</v>
      </c>
    </row>
    <row r="322" spans="1:65" s="2" customFormat="1" ht="16.5" customHeight="1">
      <c r="A322" s="35"/>
      <c r="B322" s="140"/>
      <c r="C322" s="183" t="s">
        <v>1873</v>
      </c>
      <c r="D322" s="183" t="s">
        <v>405</v>
      </c>
      <c r="E322" s="184" t="s">
        <v>1874</v>
      </c>
      <c r="F322" s="185" t="s">
        <v>1875</v>
      </c>
      <c r="G322" s="186" t="s">
        <v>500</v>
      </c>
      <c r="H322" s="187">
        <v>54</v>
      </c>
      <c r="I322" s="188"/>
      <c r="J322" s="189">
        <f t="shared" si="30"/>
        <v>0</v>
      </c>
      <c r="K322" s="185" t="s">
        <v>3</v>
      </c>
      <c r="L322" s="190"/>
      <c r="M322" s="191" t="s">
        <v>3</v>
      </c>
      <c r="N322" s="192" t="s">
        <v>40</v>
      </c>
      <c r="O322" s="56"/>
      <c r="P322" s="150">
        <f t="shared" si="31"/>
        <v>0</v>
      </c>
      <c r="Q322" s="150">
        <v>0</v>
      </c>
      <c r="R322" s="150">
        <f t="shared" si="32"/>
        <v>0</v>
      </c>
      <c r="S322" s="150">
        <v>0</v>
      </c>
      <c r="T322" s="151">
        <f t="shared" si="33"/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152" t="s">
        <v>192</v>
      </c>
      <c r="AT322" s="152" t="s">
        <v>405</v>
      </c>
      <c r="AU322" s="152" t="s">
        <v>79</v>
      </c>
      <c r="AY322" s="20" t="s">
        <v>135</v>
      </c>
      <c r="BE322" s="153">
        <f t="shared" si="34"/>
        <v>0</v>
      </c>
      <c r="BF322" s="153">
        <f t="shared" si="35"/>
        <v>0</v>
      </c>
      <c r="BG322" s="153">
        <f t="shared" si="36"/>
        <v>0</v>
      </c>
      <c r="BH322" s="153">
        <f t="shared" si="37"/>
        <v>0</v>
      </c>
      <c r="BI322" s="153">
        <f t="shared" si="38"/>
        <v>0</v>
      </c>
      <c r="BJ322" s="20" t="s">
        <v>77</v>
      </c>
      <c r="BK322" s="153">
        <f t="shared" si="39"/>
        <v>0</v>
      </c>
      <c r="BL322" s="20" t="s">
        <v>142</v>
      </c>
      <c r="BM322" s="152" t="s">
        <v>1876</v>
      </c>
    </row>
    <row r="323" spans="1:65" s="2" customFormat="1" ht="16.5" customHeight="1">
      <c r="A323" s="35"/>
      <c r="B323" s="140"/>
      <c r="C323" s="183" t="s">
        <v>1646</v>
      </c>
      <c r="D323" s="183" t="s">
        <v>405</v>
      </c>
      <c r="E323" s="184" t="s">
        <v>1877</v>
      </c>
      <c r="F323" s="185" t="s">
        <v>1878</v>
      </c>
      <c r="G323" s="186" t="s">
        <v>500</v>
      </c>
      <c r="H323" s="187">
        <v>130</v>
      </c>
      <c r="I323" s="188"/>
      <c r="J323" s="189">
        <f t="shared" si="30"/>
        <v>0</v>
      </c>
      <c r="K323" s="185" t="s">
        <v>3</v>
      </c>
      <c r="L323" s="190"/>
      <c r="M323" s="191" t="s">
        <v>3</v>
      </c>
      <c r="N323" s="192" t="s">
        <v>40</v>
      </c>
      <c r="O323" s="56"/>
      <c r="P323" s="150">
        <f t="shared" si="31"/>
        <v>0</v>
      </c>
      <c r="Q323" s="150">
        <v>0</v>
      </c>
      <c r="R323" s="150">
        <f t="shared" si="32"/>
        <v>0</v>
      </c>
      <c r="S323" s="150">
        <v>0</v>
      </c>
      <c r="T323" s="151">
        <f t="shared" si="33"/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52" t="s">
        <v>192</v>
      </c>
      <c r="AT323" s="152" t="s">
        <v>405</v>
      </c>
      <c r="AU323" s="152" t="s">
        <v>79</v>
      </c>
      <c r="AY323" s="20" t="s">
        <v>135</v>
      </c>
      <c r="BE323" s="153">
        <f t="shared" si="34"/>
        <v>0</v>
      </c>
      <c r="BF323" s="153">
        <f t="shared" si="35"/>
        <v>0</v>
      </c>
      <c r="BG323" s="153">
        <f t="shared" si="36"/>
        <v>0</v>
      </c>
      <c r="BH323" s="153">
        <f t="shared" si="37"/>
        <v>0</v>
      </c>
      <c r="BI323" s="153">
        <f t="shared" si="38"/>
        <v>0</v>
      </c>
      <c r="BJ323" s="20" t="s">
        <v>77</v>
      </c>
      <c r="BK323" s="153">
        <f t="shared" si="39"/>
        <v>0</v>
      </c>
      <c r="BL323" s="20" t="s">
        <v>142</v>
      </c>
      <c r="BM323" s="152" t="s">
        <v>1879</v>
      </c>
    </row>
    <row r="324" spans="1:65" s="2" customFormat="1" ht="16.5" customHeight="1">
      <c r="A324" s="35"/>
      <c r="B324" s="140"/>
      <c r="C324" s="183" t="s">
        <v>1880</v>
      </c>
      <c r="D324" s="183" t="s">
        <v>405</v>
      </c>
      <c r="E324" s="184" t="s">
        <v>1881</v>
      </c>
      <c r="F324" s="185" t="s">
        <v>1882</v>
      </c>
      <c r="G324" s="186" t="s">
        <v>500</v>
      </c>
      <c r="H324" s="187">
        <v>56</v>
      </c>
      <c r="I324" s="188"/>
      <c r="J324" s="189">
        <f t="shared" si="30"/>
        <v>0</v>
      </c>
      <c r="K324" s="185" t="s">
        <v>3</v>
      </c>
      <c r="L324" s="190"/>
      <c r="M324" s="191" t="s">
        <v>3</v>
      </c>
      <c r="N324" s="192" t="s">
        <v>40</v>
      </c>
      <c r="O324" s="56"/>
      <c r="P324" s="150">
        <f t="shared" si="31"/>
        <v>0</v>
      </c>
      <c r="Q324" s="150">
        <v>0</v>
      </c>
      <c r="R324" s="150">
        <f t="shared" si="32"/>
        <v>0</v>
      </c>
      <c r="S324" s="150">
        <v>0</v>
      </c>
      <c r="T324" s="151">
        <f t="shared" si="33"/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152" t="s">
        <v>192</v>
      </c>
      <c r="AT324" s="152" t="s">
        <v>405</v>
      </c>
      <c r="AU324" s="152" t="s">
        <v>79</v>
      </c>
      <c r="AY324" s="20" t="s">
        <v>135</v>
      </c>
      <c r="BE324" s="153">
        <f t="shared" si="34"/>
        <v>0</v>
      </c>
      <c r="BF324" s="153">
        <f t="shared" si="35"/>
        <v>0</v>
      </c>
      <c r="BG324" s="153">
        <f t="shared" si="36"/>
        <v>0</v>
      </c>
      <c r="BH324" s="153">
        <f t="shared" si="37"/>
        <v>0</v>
      </c>
      <c r="BI324" s="153">
        <f t="shared" si="38"/>
        <v>0</v>
      </c>
      <c r="BJ324" s="20" t="s">
        <v>77</v>
      </c>
      <c r="BK324" s="153">
        <f t="shared" si="39"/>
        <v>0</v>
      </c>
      <c r="BL324" s="20" t="s">
        <v>142</v>
      </c>
      <c r="BM324" s="152" t="s">
        <v>1883</v>
      </c>
    </row>
    <row r="325" spans="1:65" s="2" customFormat="1" ht="16.5" customHeight="1">
      <c r="A325" s="35"/>
      <c r="B325" s="140"/>
      <c r="C325" s="183" t="s">
        <v>1649</v>
      </c>
      <c r="D325" s="183" t="s">
        <v>405</v>
      </c>
      <c r="E325" s="184" t="s">
        <v>1884</v>
      </c>
      <c r="F325" s="185" t="s">
        <v>1885</v>
      </c>
      <c r="G325" s="186" t="s">
        <v>500</v>
      </c>
      <c r="H325" s="187">
        <v>225</v>
      </c>
      <c r="I325" s="188"/>
      <c r="J325" s="189">
        <f t="shared" si="30"/>
        <v>0</v>
      </c>
      <c r="K325" s="185" t="s">
        <v>3</v>
      </c>
      <c r="L325" s="190"/>
      <c r="M325" s="191" t="s">
        <v>3</v>
      </c>
      <c r="N325" s="192" t="s">
        <v>40</v>
      </c>
      <c r="O325" s="56"/>
      <c r="P325" s="150">
        <f t="shared" si="31"/>
        <v>0</v>
      </c>
      <c r="Q325" s="150">
        <v>0</v>
      </c>
      <c r="R325" s="150">
        <f t="shared" si="32"/>
        <v>0</v>
      </c>
      <c r="S325" s="150">
        <v>0</v>
      </c>
      <c r="T325" s="151">
        <f t="shared" si="33"/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52" t="s">
        <v>192</v>
      </c>
      <c r="AT325" s="152" t="s">
        <v>405</v>
      </c>
      <c r="AU325" s="152" t="s">
        <v>79</v>
      </c>
      <c r="AY325" s="20" t="s">
        <v>135</v>
      </c>
      <c r="BE325" s="153">
        <f t="shared" si="34"/>
        <v>0</v>
      </c>
      <c r="BF325" s="153">
        <f t="shared" si="35"/>
        <v>0</v>
      </c>
      <c r="BG325" s="153">
        <f t="shared" si="36"/>
        <v>0</v>
      </c>
      <c r="BH325" s="153">
        <f t="shared" si="37"/>
        <v>0</v>
      </c>
      <c r="BI325" s="153">
        <f t="shared" si="38"/>
        <v>0</v>
      </c>
      <c r="BJ325" s="20" t="s">
        <v>77</v>
      </c>
      <c r="BK325" s="153">
        <f t="shared" si="39"/>
        <v>0</v>
      </c>
      <c r="BL325" s="20" t="s">
        <v>142</v>
      </c>
      <c r="BM325" s="152" t="s">
        <v>1886</v>
      </c>
    </row>
    <row r="326" spans="1:65" s="2" customFormat="1" ht="16.5" customHeight="1">
      <c r="A326" s="35"/>
      <c r="B326" s="140"/>
      <c r="C326" s="183" t="s">
        <v>1887</v>
      </c>
      <c r="D326" s="183" t="s">
        <v>405</v>
      </c>
      <c r="E326" s="184" t="s">
        <v>1888</v>
      </c>
      <c r="F326" s="185" t="s">
        <v>1889</v>
      </c>
      <c r="G326" s="186" t="s">
        <v>500</v>
      </c>
      <c r="H326" s="187">
        <v>25</v>
      </c>
      <c r="I326" s="188"/>
      <c r="J326" s="189">
        <f t="shared" si="30"/>
        <v>0</v>
      </c>
      <c r="K326" s="185" t="s">
        <v>3</v>
      </c>
      <c r="L326" s="190"/>
      <c r="M326" s="191" t="s">
        <v>3</v>
      </c>
      <c r="N326" s="192" t="s">
        <v>40</v>
      </c>
      <c r="O326" s="56"/>
      <c r="P326" s="150">
        <f t="shared" si="31"/>
        <v>0</v>
      </c>
      <c r="Q326" s="150">
        <v>0</v>
      </c>
      <c r="R326" s="150">
        <f t="shared" si="32"/>
        <v>0</v>
      </c>
      <c r="S326" s="150">
        <v>0</v>
      </c>
      <c r="T326" s="151">
        <f t="shared" si="33"/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52" t="s">
        <v>192</v>
      </c>
      <c r="AT326" s="152" t="s">
        <v>405</v>
      </c>
      <c r="AU326" s="152" t="s">
        <v>79</v>
      </c>
      <c r="AY326" s="20" t="s">
        <v>135</v>
      </c>
      <c r="BE326" s="153">
        <f t="shared" si="34"/>
        <v>0</v>
      </c>
      <c r="BF326" s="153">
        <f t="shared" si="35"/>
        <v>0</v>
      </c>
      <c r="BG326" s="153">
        <f t="shared" si="36"/>
        <v>0</v>
      </c>
      <c r="BH326" s="153">
        <f t="shared" si="37"/>
        <v>0</v>
      </c>
      <c r="BI326" s="153">
        <f t="shared" si="38"/>
        <v>0</v>
      </c>
      <c r="BJ326" s="20" t="s">
        <v>77</v>
      </c>
      <c r="BK326" s="153">
        <f t="shared" si="39"/>
        <v>0</v>
      </c>
      <c r="BL326" s="20" t="s">
        <v>142</v>
      </c>
      <c r="BM326" s="152" t="s">
        <v>1890</v>
      </c>
    </row>
    <row r="327" spans="1:65" s="2" customFormat="1" ht="16.5" customHeight="1">
      <c r="A327" s="35"/>
      <c r="B327" s="140"/>
      <c r="C327" s="183" t="s">
        <v>1652</v>
      </c>
      <c r="D327" s="183" t="s">
        <v>405</v>
      </c>
      <c r="E327" s="184" t="s">
        <v>1891</v>
      </c>
      <c r="F327" s="185" t="s">
        <v>1892</v>
      </c>
      <c r="G327" s="186" t="s">
        <v>500</v>
      </c>
      <c r="H327" s="187">
        <v>686</v>
      </c>
      <c r="I327" s="188"/>
      <c r="J327" s="189">
        <f t="shared" si="30"/>
        <v>0</v>
      </c>
      <c r="K327" s="185" t="s">
        <v>3</v>
      </c>
      <c r="L327" s="190"/>
      <c r="M327" s="191" t="s">
        <v>3</v>
      </c>
      <c r="N327" s="192" t="s">
        <v>40</v>
      </c>
      <c r="O327" s="56"/>
      <c r="P327" s="150">
        <f t="shared" si="31"/>
        <v>0</v>
      </c>
      <c r="Q327" s="150">
        <v>0</v>
      </c>
      <c r="R327" s="150">
        <f t="shared" si="32"/>
        <v>0</v>
      </c>
      <c r="S327" s="150">
        <v>0</v>
      </c>
      <c r="T327" s="151">
        <f t="shared" si="33"/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52" t="s">
        <v>192</v>
      </c>
      <c r="AT327" s="152" t="s">
        <v>405</v>
      </c>
      <c r="AU327" s="152" t="s">
        <v>79</v>
      </c>
      <c r="AY327" s="20" t="s">
        <v>135</v>
      </c>
      <c r="BE327" s="153">
        <f t="shared" si="34"/>
        <v>0</v>
      </c>
      <c r="BF327" s="153">
        <f t="shared" si="35"/>
        <v>0</v>
      </c>
      <c r="BG327" s="153">
        <f t="shared" si="36"/>
        <v>0</v>
      </c>
      <c r="BH327" s="153">
        <f t="shared" si="37"/>
        <v>0</v>
      </c>
      <c r="BI327" s="153">
        <f t="shared" si="38"/>
        <v>0</v>
      </c>
      <c r="BJ327" s="20" t="s">
        <v>77</v>
      </c>
      <c r="BK327" s="153">
        <f t="shared" si="39"/>
        <v>0</v>
      </c>
      <c r="BL327" s="20" t="s">
        <v>142</v>
      </c>
      <c r="BM327" s="152" t="s">
        <v>1893</v>
      </c>
    </row>
    <row r="328" spans="1:65" s="2" customFormat="1" ht="16.5" customHeight="1">
      <c r="A328" s="35"/>
      <c r="B328" s="140"/>
      <c r="C328" s="183" t="s">
        <v>1894</v>
      </c>
      <c r="D328" s="183" t="s">
        <v>405</v>
      </c>
      <c r="E328" s="184" t="s">
        <v>1895</v>
      </c>
      <c r="F328" s="185" t="s">
        <v>1896</v>
      </c>
      <c r="G328" s="186" t="s">
        <v>500</v>
      </c>
      <c r="H328" s="187">
        <v>50</v>
      </c>
      <c r="I328" s="188"/>
      <c r="J328" s="189">
        <f t="shared" si="30"/>
        <v>0</v>
      </c>
      <c r="K328" s="185" t="s">
        <v>3</v>
      </c>
      <c r="L328" s="190"/>
      <c r="M328" s="191" t="s">
        <v>3</v>
      </c>
      <c r="N328" s="192" t="s">
        <v>40</v>
      </c>
      <c r="O328" s="56"/>
      <c r="P328" s="150">
        <f t="shared" si="31"/>
        <v>0</v>
      </c>
      <c r="Q328" s="150">
        <v>0</v>
      </c>
      <c r="R328" s="150">
        <f t="shared" si="32"/>
        <v>0</v>
      </c>
      <c r="S328" s="150">
        <v>0</v>
      </c>
      <c r="T328" s="151">
        <f t="shared" si="33"/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152" t="s">
        <v>192</v>
      </c>
      <c r="AT328" s="152" t="s">
        <v>405</v>
      </c>
      <c r="AU328" s="152" t="s">
        <v>79</v>
      </c>
      <c r="AY328" s="20" t="s">
        <v>135</v>
      </c>
      <c r="BE328" s="153">
        <f t="shared" si="34"/>
        <v>0</v>
      </c>
      <c r="BF328" s="153">
        <f t="shared" si="35"/>
        <v>0</v>
      </c>
      <c r="BG328" s="153">
        <f t="shared" si="36"/>
        <v>0</v>
      </c>
      <c r="BH328" s="153">
        <f t="shared" si="37"/>
        <v>0</v>
      </c>
      <c r="BI328" s="153">
        <f t="shared" si="38"/>
        <v>0</v>
      </c>
      <c r="BJ328" s="20" t="s">
        <v>77</v>
      </c>
      <c r="BK328" s="153">
        <f t="shared" si="39"/>
        <v>0</v>
      </c>
      <c r="BL328" s="20" t="s">
        <v>142</v>
      </c>
      <c r="BM328" s="152" t="s">
        <v>1897</v>
      </c>
    </row>
    <row r="329" spans="1:65" s="2" customFormat="1" ht="16.5" customHeight="1">
      <c r="A329" s="35"/>
      <c r="B329" s="140"/>
      <c r="C329" s="183" t="s">
        <v>1655</v>
      </c>
      <c r="D329" s="183" t="s">
        <v>405</v>
      </c>
      <c r="E329" s="184" t="s">
        <v>1898</v>
      </c>
      <c r="F329" s="185" t="s">
        <v>1899</v>
      </c>
      <c r="G329" s="186" t="s">
        <v>500</v>
      </c>
      <c r="H329" s="187">
        <v>150</v>
      </c>
      <c r="I329" s="188"/>
      <c r="J329" s="189">
        <f t="shared" si="30"/>
        <v>0</v>
      </c>
      <c r="K329" s="185" t="s">
        <v>3</v>
      </c>
      <c r="L329" s="190"/>
      <c r="M329" s="191" t="s">
        <v>3</v>
      </c>
      <c r="N329" s="192" t="s">
        <v>40</v>
      </c>
      <c r="O329" s="56"/>
      <c r="P329" s="150">
        <f t="shared" si="31"/>
        <v>0</v>
      </c>
      <c r="Q329" s="150">
        <v>0</v>
      </c>
      <c r="R329" s="150">
        <f t="shared" si="32"/>
        <v>0</v>
      </c>
      <c r="S329" s="150">
        <v>0</v>
      </c>
      <c r="T329" s="151">
        <f t="shared" si="33"/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152" t="s">
        <v>192</v>
      </c>
      <c r="AT329" s="152" t="s">
        <v>405</v>
      </c>
      <c r="AU329" s="152" t="s">
        <v>79</v>
      </c>
      <c r="AY329" s="20" t="s">
        <v>135</v>
      </c>
      <c r="BE329" s="153">
        <f t="shared" si="34"/>
        <v>0</v>
      </c>
      <c r="BF329" s="153">
        <f t="shared" si="35"/>
        <v>0</v>
      </c>
      <c r="BG329" s="153">
        <f t="shared" si="36"/>
        <v>0</v>
      </c>
      <c r="BH329" s="153">
        <f t="shared" si="37"/>
        <v>0</v>
      </c>
      <c r="BI329" s="153">
        <f t="shared" si="38"/>
        <v>0</v>
      </c>
      <c r="BJ329" s="20" t="s">
        <v>77</v>
      </c>
      <c r="BK329" s="153">
        <f t="shared" si="39"/>
        <v>0</v>
      </c>
      <c r="BL329" s="20" t="s">
        <v>142</v>
      </c>
      <c r="BM329" s="152" t="s">
        <v>1900</v>
      </c>
    </row>
    <row r="330" spans="1:65" s="2" customFormat="1" ht="16.5" customHeight="1">
      <c r="A330" s="35"/>
      <c r="B330" s="140"/>
      <c r="C330" s="183" t="s">
        <v>1901</v>
      </c>
      <c r="D330" s="183" t="s">
        <v>405</v>
      </c>
      <c r="E330" s="184" t="s">
        <v>1902</v>
      </c>
      <c r="F330" s="185" t="s">
        <v>1903</v>
      </c>
      <c r="G330" s="186" t="s">
        <v>500</v>
      </c>
      <c r="H330" s="187">
        <v>172</v>
      </c>
      <c r="I330" s="188"/>
      <c r="J330" s="189">
        <f t="shared" si="30"/>
        <v>0</v>
      </c>
      <c r="K330" s="185" t="s">
        <v>3</v>
      </c>
      <c r="L330" s="190"/>
      <c r="M330" s="191" t="s">
        <v>3</v>
      </c>
      <c r="N330" s="192" t="s">
        <v>40</v>
      </c>
      <c r="O330" s="56"/>
      <c r="P330" s="150">
        <f t="shared" si="31"/>
        <v>0</v>
      </c>
      <c r="Q330" s="150">
        <v>0</v>
      </c>
      <c r="R330" s="150">
        <f t="shared" si="32"/>
        <v>0</v>
      </c>
      <c r="S330" s="150">
        <v>0</v>
      </c>
      <c r="T330" s="151">
        <f t="shared" si="33"/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52" t="s">
        <v>192</v>
      </c>
      <c r="AT330" s="152" t="s">
        <v>405</v>
      </c>
      <c r="AU330" s="152" t="s">
        <v>79</v>
      </c>
      <c r="AY330" s="20" t="s">
        <v>135</v>
      </c>
      <c r="BE330" s="153">
        <f t="shared" si="34"/>
        <v>0</v>
      </c>
      <c r="BF330" s="153">
        <f t="shared" si="35"/>
        <v>0</v>
      </c>
      <c r="BG330" s="153">
        <f t="shared" si="36"/>
        <v>0</v>
      </c>
      <c r="BH330" s="153">
        <f t="shared" si="37"/>
        <v>0</v>
      </c>
      <c r="BI330" s="153">
        <f t="shared" si="38"/>
        <v>0</v>
      </c>
      <c r="BJ330" s="20" t="s">
        <v>77</v>
      </c>
      <c r="BK330" s="153">
        <f t="shared" si="39"/>
        <v>0</v>
      </c>
      <c r="BL330" s="20" t="s">
        <v>142</v>
      </c>
      <c r="BM330" s="152" t="s">
        <v>1904</v>
      </c>
    </row>
    <row r="331" spans="1:65" s="2" customFormat="1" ht="16.5" customHeight="1">
      <c r="A331" s="35"/>
      <c r="B331" s="140"/>
      <c r="C331" s="183" t="s">
        <v>1658</v>
      </c>
      <c r="D331" s="183" t="s">
        <v>405</v>
      </c>
      <c r="E331" s="184" t="s">
        <v>1905</v>
      </c>
      <c r="F331" s="185" t="s">
        <v>1906</v>
      </c>
      <c r="G331" s="186" t="s">
        <v>500</v>
      </c>
      <c r="H331" s="187">
        <v>288</v>
      </c>
      <c r="I331" s="188"/>
      <c r="J331" s="189">
        <f t="shared" ref="J331:J362" si="40">ROUND(I331*H331,2)</f>
        <v>0</v>
      </c>
      <c r="K331" s="185" t="s">
        <v>3</v>
      </c>
      <c r="L331" s="190"/>
      <c r="M331" s="191" t="s">
        <v>3</v>
      </c>
      <c r="N331" s="192" t="s">
        <v>40</v>
      </c>
      <c r="O331" s="56"/>
      <c r="P331" s="150">
        <f t="shared" ref="P331:P362" si="41">O331*H331</f>
        <v>0</v>
      </c>
      <c r="Q331" s="150">
        <v>0</v>
      </c>
      <c r="R331" s="150">
        <f t="shared" ref="R331:R362" si="42">Q331*H331</f>
        <v>0</v>
      </c>
      <c r="S331" s="150">
        <v>0</v>
      </c>
      <c r="T331" s="151">
        <f t="shared" ref="T331:T362" si="43"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52" t="s">
        <v>192</v>
      </c>
      <c r="AT331" s="152" t="s">
        <v>405</v>
      </c>
      <c r="AU331" s="152" t="s">
        <v>79</v>
      </c>
      <c r="AY331" s="20" t="s">
        <v>135</v>
      </c>
      <c r="BE331" s="153">
        <f t="shared" si="34"/>
        <v>0</v>
      </c>
      <c r="BF331" s="153">
        <f t="shared" si="35"/>
        <v>0</v>
      </c>
      <c r="BG331" s="153">
        <f t="shared" si="36"/>
        <v>0</v>
      </c>
      <c r="BH331" s="153">
        <f t="shared" si="37"/>
        <v>0</v>
      </c>
      <c r="BI331" s="153">
        <f t="shared" si="38"/>
        <v>0</v>
      </c>
      <c r="BJ331" s="20" t="s">
        <v>77</v>
      </c>
      <c r="BK331" s="153">
        <f t="shared" si="39"/>
        <v>0</v>
      </c>
      <c r="BL331" s="20" t="s">
        <v>142</v>
      </c>
      <c r="BM331" s="152" t="s">
        <v>1907</v>
      </c>
    </row>
    <row r="332" spans="1:65" s="2" customFormat="1" ht="16.5" customHeight="1">
      <c r="A332" s="35"/>
      <c r="B332" s="140"/>
      <c r="C332" s="141" t="s">
        <v>1908</v>
      </c>
      <c r="D332" s="141" t="s">
        <v>137</v>
      </c>
      <c r="E332" s="142" t="s">
        <v>1909</v>
      </c>
      <c r="F332" s="143" t="s">
        <v>1910</v>
      </c>
      <c r="G332" s="144" t="s">
        <v>500</v>
      </c>
      <c r="H332" s="145">
        <v>10414</v>
      </c>
      <c r="I332" s="146"/>
      <c r="J332" s="147">
        <f t="shared" si="40"/>
        <v>0</v>
      </c>
      <c r="K332" s="143" t="s">
        <v>141</v>
      </c>
      <c r="L332" s="36"/>
      <c r="M332" s="148" t="s">
        <v>3</v>
      </c>
      <c r="N332" s="149" t="s">
        <v>40</v>
      </c>
      <c r="O332" s="56"/>
      <c r="P332" s="150">
        <f t="shared" si="41"/>
        <v>0</v>
      </c>
      <c r="Q332" s="150">
        <v>0</v>
      </c>
      <c r="R332" s="150">
        <f t="shared" si="42"/>
        <v>0</v>
      </c>
      <c r="S332" s="150">
        <v>0</v>
      </c>
      <c r="T332" s="151">
        <f t="shared" si="43"/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152" t="s">
        <v>142</v>
      </c>
      <c r="AT332" s="152" t="s">
        <v>137</v>
      </c>
      <c r="AU332" s="152" t="s">
        <v>79</v>
      </c>
      <c r="AY332" s="20" t="s">
        <v>135</v>
      </c>
      <c r="BE332" s="153">
        <f t="shared" si="34"/>
        <v>0</v>
      </c>
      <c r="BF332" s="153">
        <f t="shared" si="35"/>
        <v>0</v>
      </c>
      <c r="BG332" s="153">
        <f t="shared" si="36"/>
        <v>0</v>
      </c>
      <c r="BH332" s="153">
        <f t="shared" si="37"/>
        <v>0</v>
      </c>
      <c r="BI332" s="153">
        <f t="shared" si="38"/>
        <v>0</v>
      </c>
      <c r="BJ332" s="20" t="s">
        <v>77</v>
      </c>
      <c r="BK332" s="153">
        <f t="shared" si="39"/>
        <v>0</v>
      </c>
      <c r="BL332" s="20" t="s">
        <v>142</v>
      </c>
      <c r="BM332" s="152" t="s">
        <v>1911</v>
      </c>
    </row>
    <row r="333" spans="1:65" s="2" customFormat="1" ht="11.25">
      <c r="A333" s="35"/>
      <c r="B333" s="36"/>
      <c r="C333" s="35"/>
      <c r="D333" s="154" t="s">
        <v>144</v>
      </c>
      <c r="E333" s="35"/>
      <c r="F333" s="155" t="s">
        <v>1912</v>
      </c>
      <c r="G333" s="35"/>
      <c r="H333" s="35"/>
      <c r="I333" s="156"/>
      <c r="J333" s="35"/>
      <c r="K333" s="35"/>
      <c r="L333" s="36"/>
      <c r="M333" s="157"/>
      <c r="N333" s="158"/>
      <c r="O333" s="56"/>
      <c r="P333" s="56"/>
      <c r="Q333" s="56"/>
      <c r="R333" s="56"/>
      <c r="S333" s="56"/>
      <c r="T333" s="57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T333" s="20" t="s">
        <v>144</v>
      </c>
      <c r="AU333" s="20" t="s">
        <v>79</v>
      </c>
    </row>
    <row r="334" spans="1:65" s="2" customFormat="1" ht="16.5" customHeight="1">
      <c r="A334" s="35"/>
      <c r="B334" s="140"/>
      <c r="C334" s="183" t="s">
        <v>1661</v>
      </c>
      <c r="D334" s="183" t="s">
        <v>405</v>
      </c>
      <c r="E334" s="184" t="s">
        <v>1913</v>
      </c>
      <c r="F334" s="185" t="s">
        <v>1914</v>
      </c>
      <c r="G334" s="186" t="s">
        <v>500</v>
      </c>
      <c r="H334" s="187">
        <v>159</v>
      </c>
      <c r="I334" s="188"/>
      <c r="J334" s="189">
        <f t="shared" ref="J334:J343" si="44">ROUND(I334*H334,2)</f>
        <v>0</v>
      </c>
      <c r="K334" s="185" t="s">
        <v>3</v>
      </c>
      <c r="L334" s="190"/>
      <c r="M334" s="191" t="s">
        <v>3</v>
      </c>
      <c r="N334" s="192" t="s">
        <v>40</v>
      </c>
      <c r="O334" s="56"/>
      <c r="P334" s="150">
        <f t="shared" ref="P334:P343" si="45">O334*H334</f>
        <v>0</v>
      </c>
      <c r="Q334" s="150">
        <v>0</v>
      </c>
      <c r="R334" s="150">
        <f t="shared" ref="R334:R343" si="46">Q334*H334</f>
        <v>0</v>
      </c>
      <c r="S334" s="150">
        <v>0</v>
      </c>
      <c r="T334" s="151">
        <f t="shared" ref="T334:T343" si="47"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152" t="s">
        <v>192</v>
      </c>
      <c r="AT334" s="152" t="s">
        <v>405</v>
      </c>
      <c r="AU334" s="152" t="s">
        <v>79</v>
      </c>
      <c r="AY334" s="20" t="s">
        <v>135</v>
      </c>
      <c r="BE334" s="153">
        <f t="shared" ref="BE334:BE343" si="48">IF(N334="základní",J334,0)</f>
        <v>0</v>
      </c>
      <c r="BF334" s="153">
        <f t="shared" ref="BF334:BF343" si="49">IF(N334="snížená",J334,0)</f>
        <v>0</v>
      </c>
      <c r="BG334" s="153">
        <f t="shared" ref="BG334:BG343" si="50">IF(N334="zákl. přenesená",J334,0)</f>
        <v>0</v>
      </c>
      <c r="BH334" s="153">
        <f t="shared" ref="BH334:BH343" si="51">IF(N334="sníž. přenesená",J334,0)</f>
        <v>0</v>
      </c>
      <c r="BI334" s="153">
        <f t="shared" ref="BI334:BI343" si="52">IF(N334="nulová",J334,0)</f>
        <v>0</v>
      </c>
      <c r="BJ334" s="20" t="s">
        <v>77</v>
      </c>
      <c r="BK334" s="153">
        <f t="shared" ref="BK334:BK343" si="53">ROUND(I334*H334,2)</f>
        <v>0</v>
      </c>
      <c r="BL334" s="20" t="s">
        <v>142</v>
      </c>
      <c r="BM334" s="152" t="s">
        <v>1915</v>
      </c>
    </row>
    <row r="335" spans="1:65" s="2" customFormat="1" ht="16.5" customHeight="1">
      <c r="A335" s="35"/>
      <c r="B335" s="140"/>
      <c r="C335" s="183" t="s">
        <v>1916</v>
      </c>
      <c r="D335" s="183" t="s">
        <v>405</v>
      </c>
      <c r="E335" s="184" t="s">
        <v>1917</v>
      </c>
      <c r="F335" s="185" t="s">
        <v>1918</v>
      </c>
      <c r="G335" s="186" t="s">
        <v>500</v>
      </c>
      <c r="H335" s="187">
        <v>564</v>
      </c>
      <c r="I335" s="188"/>
      <c r="J335" s="189">
        <f t="shared" si="44"/>
        <v>0</v>
      </c>
      <c r="K335" s="185" t="s">
        <v>3</v>
      </c>
      <c r="L335" s="190"/>
      <c r="M335" s="191" t="s">
        <v>3</v>
      </c>
      <c r="N335" s="192" t="s">
        <v>40</v>
      </c>
      <c r="O335" s="56"/>
      <c r="P335" s="150">
        <f t="shared" si="45"/>
        <v>0</v>
      </c>
      <c r="Q335" s="150">
        <v>0</v>
      </c>
      <c r="R335" s="150">
        <f t="shared" si="46"/>
        <v>0</v>
      </c>
      <c r="S335" s="150">
        <v>0</v>
      </c>
      <c r="T335" s="151">
        <f t="shared" si="47"/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52" t="s">
        <v>192</v>
      </c>
      <c r="AT335" s="152" t="s">
        <v>405</v>
      </c>
      <c r="AU335" s="152" t="s">
        <v>79</v>
      </c>
      <c r="AY335" s="20" t="s">
        <v>135</v>
      </c>
      <c r="BE335" s="153">
        <f t="shared" si="48"/>
        <v>0</v>
      </c>
      <c r="BF335" s="153">
        <f t="shared" si="49"/>
        <v>0</v>
      </c>
      <c r="BG335" s="153">
        <f t="shared" si="50"/>
        <v>0</v>
      </c>
      <c r="BH335" s="153">
        <f t="shared" si="51"/>
        <v>0</v>
      </c>
      <c r="BI335" s="153">
        <f t="shared" si="52"/>
        <v>0</v>
      </c>
      <c r="BJ335" s="20" t="s">
        <v>77</v>
      </c>
      <c r="BK335" s="153">
        <f t="shared" si="53"/>
        <v>0</v>
      </c>
      <c r="BL335" s="20" t="s">
        <v>142</v>
      </c>
      <c r="BM335" s="152" t="s">
        <v>1919</v>
      </c>
    </row>
    <row r="336" spans="1:65" s="2" customFormat="1" ht="16.5" customHeight="1">
      <c r="A336" s="35"/>
      <c r="B336" s="140"/>
      <c r="C336" s="183" t="s">
        <v>1664</v>
      </c>
      <c r="D336" s="183" t="s">
        <v>405</v>
      </c>
      <c r="E336" s="184" t="s">
        <v>1920</v>
      </c>
      <c r="F336" s="185" t="s">
        <v>1921</v>
      </c>
      <c r="G336" s="186" t="s">
        <v>500</v>
      </c>
      <c r="H336" s="187">
        <v>1180</v>
      </c>
      <c r="I336" s="188"/>
      <c r="J336" s="189">
        <f t="shared" si="44"/>
        <v>0</v>
      </c>
      <c r="K336" s="185" t="s">
        <v>3</v>
      </c>
      <c r="L336" s="190"/>
      <c r="M336" s="191" t="s">
        <v>3</v>
      </c>
      <c r="N336" s="192" t="s">
        <v>40</v>
      </c>
      <c r="O336" s="56"/>
      <c r="P336" s="150">
        <f t="shared" si="45"/>
        <v>0</v>
      </c>
      <c r="Q336" s="150">
        <v>0</v>
      </c>
      <c r="R336" s="150">
        <f t="shared" si="46"/>
        <v>0</v>
      </c>
      <c r="S336" s="150">
        <v>0</v>
      </c>
      <c r="T336" s="151">
        <f t="shared" si="47"/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152" t="s">
        <v>192</v>
      </c>
      <c r="AT336" s="152" t="s">
        <v>405</v>
      </c>
      <c r="AU336" s="152" t="s">
        <v>79</v>
      </c>
      <c r="AY336" s="20" t="s">
        <v>135</v>
      </c>
      <c r="BE336" s="153">
        <f t="shared" si="48"/>
        <v>0</v>
      </c>
      <c r="BF336" s="153">
        <f t="shared" si="49"/>
        <v>0</v>
      </c>
      <c r="BG336" s="153">
        <f t="shared" si="50"/>
        <v>0</v>
      </c>
      <c r="BH336" s="153">
        <f t="shared" si="51"/>
        <v>0</v>
      </c>
      <c r="BI336" s="153">
        <f t="shared" si="52"/>
        <v>0</v>
      </c>
      <c r="BJ336" s="20" t="s">
        <v>77</v>
      </c>
      <c r="BK336" s="153">
        <f t="shared" si="53"/>
        <v>0</v>
      </c>
      <c r="BL336" s="20" t="s">
        <v>142</v>
      </c>
      <c r="BM336" s="152" t="s">
        <v>1922</v>
      </c>
    </row>
    <row r="337" spans="1:65" s="2" customFormat="1" ht="16.5" customHeight="1">
      <c r="A337" s="35"/>
      <c r="B337" s="140"/>
      <c r="C337" s="183" t="s">
        <v>1923</v>
      </c>
      <c r="D337" s="183" t="s">
        <v>405</v>
      </c>
      <c r="E337" s="184" t="s">
        <v>1924</v>
      </c>
      <c r="F337" s="185" t="s">
        <v>1925</v>
      </c>
      <c r="G337" s="186" t="s">
        <v>500</v>
      </c>
      <c r="H337" s="187">
        <v>1535</v>
      </c>
      <c r="I337" s="188"/>
      <c r="J337" s="189">
        <f t="shared" si="44"/>
        <v>0</v>
      </c>
      <c r="K337" s="185" t="s">
        <v>3</v>
      </c>
      <c r="L337" s="190"/>
      <c r="M337" s="191" t="s">
        <v>3</v>
      </c>
      <c r="N337" s="192" t="s">
        <v>40</v>
      </c>
      <c r="O337" s="56"/>
      <c r="P337" s="150">
        <f t="shared" si="45"/>
        <v>0</v>
      </c>
      <c r="Q337" s="150">
        <v>0</v>
      </c>
      <c r="R337" s="150">
        <f t="shared" si="46"/>
        <v>0</v>
      </c>
      <c r="S337" s="150">
        <v>0</v>
      </c>
      <c r="T337" s="151">
        <f t="shared" si="47"/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152" t="s">
        <v>192</v>
      </c>
      <c r="AT337" s="152" t="s">
        <v>405</v>
      </c>
      <c r="AU337" s="152" t="s">
        <v>79</v>
      </c>
      <c r="AY337" s="20" t="s">
        <v>135</v>
      </c>
      <c r="BE337" s="153">
        <f t="shared" si="48"/>
        <v>0</v>
      </c>
      <c r="BF337" s="153">
        <f t="shared" si="49"/>
        <v>0</v>
      </c>
      <c r="BG337" s="153">
        <f t="shared" si="50"/>
        <v>0</v>
      </c>
      <c r="BH337" s="153">
        <f t="shared" si="51"/>
        <v>0</v>
      </c>
      <c r="BI337" s="153">
        <f t="shared" si="52"/>
        <v>0</v>
      </c>
      <c r="BJ337" s="20" t="s">
        <v>77</v>
      </c>
      <c r="BK337" s="153">
        <f t="shared" si="53"/>
        <v>0</v>
      </c>
      <c r="BL337" s="20" t="s">
        <v>142</v>
      </c>
      <c r="BM337" s="152" t="s">
        <v>1926</v>
      </c>
    </row>
    <row r="338" spans="1:65" s="2" customFormat="1" ht="16.5" customHeight="1">
      <c r="A338" s="35"/>
      <c r="B338" s="140"/>
      <c r="C338" s="183" t="s">
        <v>1668</v>
      </c>
      <c r="D338" s="183" t="s">
        <v>405</v>
      </c>
      <c r="E338" s="184" t="s">
        <v>1927</v>
      </c>
      <c r="F338" s="185" t="s">
        <v>1928</v>
      </c>
      <c r="G338" s="186" t="s">
        <v>500</v>
      </c>
      <c r="H338" s="187">
        <v>1175</v>
      </c>
      <c r="I338" s="188"/>
      <c r="J338" s="189">
        <f t="shared" si="44"/>
        <v>0</v>
      </c>
      <c r="K338" s="185" t="s">
        <v>3</v>
      </c>
      <c r="L338" s="190"/>
      <c r="M338" s="191" t="s">
        <v>3</v>
      </c>
      <c r="N338" s="192" t="s">
        <v>40</v>
      </c>
      <c r="O338" s="56"/>
      <c r="P338" s="150">
        <f t="shared" si="45"/>
        <v>0</v>
      </c>
      <c r="Q338" s="150">
        <v>0</v>
      </c>
      <c r="R338" s="150">
        <f t="shared" si="46"/>
        <v>0</v>
      </c>
      <c r="S338" s="150">
        <v>0</v>
      </c>
      <c r="T338" s="151">
        <f t="shared" si="47"/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52" t="s">
        <v>192</v>
      </c>
      <c r="AT338" s="152" t="s">
        <v>405</v>
      </c>
      <c r="AU338" s="152" t="s">
        <v>79</v>
      </c>
      <c r="AY338" s="20" t="s">
        <v>135</v>
      </c>
      <c r="BE338" s="153">
        <f t="shared" si="48"/>
        <v>0</v>
      </c>
      <c r="BF338" s="153">
        <f t="shared" si="49"/>
        <v>0</v>
      </c>
      <c r="BG338" s="153">
        <f t="shared" si="50"/>
        <v>0</v>
      </c>
      <c r="BH338" s="153">
        <f t="shared" si="51"/>
        <v>0</v>
      </c>
      <c r="BI338" s="153">
        <f t="shared" si="52"/>
        <v>0</v>
      </c>
      <c r="BJ338" s="20" t="s">
        <v>77</v>
      </c>
      <c r="BK338" s="153">
        <f t="shared" si="53"/>
        <v>0</v>
      </c>
      <c r="BL338" s="20" t="s">
        <v>142</v>
      </c>
      <c r="BM338" s="152" t="s">
        <v>1929</v>
      </c>
    </row>
    <row r="339" spans="1:65" s="2" customFormat="1" ht="16.5" customHeight="1">
      <c r="A339" s="35"/>
      <c r="B339" s="140"/>
      <c r="C339" s="183" t="s">
        <v>1930</v>
      </c>
      <c r="D339" s="183" t="s">
        <v>405</v>
      </c>
      <c r="E339" s="184" t="s">
        <v>1931</v>
      </c>
      <c r="F339" s="185" t="s">
        <v>1932</v>
      </c>
      <c r="G339" s="186" t="s">
        <v>500</v>
      </c>
      <c r="H339" s="187">
        <v>850</v>
      </c>
      <c r="I339" s="188"/>
      <c r="J339" s="189">
        <f t="shared" si="44"/>
        <v>0</v>
      </c>
      <c r="K339" s="185" t="s">
        <v>3</v>
      </c>
      <c r="L339" s="190"/>
      <c r="M339" s="191" t="s">
        <v>3</v>
      </c>
      <c r="N339" s="192" t="s">
        <v>40</v>
      </c>
      <c r="O339" s="56"/>
      <c r="P339" s="150">
        <f t="shared" si="45"/>
        <v>0</v>
      </c>
      <c r="Q339" s="150">
        <v>0</v>
      </c>
      <c r="R339" s="150">
        <f t="shared" si="46"/>
        <v>0</v>
      </c>
      <c r="S339" s="150">
        <v>0</v>
      </c>
      <c r="T339" s="151">
        <f t="shared" si="47"/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152" t="s">
        <v>192</v>
      </c>
      <c r="AT339" s="152" t="s">
        <v>405</v>
      </c>
      <c r="AU339" s="152" t="s">
        <v>79</v>
      </c>
      <c r="AY339" s="20" t="s">
        <v>135</v>
      </c>
      <c r="BE339" s="153">
        <f t="shared" si="48"/>
        <v>0</v>
      </c>
      <c r="BF339" s="153">
        <f t="shared" si="49"/>
        <v>0</v>
      </c>
      <c r="BG339" s="153">
        <f t="shared" si="50"/>
        <v>0</v>
      </c>
      <c r="BH339" s="153">
        <f t="shared" si="51"/>
        <v>0</v>
      </c>
      <c r="BI339" s="153">
        <f t="shared" si="52"/>
        <v>0</v>
      </c>
      <c r="BJ339" s="20" t="s">
        <v>77</v>
      </c>
      <c r="BK339" s="153">
        <f t="shared" si="53"/>
        <v>0</v>
      </c>
      <c r="BL339" s="20" t="s">
        <v>142</v>
      </c>
      <c r="BM339" s="152" t="s">
        <v>1933</v>
      </c>
    </row>
    <row r="340" spans="1:65" s="2" customFormat="1" ht="16.5" customHeight="1">
      <c r="A340" s="35"/>
      <c r="B340" s="140"/>
      <c r="C340" s="183" t="s">
        <v>1672</v>
      </c>
      <c r="D340" s="183" t="s">
        <v>405</v>
      </c>
      <c r="E340" s="184" t="s">
        <v>1934</v>
      </c>
      <c r="F340" s="185" t="s">
        <v>1935</v>
      </c>
      <c r="G340" s="186" t="s">
        <v>500</v>
      </c>
      <c r="H340" s="187">
        <v>2035</v>
      </c>
      <c r="I340" s="188"/>
      <c r="J340" s="189">
        <f t="shared" si="44"/>
        <v>0</v>
      </c>
      <c r="K340" s="185" t="s">
        <v>3</v>
      </c>
      <c r="L340" s="190"/>
      <c r="M340" s="191" t="s">
        <v>3</v>
      </c>
      <c r="N340" s="192" t="s">
        <v>40</v>
      </c>
      <c r="O340" s="56"/>
      <c r="P340" s="150">
        <f t="shared" si="45"/>
        <v>0</v>
      </c>
      <c r="Q340" s="150">
        <v>0</v>
      </c>
      <c r="R340" s="150">
        <f t="shared" si="46"/>
        <v>0</v>
      </c>
      <c r="S340" s="150">
        <v>0</v>
      </c>
      <c r="T340" s="151">
        <f t="shared" si="47"/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152" t="s">
        <v>192</v>
      </c>
      <c r="AT340" s="152" t="s">
        <v>405</v>
      </c>
      <c r="AU340" s="152" t="s">
        <v>79</v>
      </c>
      <c r="AY340" s="20" t="s">
        <v>135</v>
      </c>
      <c r="BE340" s="153">
        <f t="shared" si="48"/>
        <v>0</v>
      </c>
      <c r="BF340" s="153">
        <f t="shared" si="49"/>
        <v>0</v>
      </c>
      <c r="BG340" s="153">
        <f t="shared" si="50"/>
        <v>0</v>
      </c>
      <c r="BH340" s="153">
        <f t="shared" si="51"/>
        <v>0</v>
      </c>
      <c r="BI340" s="153">
        <f t="shared" si="52"/>
        <v>0</v>
      </c>
      <c r="BJ340" s="20" t="s">
        <v>77</v>
      </c>
      <c r="BK340" s="153">
        <f t="shared" si="53"/>
        <v>0</v>
      </c>
      <c r="BL340" s="20" t="s">
        <v>142</v>
      </c>
      <c r="BM340" s="152" t="s">
        <v>1936</v>
      </c>
    </row>
    <row r="341" spans="1:65" s="2" customFormat="1" ht="16.5" customHeight="1">
      <c r="A341" s="35"/>
      <c r="B341" s="140"/>
      <c r="C341" s="183" t="s">
        <v>1937</v>
      </c>
      <c r="D341" s="183" t="s">
        <v>405</v>
      </c>
      <c r="E341" s="184" t="s">
        <v>1938</v>
      </c>
      <c r="F341" s="185" t="s">
        <v>1939</v>
      </c>
      <c r="G341" s="186" t="s">
        <v>500</v>
      </c>
      <c r="H341" s="187">
        <v>2036</v>
      </c>
      <c r="I341" s="188"/>
      <c r="J341" s="189">
        <f t="shared" si="44"/>
        <v>0</v>
      </c>
      <c r="K341" s="185" t="s">
        <v>3</v>
      </c>
      <c r="L341" s="190"/>
      <c r="M341" s="191" t="s">
        <v>3</v>
      </c>
      <c r="N341" s="192" t="s">
        <v>40</v>
      </c>
      <c r="O341" s="56"/>
      <c r="P341" s="150">
        <f t="shared" si="45"/>
        <v>0</v>
      </c>
      <c r="Q341" s="150">
        <v>0</v>
      </c>
      <c r="R341" s="150">
        <f t="shared" si="46"/>
        <v>0</v>
      </c>
      <c r="S341" s="150">
        <v>0</v>
      </c>
      <c r="T341" s="151">
        <f t="shared" si="47"/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152" t="s">
        <v>192</v>
      </c>
      <c r="AT341" s="152" t="s">
        <v>405</v>
      </c>
      <c r="AU341" s="152" t="s">
        <v>79</v>
      </c>
      <c r="AY341" s="20" t="s">
        <v>135</v>
      </c>
      <c r="BE341" s="153">
        <f t="shared" si="48"/>
        <v>0</v>
      </c>
      <c r="BF341" s="153">
        <f t="shared" si="49"/>
        <v>0</v>
      </c>
      <c r="BG341" s="153">
        <f t="shared" si="50"/>
        <v>0</v>
      </c>
      <c r="BH341" s="153">
        <f t="shared" si="51"/>
        <v>0</v>
      </c>
      <c r="BI341" s="153">
        <f t="shared" si="52"/>
        <v>0</v>
      </c>
      <c r="BJ341" s="20" t="s">
        <v>77</v>
      </c>
      <c r="BK341" s="153">
        <f t="shared" si="53"/>
        <v>0</v>
      </c>
      <c r="BL341" s="20" t="s">
        <v>142</v>
      </c>
      <c r="BM341" s="152" t="s">
        <v>1940</v>
      </c>
    </row>
    <row r="342" spans="1:65" s="2" customFormat="1" ht="16.5" customHeight="1">
      <c r="A342" s="35"/>
      <c r="B342" s="140"/>
      <c r="C342" s="183" t="s">
        <v>1676</v>
      </c>
      <c r="D342" s="183" t="s">
        <v>405</v>
      </c>
      <c r="E342" s="184" t="s">
        <v>1941</v>
      </c>
      <c r="F342" s="185" t="s">
        <v>1942</v>
      </c>
      <c r="G342" s="186" t="s">
        <v>500</v>
      </c>
      <c r="H342" s="187">
        <v>880</v>
      </c>
      <c r="I342" s="188"/>
      <c r="J342" s="189">
        <f t="shared" si="44"/>
        <v>0</v>
      </c>
      <c r="K342" s="185" t="s">
        <v>3</v>
      </c>
      <c r="L342" s="190"/>
      <c r="M342" s="191" t="s">
        <v>3</v>
      </c>
      <c r="N342" s="192" t="s">
        <v>40</v>
      </c>
      <c r="O342" s="56"/>
      <c r="P342" s="150">
        <f t="shared" si="45"/>
        <v>0</v>
      </c>
      <c r="Q342" s="150">
        <v>0</v>
      </c>
      <c r="R342" s="150">
        <f t="shared" si="46"/>
        <v>0</v>
      </c>
      <c r="S342" s="150">
        <v>0</v>
      </c>
      <c r="T342" s="151">
        <f t="shared" si="47"/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152" t="s">
        <v>192</v>
      </c>
      <c r="AT342" s="152" t="s">
        <v>405</v>
      </c>
      <c r="AU342" s="152" t="s">
        <v>79</v>
      </c>
      <c r="AY342" s="20" t="s">
        <v>135</v>
      </c>
      <c r="BE342" s="153">
        <f t="shared" si="48"/>
        <v>0</v>
      </c>
      <c r="BF342" s="153">
        <f t="shared" si="49"/>
        <v>0</v>
      </c>
      <c r="BG342" s="153">
        <f t="shared" si="50"/>
        <v>0</v>
      </c>
      <c r="BH342" s="153">
        <f t="shared" si="51"/>
        <v>0</v>
      </c>
      <c r="BI342" s="153">
        <f t="shared" si="52"/>
        <v>0</v>
      </c>
      <c r="BJ342" s="20" t="s">
        <v>77</v>
      </c>
      <c r="BK342" s="153">
        <f t="shared" si="53"/>
        <v>0</v>
      </c>
      <c r="BL342" s="20" t="s">
        <v>142</v>
      </c>
      <c r="BM342" s="152" t="s">
        <v>1943</v>
      </c>
    </row>
    <row r="343" spans="1:65" s="2" customFormat="1" ht="16.5" customHeight="1">
      <c r="A343" s="35"/>
      <c r="B343" s="140"/>
      <c r="C343" s="141" t="s">
        <v>1944</v>
      </c>
      <c r="D343" s="141" t="s">
        <v>137</v>
      </c>
      <c r="E343" s="142" t="s">
        <v>1945</v>
      </c>
      <c r="F343" s="143" t="s">
        <v>1946</v>
      </c>
      <c r="G343" s="144" t="s">
        <v>140</v>
      </c>
      <c r="H343" s="145">
        <v>1337</v>
      </c>
      <c r="I343" s="146"/>
      <c r="J343" s="147">
        <f t="shared" si="44"/>
        <v>0</v>
      </c>
      <c r="K343" s="143" t="s">
        <v>141</v>
      </c>
      <c r="L343" s="36"/>
      <c r="M343" s="148" t="s">
        <v>3</v>
      </c>
      <c r="N343" s="149" t="s">
        <v>40</v>
      </c>
      <c r="O343" s="56"/>
      <c r="P343" s="150">
        <f t="shared" si="45"/>
        <v>0</v>
      </c>
      <c r="Q343" s="150">
        <v>0</v>
      </c>
      <c r="R343" s="150">
        <f t="shared" si="46"/>
        <v>0</v>
      </c>
      <c r="S343" s="150">
        <v>0</v>
      </c>
      <c r="T343" s="151">
        <f t="shared" si="47"/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152" t="s">
        <v>142</v>
      </c>
      <c r="AT343" s="152" t="s">
        <v>137</v>
      </c>
      <c r="AU343" s="152" t="s">
        <v>79</v>
      </c>
      <c r="AY343" s="20" t="s">
        <v>135</v>
      </c>
      <c r="BE343" s="153">
        <f t="shared" si="48"/>
        <v>0</v>
      </c>
      <c r="BF343" s="153">
        <f t="shared" si="49"/>
        <v>0</v>
      </c>
      <c r="BG343" s="153">
        <f t="shared" si="50"/>
        <v>0</v>
      </c>
      <c r="BH343" s="153">
        <f t="shared" si="51"/>
        <v>0</v>
      </c>
      <c r="BI343" s="153">
        <f t="shared" si="52"/>
        <v>0</v>
      </c>
      <c r="BJ343" s="20" t="s">
        <v>77</v>
      </c>
      <c r="BK343" s="153">
        <f t="shared" si="53"/>
        <v>0</v>
      </c>
      <c r="BL343" s="20" t="s">
        <v>142</v>
      </c>
      <c r="BM343" s="152" t="s">
        <v>1947</v>
      </c>
    </row>
    <row r="344" spans="1:65" s="2" customFormat="1" ht="11.25">
      <c r="A344" s="35"/>
      <c r="B344" s="36"/>
      <c r="C344" s="35"/>
      <c r="D344" s="154" t="s">
        <v>144</v>
      </c>
      <c r="E344" s="35"/>
      <c r="F344" s="155" t="s">
        <v>1948</v>
      </c>
      <c r="G344" s="35"/>
      <c r="H344" s="35"/>
      <c r="I344" s="156"/>
      <c r="J344" s="35"/>
      <c r="K344" s="35"/>
      <c r="L344" s="36"/>
      <c r="M344" s="157"/>
      <c r="N344" s="158"/>
      <c r="O344" s="56"/>
      <c r="P344" s="56"/>
      <c r="Q344" s="56"/>
      <c r="R344" s="56"/>
      <c r="S344" s="56"/>
      <c r="T344" s="57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T344" s="20" t="s">
        <v>144</v>
      </c>
      <c r="AU344" s="20" t="s">
        <v>79</v>
      </c>
    </row>
    <row r="345" spans="1:65" s="2" customFormat="1" ht="16.5" customHeight="1">
      <c r="A345" s="35"/>
      <c r="B345" s="140"/>
      <c r="C345" s="141" t="s">
        <v>1680</v>
      </c>
      <c r="D345" s="141" t="s">
        <v>137</v>
      </c>
      <c r="E345" s="142" t="s">
        <v>1949</v>
      </c>
      <c r="F345" s="143" t="s">
        <v>1950</v>
      </c>
      <c r="G345" s="144" t="s">
        <v>140</v>
      </c>
      <c r="H345" s="145">
        <v>430</v>
      </c>
      <c r="I345" s="146"/>
      <c r="J345" s="147">
        <f>ROUND(I345*H345,2)</f>
        <v>0</v>
      </c>
      <c r="K345" s="143" t="s">
        <v>141</v>
      </c>
      <c r="L345" s="36"/>
      <c r="M345" s="148" t="s">
        <v>3</v>
      </c>
      <c r="N345" s="149" t="s">
        <v>40</v>
      </c>
      <c r="O345" s="56"/>
      <c r="P345" s="150">
        <f>O345*H345</f>
        <v>0</v>
      </c>
      <c r="Q345" s="150">
        <v>0</v>
      </c>
      <c r="R345" s="150">
        <f>Q345*H345</f>
        <v>0</v>
      </c>
      <c r="S345" s="150">
        <v>0</v>
      </c>
      <c r="T345" s="151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152" t="s">
        <v>142</v>
      </c>
      <c r="AT345" s="152" t="s">
        <v>137</v>
      </c>
      <c r="AU345" s="152" t="s">
        <v>79</v>
      </c>
      <c r="AY345" s="20" t="s">
        <v>135</v>
      </c>
      <c r="BE345" s="153">
        <f>IF(N345="základní",J345,0)</f>
        <v>0</v>
      </c>
      <c r="BF345" s="153">
        <f>IF(N345="snížená",J345,0)</f>
        <v>0</v>
      </c>
      <c r="BG345" s="153">
        <f>IF(N345="zákl. přenesená",J345,0)</f>
        <v>0</v>
      </c>
      <c r="BH345" s="153">
        <f>IF(N345="sníž. přenesená",J345,0)</f>
        <v>0</v>
      </c>
      <c r="BI345" s="153">
        <f>IF(N345="nulová",J345,0)</f>
        <v>0</v>
      </c>
      <c r="BJ345" s="20" t="s">
        <v>77</v>
      </c>
      <c r="BK345" s="153">
        <f>ROUND(I345*H345,2)</f>
        <v>0</v>
      </c>
      <c r="BL345" s="20" t="s">
        <v>142</v>
      </c>
      <c r="BM345" s="152" t="s">
        <v>1951</v>
      </c>
    </row>
    <row r="346" spans="1:65" s="2" customFormat="1" ht="11.25">
      <c r="A346" s="35"/>
      <c r="B346" s="36"/>
      <c r="C346" s="35"/>
      <c r="D346" s="154" t="s">
        <v>144</v>
      </c>
      <c r="E346" s="35"/>
      <c r="F346" s="155" t="s">
        <v>1952</v>
      </c>
      <c r="G346" s="35"/>
      <c r="H346" s="35"/>
      <c r="I346" s="156"/>
      <c r="J346" s="35"/>
      <c r="K346" s="35"/>
      <c r="L346" s="36"/>
      <c r="M346" s="157"/>
      <c r="N346" s="158"/>
      <c r="O346" s="56"/>
      <c r="P346" s="56"/>
      <c r="Q346" s="56"/>
      <c r="R346" s="56"/>
      <c r="S346" s="56"/>
      <c r="T346" s="57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T346" s="20" t="s">
        <v>144</v>
      </c>
      <c r="AU346" s="20" t="s">
        <v>79</v>
      </c>
    </row>
    <row r="347" spans="1:65" s="2" customFormat="1" ht="16.5" customHeight="1">
      <c r="A347" s="35"/>
      <c r="B347" s="140"/>
      <c r="C347" s="183" t="s">
        <v>1953</v>
      </c>
      <c r="D347" s="183" t="s">
        <v>405</v>
      </c>
      <c r="E347" s="184" t="s">
        <v>1954</v>
      </c>
      <c r="F347" s="185" t="s">
        <v>1955</v>
      </c>
      <c r="G347" s="186" t="s">
        <v>185</v>
      </c>
      <c r="H347" s="187">
        <v>182.001</v>
      </c>
      <c r="I347" s="188"/>
      <c r="J347" s="189">
        <f>ROUND(I347*H347,2)</f>
        <v>0</v>
      </c>
      <c r="K347" s="185" t="s">
        <v>3</v>
      </c>
      <c r="L347" s="190"/>
      <c r="M347" s="191" t="s">
        <v>3</v>
      </c>
      <c r="N347" s="192" t="s">
        <v>40</v>
      </c>
      <c r="O347" s="56"/>
      <c r="P347" s="150">
        <f>O347*H347</f>
        <v>0</v>
      </c>
      <c r="Q347" s="150">
        <v>0</v>
      </c>
      <c r="R347" s="150">
        <f>Q347*H347</f>
        <v>0</v>
      </c>
      <c r="S347" s="150">
        <v>0</v>
      </c>
      <c r="T347" s="151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152" t="s">
        <v>192</v>
      </c>
      <c r="AT347" s="152" t="s">
        <v>405</v>
      </c>
      <c r="AU347" s="152" t="s">
        <v>79</v>
      </c>
      <c r="AY347" s="20" t="s">
        <v>135</v>
      </c>
      <c r="BE347" s="153">
        <f>IF(N347="základní",J347,0)</f>
        <v>0</v>
      </c>
      <c r="BF347" s="153">
        <f>IF(N347="snížená",J347,0)</f>
        <v>0</v>
      </c>
      <c r="BG347" s="153">
        <f>IF(N347="zákl. přenesená",J347,0)</f>
        <v>0</v>
      </c>
      <c r="BH347" s="153">
        <f>IF(N347="sníž. přenesená",J347,0)</f>
        <v>0</v>
      </c>
      <c r="BI347" s="153">
        <f>IF(N347="nulová",J347,0)</f>
        <v>0</v>
      </c>
      <c r="BJ347" s="20" t="s">
        <v>77</v>
      </c>
      <c r="BK347" s="153">
        <f>ROUND(I347*H347,2)</f>
        <v>0</v>
      </c>
      <c r="BL347" s="20" t="s">
        <v>142</v>
      </c>
      <c r="BM347" s="152" t="s">
        <v>1956</v>
      </c>
    </row>
    <row r="348" spans="1:65" s="14" customFormat="1" ht="11.25">
      <c r="B348" s="167"/>
      <c r="D348" s="160" t="s">
        <v>146</v>
      </c>
      <c r="E348" s="168" t="s">
        <v>3</v>
      </c>
      <c r="F348" s="169" t="s">
        <v>1957</v>
      </c>
      <c r="H348" s="170">
        <v>182.001</v>
      </c>
      <c r="I348" s="171"/>
      <c r="L348" s="167"/>
      <c r="M348" s="172"/>
      <c r="N348" s="173"/>
      <c r="O348" s="173"/>
      <c r="P348" s="173"/>
      <c r="Q348" s="173"/>
      <c r="R348" s="173"/>
      <c r="S348" s="173"/>
      <c r="T348" s="174"/>
      <c r="AT348" s="168" t="s">
        <v>146</v>
      </c>
      <c r="AU348" s="168" t="s">
        <v>79</v>
      </c>
      <c r="AV348" s="14" t="s">
        <v>79</v>
      </c>
      <c r="AW348" s="14" t="s">
        <v>31</v>
      </c>
      <c r="AX348" s="14" t="s">
        <v>69</v>
      </c>
      <c r="AY348" s="168" t="s">
        <v>135</v>
      </c>
    </row>
    <row r="349" spans="1:65" s="15" customFormat="1" ht="11.25">
      <c r="B349" s="175"/>
      <c r="D349" s="160" t="s">
        <v>146</v>
      </c>
      <c r="E349" s="176" t="s">
        <v>3</v>
      </c>
      <c r="F349" s="177" t="s">
        <v>149</v>
      </c>
      <c r="H349" s="178">
        <v>182.001</v>
      </c>
      <c r="I349" s="179"/>
      <c r="L349" s="175"/>
      <c r="M349" s="180"/>
      <c r="N349" s="181"/>
      <c r="O349" s="181"/>
      <c r="P349" s="181"/>
      <c r="Q349" s="181"/>
      <c r="R349" s="181"/>
      <c r="S349" s="181"/>
      <c r="T349" s="182"/>
      <c r="AT349" s="176" t="s">
        <v>146</v>
      </c>
      <c r="AU349" s="176" t="s">
        <v>79</v>
      </c>
      <c r="AV349" s="15" t="s">
        <v>142</v>
      </c>
      <c r="AW349" s="15" t="s">
        <v>31</v>
      </c>
      <c r="AX349" s="15" t="s">
        <v>77</v>
      </c>
      <c r="AY349" s="176" t="s">
        <v>135</v>
      </c>
    </row>
    <row r="350" spans="1:65" s="2" customFormat="1" ht="24.2" customHeight="1">
      <c r="A350" s="35"/>
      <c r="B350" s="140"/>
      <c r="C350" s="141" t="s">
        <v>1683</v>
      </c>
      <c r="D350" s="141" t="s">
        <v>137</v>
      </c>
      <c r="E350" s="142" t="s">
        <v>1958</v>
      </c>
      <c r="F350" s="143" t="s">
        <v>1959</v>
      </c>
      <c r="G350" s="144" t="s">
        <v>372</v>
      </c>
      <c r="H350" s="145">
        <v>0.02</v>
      </c>
      <c r="I350" s="146"/>
      <c r="J350" s="147">
        <f>ROUND(I350*H350,2)</f>
        <v>0</v>
      </c>
      <c r="K350" s="143" t="s">
        <v>141</v>
      </c>
      <c r="L350" s="36"/>
      <c r="M350" s="148" t="s">
        <v>3</v>
      </c>
      <c r="N350" s="149" t="s">
        <v>40</v>
      </c>
      <c r="O350" s="56"/>
      <c r="P350" s="150">
        <f>O350*H350</f>
        <v>0</v>
      </c>
      <c r="Q350" s="150">
        <v>0</v>
      </c>
      <c r="R350" s="150">
        <f>Q350*H350</f>
        <v>0</v>
      </c>
      <c r="S350" s="150">
        <v>0</v>
      </c>
      <c r="T350" s="151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52" t="s">
        <v>142</v>
      </c>
      <c r="AT350" s="152" t="s">
        <v>137</v>
      </c>
      <c r="AU350" s="152" t="s">
        <v>79</v>
      </c>
      <c r="AY350" s="20" t="s">
        <v>135</v>
      </c>
      <c r="BE350" s="153">
        <f>IF(N350="základní",J350,0)</f>
        <v>0</v>
      </c>
      <c r="BF350" s="153">
        <f>IF(N350="snížená",J350,0)</f>
        <v>0</v>
      </c>
      <c r="BG350" s="153">
        <f>IF(N350="zákl. přenesená",J350,0)</f>
        <v>0</v>
      </c>
      <c r="BH350" s="153">
        <f>IF(N350="sníž. přenesená",J350,0)</f>
        <v>0</v>
      </c>
      <c r="BI350" s="153">
        <f>IF(N350="nulová",J350,0)</f>
        <v>0</v>
      </c>
      <c r="BJ350" s="20" t="s">
        <v>77</v>
      </c>
      <c r="BK350" s="153">
        <f>ROUND(I350*H350,2)</f>
        <v>0</v>
      </c>
      <c r="BL350" s="20" t="s">
        <v>142</v>
      </c>
      <c r="BM350" s="152" t="s">
        <v>1960</v>
      </c>
    </row>
    <row r="351" spans="1:65" s="2" customFormat="1" ht="11.25">
      <c r="A351" s="35"/>
      <c r="B351" s="36"/>
      <c r="C351" s="35"/>
      <c r="D351" s="154" t="s">
        <v>144</v>
      </c>
      <c r="E351" s="35"/>
      <c r="F351" s="155" t="s">
        <v>1961</v>
      </c>
      <c r="G351" s="35"/>
      <c r="H351" s="35"/>
      <c r="I351" s="156"/>
      <c r="J351" s="35"/>
      <c r="K351" s="35"/>
      <c r="L351" s="36"/>
      <c r="M351" s="157"/>
      <c r="N351" s="158"/>
      <c r="O351" s="56"/>
      <c r="P351" s="56"/>
      <c r="Q351" s="56"/>
      <c r="R351" s="56"/>
      <c r="S351" s="56"/>
      <c r="T351" s="57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T351" s="20" t="s">
        <v>144</v>
      </c>
      <c r="AU351" s="20" t="s">
        <v>79</v>
      </c>
    </row>
    <row r="352" spans="1:65" s="2" customFormat="1" ht="16.5" customHeight="1">
      <c r="A352" s="35"/>
      <c r="B352" s="140"/>
      <c r="C352" s="183" t="s">
        <v>1962</v>
      </c>
      <c r="D352" s="183" t="s">
        <v>405</v>
      </c>
      <c r="E352" s="184" t="s">
        <v>1963</v>
      </c>
      <c r="F352" s="185" t="s">
        <v>1964</v>
      </c>
      <c r="G352" s="186" t="s">
        <v>1038</v>
      </c>
      <c r="H352" s="187">
        <v>20.11</v>
      </c>
      <c r="I352" s="188"/>
      <c r="J352" s="189">
        <f>ROUND(I352*H352,2)</f>
        <v>0</v>
      </c>
      <c r="K352" s="185" t="s">
        <v>141</v>
      </c>
      <c r="L352" s="190"/>
      <c r="M352" s="191" t="s">
        <v>3</v>
      </c>
      <c r="N352" s="192" t="s">
        <v>40</v>
      </c>
      <c r="O352" s="56"/>
      <c r="P352" s="150">
        <f>O352*H352</f>
        <v>0</v>
      </c>
      <c r="Q352" s="150">
        <v>0</v>
      </c>
      <c r="R352" s="150">
        <f>Q352*H352</f>
        <v>0</v>
      </c>
      <c r="S352" s="150">
        <v>0</v>
      </c>
      <c r="T352" s="151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52" t="s">
        <v>192</v>
      </c>
      <c r="AT352" s="152" t="s">
        <v>405</v>
      </c>
      <c r="AU352" s="152" t="s">
        <v>79</v>
      </c>
      <c r="AY352" s="20" t="s">
        <v>135</v>
      </c>
      <c r="BE352" s="153">
        <f>IF(N352="základní",J352,0)</f>
        <v>0</v>
      </c>
      <c r="BF352" s="153">
        <f>IF(N352="snížená",J352,0)</f>
        <v>0</v>
      </c>
      <c r="BG352" s="153">
        <f>IF(N352="zákl. přenesená",J352,0)</f>
        <v>0</v>
      </c>
      <c r="BH352" s="153">
        <f>IF(N352="sníž. přenesená",J352,0)</f>
        <v>0</v>
      </c>
      <c r="BI352" s="153">
        <f>IF(N352="nulová",J352,0)</f>
        <v>0</v>
      </c>
      <c r="BJ352" s="20" t="s">
        <v>77</v>
      </c>
      <c r="BK352" s="153">
        <f>ROUND(I352*H352,2)</f>
        <v>0</v>
      </c>
      <c r="BL352" s="20" t="s">
        <v>142</v>
      </c>
      <c r="BM352" s="152" t="s">
        <v>1965</v>
      </c>
    </row>
    <row r="353" spans="1:65" s="2" customFormat="1" ht="24.2" customHeight="1">
      <c r="A353" s="35"/>
      <c r="B353" s="140"/>
      <c r="C353" s="141" t="s">
        <v>1687</v>
      </c>
      <c r="D353" s="141" t="s">
        <v>137</v>
      </c>
      <c r="E353" s="142" t="s">
        <v>1966</v>
      </c>
      <c r="F353" s="143" t="s">
        <v>1967</v>
      </c>
      <c r="G353" s="144" t="s">
        <v>140</v>
      </c>
      <c r="H353" s="145">
        <v>430</v>
      </c>
      <c r="I353" s="146"/>
      <c r="J353" s="147">
        <f>ROUND(I353*H353,2)</f>
        <v>0</v>
      </c>
      <c r="K353" s="143" t="s">
        <v>141</v>
      </c>
      <c r="L353" s="36"/>
      <c r="M353" s="148" t="s">
        <v>3</v>
      </c>
      <c r="N353" s="149" t="s">
        <v>40</v>
      </c>
      <c r="O353" s="56"/>
      <c r="P353" s="150">
        <f>O353*H353</f>
        <v>0</v>
      </c>
      <c r="Q353" s="150">
        <v>1E-4</v>
      </c>
      <c r="R353" s="150">
        <f>Q353*H353</f>
        <v>4.3000000000000003E-2</v>
      </c>
      <c r="S353" s="150">
        <v>0</v>
      </c>
      <c r="T353" s="151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52" t="s">
        <v>142</v>
      </c>
      <c r="AT353" s="152" t="s">
        <v>137</v>
      </c>
      <c r="AU353" s="152" t="s">
        <v>79</v>
      </c>
      <c r="AY353" s="20" t="s">
        <v>135</v>
      </c>
      <c r="BE353" s="153">
        <f>IF(N353="základní",J353,0)</f>
        <v>0</v>
      </c>
      <c r="BF353" s="153">
        <f>IF(N353="snížená",J353,0)</f>
        <v>0</v>
      </c>
      <c r="BG353" s="153">
        <f>IF(N353="zákl. přenesená",J353,0)</f>
        <v>0</v>
      </c>
      <c r="BH353" s="153">
        <f>IF(N353="sníž. přenesená",J353,0)</f>
        <v>0</v>
      </c>
      <c r="BI353" s="153">
        <f>IF(N353="nulová",J353,0)</f>
        <v>0</v>
      </c>
      <c r="BJ353" s="20" t="s">
        <v>77</v>
      </c>
      <c r="BK353" s="153">
        <f>ROUND(I353*H353,2)</f>
        <v>0</v>
      </c>
      <c r="BL353" s="20" t="s">
        <v>142</v>
      </c>
      <c r="BM353" s="152" t="s">
        <v>1968</v>
      </c>
    </row>
    <row r="354" spans="1:65" s="2" customFormat="1" ht="11.25">
      <c r="A354" s="35"/>
      <c r="B354" s="36"/>
      <c r="C354" s="35"/>
      <c r="D354" s="154" t="s">
        <v>144</v>
      </c>
      <c r="E354" s="35"/>
      <c r="F354" s="155" t="s">
        <v>1969</v>
      </c>
      <c r="G354" s="35"/>
      <c r="H354" s="35"/>
      <c r="I354" s="156"/>
      <c r="J354" s="35"/>
      <c r="K354" s="35"/>
      <c r="L354" s="36"/>
      <c r="M354" s="157"/>
      <c r="N354" s="158"/>
      <c r="O354" s="56"/>
      <c r="P354" s="56"/>
      <c r="Q354" s="56"/>
      <c r="R354" s="56"/>
      <c r="S354" s="56"/>
      <c r="T354" s="57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T354" s="20" t="s">
        <v>144</v>
      </c>
      <c r="AU354" s="20" t="s">
        <v>79</v>
      </c>
    </row>
    <row r="355" spans="1:65" s="2" customFormat="1" ht="16.5" customHeight="1">
      <c r="A355" s="35"/>
      <c r="B355" s="140"/>
      <c r="C355" s="183" t="s">
        <v>1970</v>
      </c>
      <c r="D355" s="183" t="s">
        <v>405</v>
      </c>
      <c r="E355" s="184" t="s">
        <v>1971</v>
      </c>
      <c r="F355" s="185" t="s">
        <v>1972</v>
      </c>
      <c r="G355" s="186" t="s">
        <v>140</v>
      </c>
      <c r="H355" s="187">
        <v>516</v>
      </c>
      <c r="I355" s="188"/>
      <c r="J355" s="189">
        <f>ROUND(I355*H355,2)</f>
        <v>0</v>
      </c>
      <c r="K355" s="185" t="s">
        <v>141</v>
      </c>
      <c r="L355" s="190"/>
      <c r="M355" s="191" t="s">
        <v>3</v>
      </c>
      <c r="N355" s="192" t="s">
        <v>40</v>
      </c>
      <c r="O355" s="56"/>
      <c r="P355" s="150">
        <f>O355*H355</f>
        <v>0</v>
      </c>
      <c r="Q355" s="150">
        <v>0</v>
      </c>
      <c r="R355" s="150">
        <f>Q355*H355</f>
        <v>0</v>
      </c>
      <c r="S355" s="150">
        <v>0</v>
      </c>
      <c r="T355" s="151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52" t="s">
        <v>192</v>
      </c>
      <c r="AT355" s="152" t="s">
        <v>405</v>
      </c>
      <c r="AU355" s="152" t="s">
        <v>79</v>
      </c>
      <c r="AY355" s="20" t="s">
        <v>135</v>
      </c>
      <c r="BE355" s="153">
        <f>IF(N355="základní",J355,0)</f>
        <v>0</v>
      </c>
      <c r="BF355" s="153">
        <f>IF(N355="snížená",J355,0)</f>
        <v>0</v>
      </c>
      <c r="BG355" s="153">
        <f>IF(N355="zákl. přenesená",J355,0)</f>
        <v>0</v>
      </c>
      <c r="BH355" s="153">
        <f>IF(N355="sníž. přenesená",J355,0)</f>
        <v>0</v>
      </c>
      <c r="BI355" s="153">
        <f>IF(N355="nulová",J355,0)</f>
        <v>0</v>
      </c>
      <c r="BJ355" s="20" t="s">
        <v>77</v>
      </c>
      <c r="BK355" s="153">
        <f>ROUND(I355*H355,2)</f>
        <v>0</v>
      </c>
      <c r="BL355" s="20" t="s">
        <v>142</v>
      </c>
      <c r="BM355" s="152" t="s">
        <v>1973</v>
      </c>
    </row>
    <row r="356" spans="1:65" s="14" customFormat="1" ht="11.25">
      <c r="B356" s="167"/>
      <c r="D356" s="160" t="s">
        <v>146</v>
      </c>
      <c r="F356" s="169" t="s">
        <v>1974</v>
      </c>
      <c r="H356" s="170">
        <v>516</v>
      </c>
      <c r="I356" s="171"/>
      <c r="L356" s="167"/>
      <c r="M356" s="172"/>
      <c r="N356" s="173"/>
      <c r="O356" s="173"/>
      <c r="P356" s="173"/>
      <c r="Q356" s="173"/>
      <c r="R356" s="173"/>
      <c r="S356" s="173"/>
      <c r="T356" s="174"/>
      <c r="AT356" s="168" t="s">
        <v>146</v>
      </c>
      <c r="AU356" s="168" t="s">
        <v>79</v>
      </c>
      <c r="AV356" s="14" t="s">
        <v>79</v>
      </c>
      <c r="AW356" s="14" t="s">
        <v>4</v>
      </c>
      <c r="AX356" s="14" t="s">
        <v>77</v>
      </c>
      <c r="AY356" s="168" t="s">
        <v>135</v>
      </c>
    </row>
    <row r="357" spans="1:65" s="2" customFormat="1" ht="16.5" customHeight="1">
      <c r="A357" s="35"/>
      <c r="B357" s="140"/>
      <c r="C357" s="141" t="s">
        <v>1691</v>
      </c>
      <c r="D357" s="141" t="s">
        <v>137</v>
      </c>
      <c r="E357" s="142" t="s">
        <v>1975</v>
      </c>
      <c r="F357" s="143" t="s">
        <v>1976</v>
      </c>
      <c r="G357" s="144" t="s">
        <v>185</v>
      </c>
      <c r="H357" s="145">
        <v>17.670000000000002</v>
      </c>
      <c r="I357" s="146"/>
      <c r="J357" s="147">
        <f>ROUND(I357*H357,2)</f>
        <v>0</v>
      </c>
      <c r="K357" s="143" t="s">
        <v>141</v>
      </c>
      <c r="L357" s="36"/>
      <c r="M357" s="148" t="s">
        <v>3</v>
      </c>
      <c r="N357" s="149" t="s">
        <v>40</v>
      </c>
      <c r="O357" s="56"/>
      <c r="P357" s="150">
        <f>O357*H357</f>
        <v>0</v>
      </c>
      <c r="Q357" s="150">
        <v>0</v>
      </c>
      <c r="R357" s="150">
        <f>Q357*H357</f>
        <v>0</v>
      </c>
      <c r="S357" s="150">
        <v>0</v>
      </c>
      <c r="T357" s="151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152" t="s">
        <v>142</v>
      </c>
      <c r="AT357" s="152" t="s">
        <v>137</v>
      </c>
      <c r="AU357" s="152" t="s">
        <v>79</v>
      </c>
      <c r="AY357" s="20" t="s">
        <v>135</v>
      </c>
      <c r="BE357" s="153">
        <f>IF(N357="základní",J357,0)</f>
        <v>0</v>
      </c>
      <c r="BF357" s="153">
        <f>IF(N357="snížená",J357,0)</f>
        <v>0</v>
      </c>
      <c r="BG357" s="153">
        <f>IF(N357="zákl. přenesená",J357,0)</f>
        <v>0</v>
      </c>
      <c r="BH357" s="153">
        <f>IF(N357="sníž. přenesená",J357,0)</f>
        <v>0</v>
      </c>
      <c r="BI357" s="153">
        <f>IF(N357="nulová",J357,0)</f>
        <v>0</v>
      </c>
      <c r="BJ357" s="20" t="s">
        <v>77</v>
      </c>
      <c r="BK357" s="153">
        <f>ROUND(I357*H357,2)</f>
        <v>0</v>
      </c>
      <c r="BL357" s="20" t="s">
        <v>142</v>
      </c>
      <c r="BM357" s="152" t="s">
        <v>1977</v>
      </c>
    </row>
    <row r="358" spans="1:65" s="2" customFormat="1" ht="11.25">
      <c r="A358" s="35"/>
      <c r="B358" s="36"/>
      <c r="C358" s="35"/>
      <c r="D358" s="154" t="s">
        <v>144</v>
      </c>
      <c r="E358" s="35"/>
      <c r="F358" s="155" t="s">
        <v>1978</v>
      </c>
      <c r="G358" s="35"/>
      <c r="H358" s="35"/>
      <c r="I358" s="156"/>
      <c r="J358" s="35"/>
      <c r="K358" s="35"/>
      <c r="L358" s="36"/>
      <c r="M358" s="157"/>
      <c r="N358" s="158"/>
      <c r="O358" s="56"/>
      <c r="P358" s="56"/>
      <c r="Q358" s="56"/>
      <c r="R358" s="56"/>
      <c r="S358" s="56"/>
      <c r="T358" s="57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T358" s="20" t="s">
        <v>144</v>
      </c>
      <c r="AU358" s="20" t="s">
        <v>79</v>
      </c>
    </row>
    <row r="359" spans="1:65" s="2" customFormat="1" ht="16.5" customHeight="1">
      <c r="A359" s="35"/>
      <c r="B359" s="140"/>
      <c r="C359" s="141" t="s">
        <v>1979</v>
      </c>
      <c r="D359" s="141" t="s">
        <v>137</v>
      </c>
      <c r="E359" s="142" t="s">
        <v>1980</v>
      </c>
      <c r="F359" s="143" t="s">
        <v>1981</v>
      </c>
      <c r="G359" s="144" t="s">
        <v>185</v>
      </c>
      <c r="H359" s="145">
        <v>17.670000000000002</v>
      </c>
      <c r="I359" s="146"/>
      <c r="J359" s="147">
        <f>ROUND(I359*H359,2)</f>
        <v>0</v>
      </c>
      <c r="K359" s="143" t="s">
        <v>141</v>
      </c>
      <c r="L359" s="36"/>
      <c r="M359" s="148" t="s">
        <v>3</v>
      </c>
      <c r="N359" s="149" t="s">
        <v>40</v>
      </c>
      <c r="O359" s="56"/>
      <c r="P359" s="150">
        <f>O359*H359</f>
        <v>0</v>
      </c>
      <c r="Q359" s="150">
        <v>0</v>
      </c>
      <c r="R359" s="150">
        <f>Q359*H359</f>
        <v>0</v>
      </c>
      <c r="S359" s="150">
        <v>0</v>
      </c>
      <c r="T359" s="151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152" t="s">
        <v>142</v>
      </c>
      <c r="AT359" s="152" t="s">
        <v>137</v>
      </c>
      <c r="AU359" s="152" t="s">
        <v>79</v>
      </c>
      <c r="AY359" s="20" t="s">
        <v>135</v>
      </c>
      <c r="BE359" s="153">
        <f>IF(N359="základní",J359,0)</f>
        <v>0</v>
      </c>
      <c r="BF359" s="153">
        <f>IF(N359="snížená",J359,0)</f>
        <v>0</v>
      </c>
      <c r="BG359" s="153">
        <f>IF(N359="zákl. přenesená",J359,0)</f>
        <v>0</v>
      </c>
      <c r="BH359" s="153">
        <f>IF(N359="sníž. přenesená",J359,0)</f>
        <v>0</v>
      </c>
      <c r="BI359" s="153">
        <f>IF(N359="nulová",J359,0)</f>
        <v>0</v>
      </c>
      <c r="BJ359" s="20" t="s">
        <v>77</v>
      </c>
      <c r="BK359" s="153">
        <f>ROUND(I359*H359,2)</f>
        <v>0</v>
      </c>
      <c r="BL359" s="20" t="s">
        <v>142</v>
      </c>
      <c r="BM359" s="152" t="s">
        <v>1982</v>
      </c>
    </row>
    <row r="360" spans="1:65" s="2" customFormat="1" ht="11.25">
      <c r="A360" s="35"/>
      <c r="B360" s="36"/>
      <c r="C360" s="35"/>
      <c r="D360" s="154" t="s">
        <v>144</v>
      </c>
      <c r="E360" s="35"/>
      <c r="F360" s="155" t="s">
        <v>1983</v>
      </c>
      <c r="G360" s="35"/>
      <c r="H360" s="35"/>
      <c r="I360" s="156"/>
      <c r="J360" s="35"/>
      <c r="K360" s="35"/>
      <c r="L360" s="36"/>
      <c r="M360" s="157"/>
      <c r="N360" s="158"/>
      <c r="O360" s="56"/>
      <c r="P360" s="56"/>
      <c r="Q360" s="56"/>
      <c r="R360" s="56"/>
      <c r="S360" s="56"/>
      <c r="T360" s="57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T360" s="20" t="s">
        <v>144</v>
      </c>
      <c r="AU360" s="20" t="s">
        <v>79</v>
      </c>
    </row>
    <row r="361" spans="1:65" s="2" customFormat="1" ht="16.5" customHeight="1">
      <c r="A361" s="35"/>
      <c r="B361" s="140"/>
      <c r="C361" s="183" t="s">
        <v>1695</v>
      </c>
      <c r="D361" s="183" t="s">
        <v>405</v>
      </c>
      <c r="E361" s="184" t="s">
        <v>1984</v>
      </c>
      <c r="F361" s="185" t="s">
        <v>1985</v>
      </c>
      <c r="G361" s="186" t="s">
        <v>185</v>
      </c>
      <c r="H361" s="187">
        <v>17.670000000000002</v>
      </c>
      <c r="I361" s="188"/>
      <c r="J361" s="189">
        <f>ROUND(I361*H361,2)</f>
        <v>0</v>
      </c>
      <c r="K361" s="185" t="s">
        <v>141</v>
      </c>
      <c r="L361" s="190"/>
      <c r="M361" s="191" t="s">
        <v>3</v>
      </c>
      <c r="N361" s="192" t="s">
        <v>40</v>
      </c>
      <c r="O361" s="56"/>
      <c r="P361" s="150">
        <f>O361*H361</f>
        <v>0</v>
      </c>
      <c r="Q361" s="150">
        <v>0</v>
      </c>
      <c r="R361" s="150">
        <f>Q361*H361</f>
        <v>0</v>
      </c>
      <c r="S361" s="150">
        <v>0</v>
      </c>
      <c r="T361" s="151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152" t="s">
        <v>192</v>
      </c>
      <c r="AT361" s="152" t="s">
        <v>405</v>
      </c>
      <c r="AU361" s="152" t="s">
        <v>79</v>
      </c>
      <c r="AY361" s="20" t="s">
        <v>135</v>
      </c>
      <c r="BE361" s="153">
        <f>IF(N361="základní",J361,0)</f>
        <v>0</v>
      </c>
      <c r="BF361" s="153">
        <f>IF(N361="snížená",J361,0)</f>
        <v>0</v>
      </c>
      <c r="BG361" s="153">
        <f>IF(N361="zákl. přenesená",J361,0)</f>
        <v>0</v>
      </c>
      <c r="BH361" s="153">
        <f>IF(N361="sníž. přenesená",J361,0)</f>
        <v>0</v>
      </c>
      <c r="BI361" s="153">
        <f>IF(N361="nulová",J361,0)</f>
        <v>0</v>
      </c>
      <c r="BJ361" s="20" t="s">
        <v>77</v>
      </c>
      <c r="BK361" s="153">
        <f>ROUND(I361*H361,2)</f>
        <v>0</v>
      </c>
      <c r="BL361" s="20" t="s">
        <v>142</v>
      </c>
      <c r="BM361" s="152" t="s">
        <v>1986</v>
      </c>
    </row>
    <row r="362" spans="1:65" s="12" customFormat="1" ht="22.9" customHeight="1">
      <c r="B362" s="127"/>
      <c r="D362" s="128" t="s">
        <v>68</v>
      </c>
      <c r="E362" s="138" t="s">
        <v>1987</v>
      </c>
      <c r="F362" s="138" t="s">
        <v>1988</v>
      </c>
      <c r="I362" s="130"/>
      <c r="J362" s="139">
        <f>BK362</f>
        <v>0</v>
      </c>
      <c r="L362" s="127"/>
      <c r="M362" s="132"/>
      <c r="N362" s="133"/>
      <c r="O362" s="133"/>
      <c r="P362" s="134">
        <f>SUM(P363:P403)</f>
        <v>0</v>
      </c>
      <c r="Q362" s="133"/>
      <c r="R362" s="134">
        <f>SUM(R363:R403)</f>
        <v>0</v>
      </c>
      <c r="S362" s="133"/>
      <c r="T362" s="135">
        <f>SUM(T363:T403)</f>
        <v>0</v>
      </c>
      <c r="AR362" s="128" t="s">
        <v>77</v>
      </c>
      <c r="AT362" s="136" t="s">
        <v>68</v>
      </c>
      <c r="AU362" s="136" t="s">
        <v>77</v>
      </c>
      <c r="AY362" s="128" t="s">
        <v>135</v>
      </c>
      <c r="BK362" s="137">
        <f>SUM(BK363:BK403)</f>
        <v>0</v>
      </c>
    </row>
    <row r="363" spans="1:65" s="2" customFormat="1" ht="16.5" customHeight="1">
      <c r="A363" s="35"/>
      <c r="B363" s="140"/>
      <c r="C363" s="141" t="s">
        <v>1989</v>
      </c>
      <c r="D363" s="141" t="s">
        <v>137</v>
      </c>
      <c r="E363" s="142" t="s">
        <v>1990</v>
      </c>
      <c r="F363" s="143" t="s">
        <v>1991</v>
      </c>
      <c r="G363" s="144" t="s">
        <v>500</v>
      </c>
      <c r="H363" s="145">
        <v>59</v>
      </c>
      <c r="I363" s="146"/>
      <c r="J363" s="147">
        <f>ROUND(I363*H363,2)</f>
        <v>0</v>
      </c>
      <c r="K363" s="143" t="s">
        <v>141</v>
      </c>
      <c r="L363" s="36"/>
      <c r="M363" s="148" t="s">
        <v>3</v>
      </c>
      <c r="N363" s="149" t="s">
        <v>40</v>
      </c>
      <c r="O363" s="56"/>
      <c r="P363" s="150">
        <f>O363*H363</f>
        <v>0</v>
      </c>
      <c r="Q363" s="150">
        <v>0</v>
      </c>
      <c r="R363" s="150">
        <f>Q363*H363</f>
        <v>0</v>
      </c>
      <c r="S363" s="150">
        <v>0</v>
      </c>
      <c r="T363" s="151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152" t="s">
        <v>142</v>
      </c>
      <c r="AT363" s="152" t="s">
        <v>137</v>
      </c>
      <c r="AU363" s="152" t="s">
        <v>79</v>
      </c>
      <c r="AY363" s="20" t="s">
        <v>135</v>
      </c>
      <c r="BE363" s="153">
        <f>IF(N363="základní",J363,0)</f>
        <v>0</v>
      </c>
      <c r="BF363" s="153">
        <f>IF(N363="snížená",J363,0)</f>
        <v>0</v>
      </c>
      <c r="BG363" s="153">
        <f>IF(N363="zákl. přenesená",J363,0)</f>
        <v>0</v>
      </c>
      <c r="BH363" s="153">
        <f>IF(N363="sníž. přenesená",J363,0)</f>
        <v>0</v>
      </c>
      <c r="BI363" s="153">
        <f>IF(N363="nulová",J363,0)</f>
        <v>0</v>
      </c>
      <c r="BJ363" s="20" t="s">
        <v>77</v>
      </c>
      <c r="BK363" s="153">
        <f>ROUND(I363*H363,2)</f>
        <v>0</v>
      </c>
      <c r="BL363" s="20" t="s">
        <v>142</v>
      </c>
      <c r="BM363" s="152" t="s">
        <v>1992</v>
      </c>
    </row>
    <row r="364" spans="1:65" s="2" customFormat="1" ht="11.25">
      <c r="A364" s="35"/>
      <c r="B364" s="36"/>
      <c r="C364" s="35"/>
      <c r="D364" s="154" t="s">
        <v>144</v>
      </c>
      <c r="E364" s="35"/>
      <c r="F364" s="155" t="s">
        <v>1993</v>
      </c>
      <c r="G364" s="35"/>
      <c r="H364" s="35"/>
      <c r="I364" s="156"/>
      <c r="J364" s="35"/>
      <c r="K364" s="35"/>
      <c r="L364" s="36"/>
      <c r="M364" s="157"/>
      <c r="N364" s="158"/>
      <c r="O364" s="56"/>
      <c r="P364" s="56"/>
      <c r="Q364" s="56"/>
      <c r="R364" s="56"/>
      <c r="S364" s="56"/>
      <c r="T364" s="57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T364" s="20" t="s">
        <v>144</v>
      </c>
      <c r="AU364" s="20" t="s">
        <v>79</v>
      </c>
    </row>
    <row r="365" spans="1:65" s="2" customFormat="1" ht="24.2" customHeight="1">
      <c r="A365" s="35"/>
      <c r="B365" s="140"/>
      <c r="C365" s="141" t="s">
        <v>1699</v>
      </c>
      <c r="D365" s="141" t="s">
        <v>137</v>
      </c>
      <c r="E365" s="142" t="s">
        <v>1994</v>
      </c>
      <c r="F365" s="143" t="s">
        <v>1995</v>
      </c>
      <c r="G365" s="144" t="s">
        <v>500</v>
      </c>
      <c r="H365" s="145">
        <v>59</v>
      </c>
      <c r="I365" s="146"/>
      <c r="J365" s="147">
        <f>ROUND(I365*H365,2)</f>
        <v>0</v>
      </c>
      <c r="K365" s="143" t="s">
        <v>141</v>
      </c>
      <c r="L365" s="36"/>
      <c r="M365" s="148" t="s">
        <v>3</v>
      </c>
      <c r="N365" s="149" t="s">
        <v>40</v>
      </c>
      <c r="O365" s="56"/>
      <c r="P365" s="150">
        <f>O365*H365</f>
        <v>0</v>
      </c>
      <c r="Q365" s="150">
        <v>0</v>
      </c>
      <c r="R365" s="150">
        <f>Q365*H365</f>
        <v>0</v>
      </c>
      <c r="S365" s="150">
        <v>0</v>
      </c>
      <c r="T365" s="151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152" t="s">
        <v>142</v>
      </c>
      <c r="AT365" s="152" t="s">
        <v>137</v>
      </c>
      <c r="AU365" s="152" t="s">
        <v>79</v>
      </c>
      <c r="AY365" s="20" t="s">
        <v>135</v>
      </c>
      <c r="BE365" s="153">
        <f>IF(N365="základní",J365,0)</f>
        <v>0</v>
      </c>
      <c r="BF365" s="153">
        <f>IF(N365="snížená",J365,0)</f>
        <v>0</v>
      </c>
      <c r="BG365" s="153">
        <f>IF(N365="zákl. přenesená",J365,0)</f>
        <v>0</v>
      </c>
      <c r="BH365" s="153">
        <f>IF(N365="sníž. přenesená",J365,0)</f>
        <v>0</v>
      </c>
      <c r="BI365" s="153">
        <f>IF(N365="nulová",J365,0)</f>
        <v>0</v>
      </c>
      <c r="BJ365" s="20" t="s">
        <v>77</v>
      </c>
      <c r="BK365" s="153">
        <f>ROUND(I365*H365,2)</f>
        <v>0</v>
      </c>
      <c r="BL365" s="20" t="s">
        <v>142</v>
      </c>
      <c r="BM365" s="152" t="s">
        <v>1996</v>
      </c>
    </row>
    <row r="366" spans="1:65" s="2" customFormat="1" ht="11.25">
      <c r="A366" s="35"/>
      <c r="B366" s="36"/>
      <c r="C366" s="35"/>
      <c r="D366" s="154" t="s">
        <v>144</v>
      </c>
      <c r="E366" s="35"/>
      <c r="F366" s="155" t="s">
        <v>1997</v>
      </c>
      <c r="G366" s="35"/>
      <c r="H366" s="35"/>
      <c r="I366" s="156"/>
      <c r="J366" s="35"/>
      <c r="K366" s="35"/>
      <c r="L366" s="36"/>
      <c r="M366" s="157"/>
      <c r="N366" s="158"/>
      <c r="O366" s="56"/>
      <c r="P366" s="56"/>
      <c r="Q366" s="56"/>
      <c r="R366" s="56"/>
      <c r="S366" s="56"/>
      <c r="T366" s="57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T366" s="20" t="s">
        <v>144</v>
      </c>
      <c r="AU366" s="20" t="s">
        <v>79</v>
      </c>
    </row>
    <row r="367" spans="1:65" s="2" customFormat="1" ht="16.5" customHeight="1">
      <c r="A367" s="35"/>
      <c r="B367" s="140"/>
      <c r="C367" s="183" t="s">
        <v>1998</v>
      </c>
      <c r="D367" s="183" t="s">
        <v>405</v>
      </c>
      <c r="E367" s="184" t="s">
        <v>1579</v>
      </c>
      <c r="F367" s="185" t="s">
        <v>1580</v>
      </c>
      <c r="G367" s="186" t="s">
        <v>185</v>
      </c>
      <c r="H367" s="187">
        <v>14.75</v>
      </c>
      <c r="I367" s="188"/>
      <c r="J367" s="189">
        <f>ROUND(I367*H367,2)</f>
        <v>0</v>
      </c>
      <c r="K367" s="185" t="s">
        <v>141</v>
      </c>
      <c r="L367" s="190"/>
      <c r="M367" s="191" t="s">
        <v>3</v>
      </c>
      <c r="N367" s="192" t="s">
        <v>40</v>
      </c>
      <c r="O367" s="56"/>
      <c r="P367" s="150">
        <f>O367*H367</f>
        <v>0</v>
      </c>
      <c r="Q367" s="150">
        <v>0</v>
      </c>
      <c r="R367" s="150">
        <f>Q367*H367</f>
        <v>0</v>
      </c>
      <c r="S367" s="150">
        <v>0</v>
      </c>
      <c r="T367" s="151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152" t="s">
        <v>192</v>
      </c>
      <c r="AT367" s="152" t="s">
        <v>405</v>
      </c>
      <c r="AU367" s="152" t="s">
        <v>79</v>
      </c>
      <c r="AY367" s="20" t="s">
        <v>135</v>
      </c>
      <c r="BE367" s="153">
        <f>IF(N367="základní",J367,0)</f>
        <v>0</v>
      </c>
      <c r="BF367" s="153">
        <f>IF(N367="snížená",J367,0)</f>
        <v>0</v>
      </c>
      <c r="BG367" s="153">
        <f>IF(N367="zákl. přenesená",J367,0)</f>
        <v>0</v>
      </c>
      <c r="BH367" s="153">
        <f>IF(N367="sníž. přenesená",J367,0)</f>
        <v>0</v>
      </c>
      <c r="BI367" s="153">
        <f>IF(N367="nulová",J367,0)</f>
        <v>0</v>
      </c>
      <c r="BJ367" s="20" t="s">
        <v>77</v>
      </c>
      <c r="BK367" s="153">
        <f>ROUND(I367*H367,2)</f>
        <v>0</v>
      </c>
      <c r="BL367" s="20" t="s">
        <v>142</v>
      </c>
      <c r="BM367" s="152" t="s">
        <v>1999</v>
      </c>
    </row>
    <row r="368" spans="1:65" s="14" customFormat="1" ht="11.25">
      <c r="B368" s="167"/>
      <c r="D368" s="160" t="s">
        <v>146</v>
      </c>
      <c r="E368" s="168" t="s">
        <v>3</v>
      </c>
      <c r="F368" s="169" t="s">
        <v>2000</v>
      </c>
      <c r="H368" s="170">
        <v>14.75</v>
      </c>
      <c r="I368" s="171"/>
      <c r="L368" s="167"/>
      <c r="M368" s="172"/>
      <c r="N368" s="173"/>
      <c r="O368" s="173"/>
      <c r="P368" s="173"/>
      <c r="Q368" s="173"/>
      <c r="R368" s="173"/>
      <c r="S368" s="173"/>
      <c r="T368" s="174"/>
      <c r="AT368" s="168" t="s">
        <v>146</v>
      </c>
      <c r="AU368" s="168" t="s">
        <v>79</v>
      </c>
      <c r="AV368" s="14" t="s">
        <v>79</v>
      </c>
      <c r="AW368" s="14" t="s">
        <v>31</v>
      </c>
      <c r="AX368" s="14" t="s">
        <v>69</v>
      </c>
      <c r="AY368" s="168" t="s">
        <v>135</v>
      </c>
    </row>
    <row r="369" spans="1:65" s="15" customFormat="1" ht="11.25">
      <c r="B369" s="175"/>
      <c r="D369" s="160" t="s">
        <v>146</v>
      </c>
      <c r="E369" s="176" t="s">
        <v>3</v>
      </c>
      <c r="F369" s="177" t="s">
        <v>149</v>
      </c>
      <c r="H369" s="178">
        <v>14.75</v>
      </c>
      <c r="I369" s="179"/>
      <c r="L369" s="175"/>
      <c r="M369" s="180"/>
      <c r="N369" s="181"/>
      <c r="O369" s="181"/>
      <c r="P369" s="181"/>
      <c r="Q369" s="181"/>
      <c r="R369" s="181"/>
      <c r="S369" s="181"/>
      <c r="T369" s="182"/>
      <c r="AT369" s="176" t="s">
        <v>146</v>
      </c>
      <c r="AU369" s="176" t="s">
        <v>79</v>
      </c>
      <c r="AV369" s="15" t="s">
        <v>142</v>
      </c>
      <c r="AW369" s="15" t="s">
        <v>31</v>
      </c>
      <c r="AX369" s="15" t="s">
        <v>77</v>
      </c>
      <c r="AY369" s="176" t="s">
        <v>135</v>
      </c>
    </row>
    <row r="370" spans="1:65" s="2" customFormat="1" ht="24.2" customHeight="1">
      <c r="A370" s="35"/>
      <c r="B370" s="140"/>
      <c r="C370" s="141" t="s">
        <v>1702</v>
      </c>
      <c r="D370" s="141" t="s">
        <v>137</v>
      </c>
      <c r="E370" s="142" t="s">
        <v>2001</v>
      </c>
      <c r="F370" s="143" t="s">
        <v>2002</v>
      </c>
      <c r="G370" s="144" t="s">
        <v>500</v>
      </c>
      <c r="H370" s="145">
        <v>59</v>
      </c>
      <c r="I370" s="146"/>
      <c r="J370" s="147">
        <f>ROUND(I370*H370,2)</f>
        <v>0</v>
      </c>
      <c r="K370" s="143" t="s">
        <v>141</v>
      </c>
      <c r="L370" s="36"/>
      <c r="M370" s="148" t="s">
        <v>3</v>
      </c>
      <c r="N370" s="149" t="s">
        <v>40</v>
      </c>
      <c r="O370" s="56"/>
      <c r="P370" s="150">
        <f>O370*H370</f>
        <v>0</v>
      </c>
      <c r="Q370" s="150">
        <v>0</v>
      </c>
      <c r="R370" s="150">
        <f>Q370*H370</f>
        <v>0</v>
      </c>
      <c r="S370" s="150">
        <v>0</v>
      </c>
      <c r="T370" s="151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152" t="s">
        <v>142</v>
      </c>
      <c r="AT370" s="152" t="s">
        <v>137</v>
      </c>
      <c r="AU370" s="152" t="s">
        <v>79</v>
      </c>
      <c r="AY370" s="20" t="s">
        <v>135</v>
      </c>
      <c r="BE370" s="153">
        <f>IF(N370="základní",J370,0)</f>
        <v>0</v>
      </c>
      <c r="BF370" s="153">
        <f>IF(N370="snížená",J370,0)</f>
        <v>0</v>
      </c>
      <c r="BG370" s="153">
        <f>IF(N370="zákl. přenesená",J370,0)</f>
        <v>0</v>
      </c>
      <c r="BH370" s="153">
        <f>IF(N370="sníž. přenesená",J370,0)</f>
        <v>0</v>
      </c>
      <c r="BI370" s="153">
        <f>IF(N370="nulová",J370,0)</f>
        <v>0</v>
      </c>
      <c r="BJ370" s="20" t="s">
        <v>77</v>
      </c>
      <c r="BK370" s="153">
        <f>ROUND(I370*H370,2)</f>
        <v>0</v>
      </c>
      <c r="BL370" s="20" t="s">
        <v>142</v>
      </c>
      <c r="BM370" s="152" t="s">
        <v>2003</v>
      </c>
    </row>
    <row r="371" spans="1:65" s="2" customFormat="1" ht="11.25">
      <c r="A371" s="35"/>
      <c r="B371" s="36"/>
      <c r="C371" s="35"/>
      <c r="D371" s="154" t="s">
        <v>144</v>
      </c>
      <c r="E371" s="35"/>
      <c r="F371" s="155" t="s">
        <v>2004</v>
      </c>
      <c r="G371" s="35"/>
      <c r="H371" s="35"/>
      <c r="I371" s="156"/>
      <c r="J371" s="35"/>
      <c r="K371" s="35"/>
      <c r="L371" s="36"/>
      <c r="M371" s="157"/>
      <c r="N371" s="158"/>
      <c r="O371" s="56"/>
      <c r="P371" s="56"/>
      <c r="Q371" s="56"/>
      <c r="R371" s="56"/>
      <c r="S371" s="56"/>
      <c r="T371" s="57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T371" s="20" t="s">
        <v>144</v>
      </c>
      <c r="AU371" s="20" t="s">
        <v>79</v>
      </c>
    </row>
    <row r="372" spans="1:65" s="2" customFormat="1" ht="16.5" customHeight="1">
      <c r="A372" s="35"/>
      <c r="B372" s="140"/>
      <c r="C372" s="183" t="s">
        <v>2005</v>
      </c>
      <c r="D372" s="183" t="s">
        <v>405</v>
      </c>
      <c r="E372" s="184" t="s">
        <v>2006</v>
      </c>
      <c r="F372" s="185" t="s">
        <v>2007</v>
      </c>
      <c r="G372" s="186" t="s">
        <v>500</v>
      </c>
      <c r="H372" s="187">
        <v>3</v>
      </c>
      <c r="I372" s="188"/>
      <c r="J372" s="189">
        <f t="shared" ref="J372:J381" si="54">ROUND(I372*H372,2)</f>
        <v>0</v>
      </c>
      <c r="K372" s="185" t="s">
        <v>3</v>
      </c>
      <c r="L372" s="190"/>
      <c r="M372" s="191" t="s">
        <v>3</v>
      </c>
      <c r="N372" s="192" t="s">
        <v>40</v>
      </c>
      <c r="O372" s="56"/>
      <c r="P372" s="150">
        <f t="shared" ref="P372:P381" si="55">O372*H372</f>
        <v>0</v>
      </c>
      <c r="Q372" s="150">
        <v>0</v>
      </c>
      <c r="R372" s="150">
        <f t="shared" ref="R372:R381" si="56">Q372*H372</f>
        <v>0</v>
      </c>
      <c r="S372" s="150">
        <v>0</v>
      </c>
      <c r="T372" s="151">
        <f t="shared" ref="T372:T381" si="57"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152" t="s">
        <v>192</v>
      </c>
      <c r="AT372" s="152" t="s">
        <v>405</v>
      </c>
      <c r="AU372" s="152" t="s">
        <v>79</v>
      </c>
      <c r="AY372" s="20" t="s">
        <v>135</v>
      </c>
      <c r="BE372" s="153">
        <f t="shared" ref="BE372:BE381" si="58">IF(N372="základní",J372,0)</f>
        <v>0</v>
      </c>
      <c r="BF372" s="153">
        <f t="shared" ref="BF372:BF381" si="59">IF(N372="snížená",J372,0)</f>
        <v>0</v>
      </c>
      <c r="BG372" s="153">
        <f t="shared" ref="BG372:BG381" si="60">IF(N372="zákl. přenesená",J372,0)</f>
        <v>0</v>
      </c>
      <c r="BH372" s="153">
        <f t="shared" ref="BH372:BH381" si="61">IF(N372="sníž. přenesená",J372,0)</f>
        <v>0</v>
      </c>
      <c r="BI372" s="153">
        <f t="shared" ref="BI372:BI381" si="62">IF(N372="nulová",J372,0)</f>
        <v>0</v>
      </c>
      <c r="BJ372" s="20" t="s">
        <v>77</v>
      </c>
      <c r="BK372" s="153">
        <f t="shared" ref="BK372:BK381" si="63">ROUND(I372*H372,2)</f>
        <v>0</v>
      </c>
      <c r="BL372" s="20" t="s">
        <v>142</v>
      </c>
      <c r="BM372" s="152" t="s">
        <v>2008</v>
      </c>
    </row>
    <row r="373" spans="1:65" s="2" customFormat="1" ht="16.5" customHeight="1">
      <c r="A373" s="35"/>
      <c r="B373" s="140"/>
      <c r="C373" s="183" t="s">
        <v>1705</v>
      </c>
      <c r="D373" s="183" t="s">
        <v>405</v>
      </c>
      <c r="E373" s="184" t="s">
        <v>2009</v>
      </c>
      <c r="F373" s="185" t="s">
        <v>2010</v>
      </c>
      <c r="G373" s="186" t="s">
        <v>500</v>
      </c>
      <c r="H373" s="187">
        <v>4</v>
      </c>
      <c r="I373" s="188"/>
      <c r="J373" s="189">
        <f t="shared" si="54"/>
        <v>0</v>
      </c>
      <c r="K373" s="185" t="s">
        <v>3</v>
      </c>
      <c r="L373" s="190"/>
      <c r="M373" s="191" t="s">
        <v>3</v>
      </c>
      <c r="N373" s="192" t="s">
        <v>40</v>
      </c>
      <c r="O373" s="56"/>
      <c r="P373" s="150">
        <f t="shared" si="55"/>
        <v>0</v>
      </c>
      <c r="Q373" s="150">
        <v>0</v>
      </c>
      <c r="R373" s="150">
        <f t="shared" si="56"/>
        <v>0</v>
      </c>
      <c r="S373" s="150">
        <v>0</v>
      </c>
      <c r="T373" s="151">
        <f t="shared" si="57"/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152" t="s">
        <v>192</v>
      </c>
      <c r="AT373" s="152" t="s">
        <v>405</v>
      </c>
      <c r="AU373" s="152" t="s">
        <v>79</v>
      </c>
      <c r="AY373" s="20" t="s">
        <v>135</v>
      </c>
      <c r="BE373" s="153">
        <f t="shared" si="58"/>
        <v>0</v>
      </c>
      <c r="BF373" s="153">
        <f t="shared" si="59"/>
        <v>0</v>
      </c>
      <c r="BG373" s="153">
        <f t="shared" si="60"/>
        <v>0</v>
      </c>
      <c r="BH373" s="153">
        <f t="shared" si="61"/>
        <v>0</v>
      </c>
      <c r="BI373" s="153">
        <f t="shared" si="62"/>
        <v>0</v>
      </c>
      <c r="BJ373" s="20" t="s">
        <v>77</v>
      </c>
      <c r="BK373" s="153">
        <f t="shared" si="63"/>
        <v>0</v>
      </c>
      <c r="BL373" s="20" t="s">
        <v>142</v>
      </c>
      <c r="BM373" s="152" t="s">
        <v>2011</v>
      </c>
    </row>
    <row r="374" spans="1:65" s="2" customFormat="1" ht="16.5" customHeight="1">
      <c r="A374" s="35"/>
      <c r="B374" s="140"/>
      <c r="C374" s="183" t="s">
        <v>2012</v>
      </c>
      <c r="D374" s="183" t="s">
        <v>405</v>
      </c>
      <c r="E374" s="184" t="s">
        <v>2013</v>
      </c>
      <c r="F374" s="185" t="s">
        <v>2014</v>
      </c>
      <c r="G374" s="186" t="s">
        <v>500</v>
      </c>
      <c r="H374" s="187">
        <v>5</v>
      </c>
      <c r="I374" s="188"/>
      <c r="J374" s="189">
        <f t="shared" si="54"/>
        <v>0</v>
      </c>
      <c r="K374" s="185" t="s">
        <v>3</v>
      </c>
      <c r="L374" s="190"/>
      <c r="M374" s="191" t="s">
        <v>3</v>
      </c>
      <c r="N374" s="192" t="s">
        <v>40</v>
      </c>
      <c r="O374" s="56"/>
      <c r="P374" s="150">
        <f t="shared" si="55"/>
        <v>0</v>
      </c>
      <c r="Q374" s="150">
        <v>0</v>
      </c>
      <c r="R374" s="150">
        <f t="shared" si="56"/>
        <v>0</v>
      </c>
      <c r="S374" s="150">
        <v>0</v>
      </c>
      <c r="T374" s="151">
        <f t="shared" si="57"/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152" t="s">
        <v>192</v>
      </c>
      <c r="AT374" s="152" t="s">
        <v>405</v>
      </c>
      <c r="AU374" s="152" t="s">
        <v>79</v>
      </c>
      <c r="AY374" s="20" t="s">
        <v>135</v>
      </c>
      <c r="BE374" s="153">
        <f t="shared" si="58"/>
        <v>0</v>
      </c>
      <c r="BF374" s="153">
        <f t="shared" si="59"/>
        <v>0</v>
      </c>
      <c r="BG374" s="153">
        <f t="shared" si="60"/>
        <v>0</v>
      </c>
      <c r="BH374" s="153">
        <f t="shared" si="61"/>
        <v>0</v>
      </c>
      <c r="BI374" s="153">
        <f t="shared" si="62"/>
        <v>0</v>
      </c>
      <c r="BJ374" s="20" t="s">
        <v>77</v>
      </c>
      <c r="BK374" s="153">
        <f t="shared" si="63"/>
        <v>0</v>
      </c>
      <c r="BL374" s="20" t="s">
        <v>142</v>
      </c>
      <c r="BM374" s="152" t="s">
        <v>2015</v>
      </c>
    </row>
    <row r="375" spans="1:65" s="2" customFormat="1" ht="16.5" customHeight="1">
      <c r="A375" s="35"/>
      <c r="B375" s="140"/>
      <c r="C375" s="183" t="s">
        <v>1708</v>
      </c>
      <c r="D375" s="183" t="s">
        <v>405</v>
      </c>
      <c r="E375" s="184" t="s">
        <v>2016</v>
      </c>
      <c r="F375" s="185" t="s">
        <v>2017</v>
      </c>
      <c r="G375" s="186" t="s">
        <v>500</v>
      </c>
      <c r="H375" s="187">
        <v>9</v>
      </c>
      <c r="I375" s="188"/>
      <c r="J375" s="189">
        <f t="shared" si="54"/>
        <v>0</v>
      </c>
      <c r="K375" s="185" t="s">
        <v>3</v>
      </c>
      <c r="L375" s="190"/>
      <c r="M375" s="191" t="s">
        <v>3</v>
      </c>
      <c r="N375" s="192" t="s">
        <v>40</v>
      </c>
      <c r="O375" s="56"/>
      <c r="P375" s="150">
        <f t="shared" si="55"/>
        <v>0</v>
      </c>
      <c r="Q375" s="150">
        <v>0</v>
      </c>
      <c r="R375" s="150">
        <f t="shared" si="56"/>
        <v>0</v>
      </c>
      <c r="S375" s="150">
        <v>0</v>
      </c>
      <c r="T375" s="151">
        <f t="shared" si="57"/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52" t="s">
        <v>192</v>
      </c>
      <c r="AT375" s="152" t="s">
        <v>405</v>
      </c>
      <c r="AU375" s="152" t="s">
        <v>79</v>
      </c>
      <c r="AY375" s="20" t="s">
        <v>135</v>
      </c>
      <c r="BE375" s="153">
        <f t="shared" si="58"/>
        <v>0</v>
      </c>
      <c r="BF375" s="153">
        <f t="shared" si="59"/>
        <v>0</v>
      </c>
      <c r="BG375" s="153">
        <f t="shared" si="60"/>
        <v>0</v>
      </c>
      <c r="BH375" s="153">
        <f t="shared" si="61"/>
        <v>0</v>
      </c>
      <c r="BI375" s="153">
        <f t="shared" si="62"/>
        <v>0</v>
      </c>
      <c r="BJ375" s="20" t="s">
        <v>77</v>
      </c>
      <c r="BK375" s="153">
        <f t="shared" si="63"/>
        <v>0</v>
      </c>
      <c r="BL375" s="20" t="s">
        <v>142</v>
      </c>
      <c r="BM375" s="152" t="s">
        <v>2018</v>
      </c>
    </row>
    <row r="376" spans="1:65" s="2" customFormat="1" ht="16.5" customHeight="1">
      <c r="A376" s="35"/>
      <c r="B376" s="140"/>
      <c r="C376" s="183" t="s">
        <v>2019</v>
      </c>
      <c r="D376" s="183" t="s">
        <v>405</v>
      </c>
      <c r="E376" s="184" t="s">
        <v>2020</v>
      </c>
      <c r="F376" s="185" t="s">
        <v>2021</v>
      </c>
      <c r="G376" s="186" t="s">
        <v>500</v>
      </c>
      <c r="H376" s="187">
        <v>4</v>
      </c>
      <c r="I376" s="188"/>
      <c r="J376" s="189">
        <f t="shared" si="54"/>
        <v>0</v>
      </c>
      <c r="K376" s="185" t="s">
        <v>3</v>
      </c>
      <c r="L376" s="190"/>
      <c r="M376" s="191" t="s">
        <v>3</v>
      </c>
      <c r="N376" s="192" t="s">
        <v>40</v>
      </c>
      <c r="O376" s="56"/>
      <c r="P376" s="150">
        <f t="shared" si="55"/>
        <v>0</v>
      </c>
      <c r="Q376" s="150">
        <v>0</v>
      </c>
      <c r="R376" s="150">
        <f t="shared" si="56"/>
        <v>0</v>
      </c>
      <c r="S376" s="150">
        <v>0</v>
      </c>
      <c r="T376" s="151">
        <f t="shared" si="57"/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152" t="s">
        <v>192</v>
      </c>
      <c r="AT376" s="152" t="s">
        <v>405</v>
      </c>
      <c r="AU376" s="152" t="s">
        <v>79</v>
      </c>
      <c r="AY376" s="20" t="s">
        <v>135</v>
      </c>
      <c r="BE376" s="153">
        <f t="shared" si="58"/>
        <v>0</v>
      </c>
      <c r="BF376" s="153">
        <f t="shared" si="59"/>
        <v>0</v>
      </c>
      <c r="BG376" s="153">
        <f t="shared" si="60"/>
        <v>0</v>
      </c>
      <c r="BH376" s="153">
        <f t="shared" si="61"/>
        <v>0</v>
      </c>
      <c r="BI376" s="153">
        <f t="shared" si="62"/>
        <v>0</v>
      </c>
      <c r="BJ376" s="20" t="s">
        <v>77</v>
      </c>
      <c r="BK376" s="153">
        <f t="shared" si="63"/>
        <v>0</v>
      </c>
      <c r="BL376" s="20" t="s">
        <v>142</v>
      </c>
      <c r="BM376" s="152" t="s">
        <v>2022</v>
      </c>
    </row>
    <row r="377" spans="1:65" s="2" customFormat="1" ht="16.5" customHeight="1">
      <c r="A377" s="35"/>
      <c r="B377" s="140"/>
      <c r="C377" s="183" t="s">
        <v>1711</v>
      </c>
      <c r="D377" s="183" t="s">
        <v>405</v>
      </c>
      <c r="E377" s="184" t="s">
        <v>2023</v>
      </c>
      <c r="F377" s="185" t="s">
        <v>2024</v>
      </c>
      <c r="G377" s="186" t="s">
        <v>500</v>
      </c>
      <c r="H377" s="187">
        <v>5</v>
      </c>
      <c r="I377" s="188"/>
      <c r="J377" s="189">
        <f t="shared" si="54"/>
        <v>0</v>
      </c>
      <c r="K377" s="185" t="s">
        <v>3</v>
      </c>
      <c r="L377" s="190"/>
      <c r="M377" s="191" t="s">
        <v>3</v>
      </c>
      <c r="N377" s="192" t="s">
        <v>40</v>
      </c>
      <c r="O377" s="56"/>
      <c r="P377" s="150">
        <f t="shared" si="55"/>
        <v>0</v>
      </c>
      <c r="Q377" s="150">
        <v>0</v>
      </c>
      <c r="R377" s="150">
        <f t="shared" si="56"/>
        <v>0</v>
      </c>
      <c r="S377" s="150">
        <v>0</v>
      </c>
      <c r="T377" s="151">
        <f t="shared" si="57"/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152" t="s">
        <v>192</v>
      </c>
      <c r="AT377" s="152" t="s">
        <v>405</v>
      </c>
      <c r="AU377" s="152" t="s">
        <v>79</v>
      </c>
      <c r="AY377" s="20" t="s">
        <v>135</v>
      </c>
      <c r="BE377" s="153">
        <f t="shared" si="58"/>
        <v>0</v>
      </c>
      <c r="BF377" s="153">
        <f t="shared" si="59"/>
        <v>0</v>
      </c>
      <c r="BG377" s="153">
        <f t="shared" si="60"/>
        <v>0</v>
      </c>
      <c r="BH377" s="153">
        <f t="shared" si="61"/>
        <v>0</v>
      </c>
      <c r="BI377" s="153">
        <f t="shared" si="62"/>
        <v>0</v>
      </c>
      <c r="BJ377" s="20" t="s">
        <v>77</v>
      </c>
      <c r="BK377" s="153">
        <f t="shared" si="63"/>
        <v>0</v>
      </c>
      <c r="BL377" s="20" t="s">
        <v>142</v>
      </c>
      <c r="BM377" s="152" t="s">
        <v>2025</v>
      </c>
    </row>
    <row r="378" spans="1:65" s="2" customFormat="1" ht="16.5" customHeight="1">
      <c r="A378" s="35"/>
      <c r="B378" s="140"/>
      <c r="C378" s="183" t="s">
        <v>2026</v>
      </c>
      <c r="D378" s="183" t="s">
        <v>405</v>
      </c>
      <c r="E378" s="184" t="s">
        <v>2027</v>
      </c>
      <c r="F378" s="185" t="s">
        <v>2028</v>
      </c>
      <c r="G378" s="186" t="s">
        <v>500</v>
      </c>
      <c r="H378" s="187">
        <v>6</v>
      </c>
      <c r="I378" s="188"/>
      <c r="J378" s="189">
        <f t="shared" si="54"/>
        <v>0</v>
      </c>
      <c r="K378" s="185" t="s">
        <v>3</v>
      </c>
      <c r="L378" s="190"/>
      <c r="M378" s="191" t="s">
        <v>3</v>
      </c>
      <c r="N378" s="192" t="s">
        <v>40</v>
      </c>
      <c r="O378" s="56"/>
      <c r="P378" s="150">
        <f t="shared" si="55"/>
        <v>0</v>
      </c>
      <c r="Q378" s="150">
        <v>0</v>
      </c>
      <c r="R378" s="150">
        <f t="shared" si="56"/>
        <v>0</v>
      </c>
      <c r="S378" s="150">
        <v>0</v>
      </c>
      <c r="T378" s="151">
        <f t="shared" si="57"/>
        <v>0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152" t="s">
        <v>192</v>
      </c>
      <c r="AT378" s="152" t="s">
        <v>405</v>
      </c>
      <c r="AU378" s="152" t="s">
        <v>79</v>
      </c>
      <c r="AY378" s="20" t="s">
        <v>135</v>
      </c>
      <c r="BE378" s="153">
        <f t="shared" si="58"/>
        <v>0</v>
      </c>
      <c r="BF378" s="153">
        <f t="shared" si="59"/>
        <v>0</v>
      </c>
      <c r="BG378" s="153">
        <f t="shared" si="60"/>
        <v>0</v>
      </c>
      <c r="BH378" s="153">
        <f t="shared" si="61"/>
        <v>0</v>
      </c>
      <c r="BI378" s="153">
        <f t="shared" si="62"/>
        <v>0</v>
      </c>
      <c r="BJ378" s="20" t="s">
        <v>77</v>
      </c>
      <c r="BK378" s="153">
        <f t="shared" si="63"/>
        <v>0</v>
      </c>
      <c r="BL378" s="20" t="s">
        <v>142</v>
      </c>
      <c r="BM378" s="152" t="s">
        <v>2029</v>
      </c>
    </row>
    <row r="379" spans="1:65" s="2" customFormat="1" ht="16.5" customHeight="1">
      <c r="A379" s="35"/>
      <c r="B379" s="140"/>
      <c r="C379" s="183" t="s">
        <v>1714</v>
      </c>
      <c r="D379" s="183" t="s">
        <v>405</v>
      </c>
      <c r="E379" s="184" t="s">
        <v>2030</v>
      </c>
      <c r="F379" s="185" t="s">
        <v>2031</v>
      </c>
      <c r="G379" s="186" t="s">
        <v>500</v>
      </c>
      <c r="H379" s="187">
        <v>9</v>
      </c>
      <c r="I379" s="188"/>
      <c r="J379" s="189">
        <f t="shared" si="54"/>
        <v>0</v>
      </c>
      <c r="K379" s="185" t="s">
        <v>3</v>
      </c>
      <c r="L379" s="190"/>
      <c r="M379" s="191" t="s">
        <v>3</v>
      </c>
      <c r="N379" s="192" t="s">
        <v>40</v>
      </c>
      <c r="O379" s="56"/>
      <c r="P379" s="150">
        <f t="shared" si="55"/>
        <v>0</v>
      </c>
      <c r="Q379" s="150">
        <v>0</v>
      </c>
      <c r="R379" s="150">
        <f t="shared" si="56"/>
        <v>0</v>
      </c>
      <c r="S379" s="150">
        <v>0</v>
      </c>
      <c r="T379" s="151">
        <f t="shared" si="57"/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152" t="s">
        <v>192</v>
      </c>
      <c r="AT379" s="152" t="s">
        <v>405</v>
      </c>
      <c r="AU379" s="152" t="s">
        <v>79</v>
      </c>
      <c r="AY379" s="20" t="s">
        <v>135</v>
      </c>
      <c r="BE379" s="153">
        <f t="shared" si="58"/>
        <v>0</v>
      </c>
      <c r="BF379" s="153">
        <f t="shared" si="59"/>
        <v>0</v>
      </c>
      <c r="BG379" s="153">
        <f t="shared" si="60"/>
        <v>0</v>
      </c>
      <c r="BH379" s="153">
        <f t="shared" si="61"/>
        <v>0</v>
      </c>
      <c r="BI379" s="153">
        <f t="shared" si="62"/>
        <v>0</v>
      </c>
      <c r="BJ379" s="20" t="s">
        <v>77</v>
      </c>
      <c r="BK379" s="153">
        <f t="shared" si="63"/>
        <v>0</v>
      </c>
      <c r="BL379" s="20" t="s">
        <v>142</v>
      </c>
      <c r="BM379" s="152" t="s">
        <v>2032</v>
      </c>
    </row>
    <row r="380" spans="1:65" s="2" customFormat="1" ht="16.5" customHeight="1">
      <c r="A380" s="35"/>
      <c r="B380" s="140"/>
      <c r="C380" s="183" t="s">
        <v>2033</v>
      </c>
      <c r="D380" s="183" t="s">
        <v>405</v>
      </c>
      <c r="E380" s="184" t="s">
        <v>2034</v>
      </c>
      <c r="F380" s="185" t="s">
        <v>2035</v>
      </c>
      <c r="G380" s="186" t="s">
        <v>500</v>
      </c>
      <c r="H380" s="187">
        <v>14</v>
      </c>
      <c r="I380" s="188"/>
      <c r="J380" s="189">
        <f t="shared" si="54"/>
        <v>0</v>
      </c>
      <c r="K380" s="185" t="s">
        <v>3</v>
      </c>
      <c r="L380" s="190"/>
      <c r="M380" s="191" t="s">
        <v>3</v>
      </c>
      <c r="N380" s="192" t="s">
        <v>40</v>
      </c>
      <c r="O380" s="56"/>
      <c r="P380" s="150">
        <f t="shared" si="55"/>
        <v>0</v>
      </c>
      <c r="Q380" s="150">
        <v>0</v>
      </c>
      <c r="R380" s="150">
        <f t="shared" si="56"/>
        <v>0</v>
      </c>
      <c r="S380" s="150">
        <v>0</v>
      </c>
      <c r="T380" s="151">
        <f t="shared" si="57"/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152" t="s">
        <v>192</v>
      </c>
      <c r="AT380" s="152" t="s">
        <v>405</v>
      </c>
      <c r="AU380" s="152" t="s">
        <v>79</v>
      </c>
      <c r="AY380" s="20" t="s">
        <v>135</v>
      </c>
      <c r="BE380" s="153">
        <f t="shared" si="58"/>
        <v>0</v>
      </c>
      <c r="BF380" s="153">
        <f t="shared" si="59"/>
        <v>0</v>
      </c>
      <c r="BG380" s="153">
        <f t="shared" si="60"/>
        <v>0</v>
      </c>
      <c r="BH380" s="153">
        <f t="shared" si="61"/>
        <v>0</v>
      </c>
      <c r="BI380" s="153">
        <f t="shared" si="62"/>
        <v>0</v>
      </c>
      <c r="BJ380" s="20" t="s">
        <v>77</v>
      </c>
      <c r="BK380" s="153">
        <f t="shared" si="63"/>
        <v>0</v>
      </c>
      <c r="BL380" s="20" t="s">
        <v>142</v>
      </c>
      <c r="BM380" s="152" t="s">
        <v>2036</v>
      </c>
    </row>
    <row r="381" spans="1:65" s="2" customFormat="1" ht="16.5" customHeight="1">
      <c r="A381" s="35"/>
      <c r="B381" s="140"/>
      <c r="C381" s="141" t="s">
        <v>1717</v>
      </c>
      <c r="D381" s="141" t="s">
        <v>137</v>
      </c>
      <c r="E381" s="142" t="s">
        <v>2037</v>
      </c>
      <c r="F381" s="143" t="s">
        <v>2038</v>
      </c>
      <c r="G381" s="144" t="s">
        <v>500</v>
      </c>
      <c r="H381" s="145">
        <v>16</v>
      </c>
      <c r="I381" s="146"/>
      <c r="J381" s="147">
        <f t="shared" si="54"/>
        <v>0</v>
      </c>
      <c r="K381" s="143" t="s">
        <v>141</v>
      </c>
      <c r="L381" s="36"/>
      <c r="M381" s="148" t="s">
        <v>3</v>
      </c>
      <c r="N381" s="149" t="s">
        <v>40</v>
      </c>
      <c r="O381" s="56"/>
      <c r="P381" s="150">
        <f t="shared" si="55"/>
        <v>0</v>
      </c>
      <c r="Q381" s="150">
        <v>0</v>
      </c>
      <c r="R381" s="150">
        <f t="shared" si="56"/>
        <v>0</v>
      </c>
      <c r="S381" s="150">
        <v>0</v>
      </c>
      <c r="T381" s="151">
        <f t="shared" si="57"/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152" t="s">
        <v>142</v>
      </c>
      <c r="AT381" s="152" t="s">
        <v>137</v>
      </c>
      <c r="AU381" s="152" t="s">
        <v>79</v>
      </c>
      <c r="AY381" s="20" t="s">
        <v>135</v>
      </c>
      <c r="BE381" s="153">
        <f t="shared" si="58"/>
        <v>0</v>
      </c>
      <c r="BF381" s="153">
        <f t="shared" si="59"/>
        <v>0</v>
      </c>
      <c r="BG381" s="153">
        <f t="shared" si="60"/>
        <v>0</v>
      </c>
      <c r="BH381" s="153">
        <f t="shared" si="61"/>
        <v>0</v>
      </c>
      <c r="BI381" s="153">
        <f t="shared" si="62"/>
        <v>0</v>
      </c>
      <c r="BJ381" s="20" t="s">
        <v>77</v>
      </c>
      <c r="BK381" s="153">
        <f t="shared" si="63"/>
        <v>0</v>
      </c>
      <c r="BL381" s="20" t="s">
        <v>142</v>
      </c>
      <c r="BM381" s="152" t="s">
        <v>2039</v>
      </c>
    </row>
    <row r="382" spans="1:65" s="2" customFormat="1" ht="11.25">
      <c r="A382" s="35"/>
      <c r="B382" s="36"/>
      <c r="C382" s="35"/>
      <c r="D382" s="154" t="s">
        <v>144</v>
      </c>
      <c r="E382" s="35"/>
      <c r="F382" s="155" t="s">
        <v>2040</v>
      </c>
      <c r="G382" s="35"/>
      <c r="H382" s="35"/>
      <c r="I382" s="156"/>
      <c r="J382" s="35"/>
      <c r="K382" s="35"/>
      <c r="L382" s="36"/>
      <c r="M382" s="157"/>
      <c r="N382" s="158"/>
      <c r="O382" s="56"/>
      <c r="P382" s="56"/>
      <c r="Q382" s="56"/>
      <c r="R382" s="56"/>
      <c r="S382" s="56"/>
      <c r="T382" s="57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T382" s="20" t="s">
        <v>144</v>
      </c>
      <c r="AU382" s="20" t="s">
        <v>79</v>
      </c>
    </row>
    <row r="383" spans="1:65" s="2" customFormat="1" ht="16.5" customHeight="1">
      <c r="A383" s="35"/>
      <c r="B383" s="140"/>
      <c r="C383" s="183" t="s">
        <v>2041</v>
      </c>
      <c r="D383" s="183" t="s">
        <v>405</v>
      </c>
      <c r="E383" s="184" t="s">
        <v>2042</v>
      </c>
      <c r="F383" s="185" t="s">
        <v>2043</v>
      </c>
      <c r="G383" s="186" t="s">
        <v>500</v>
      </c>
      <c r="H383" s="187">
        <v>16</v>
      </c>
      <c r="I383" s="188"/>
      <c r="J383" s="189">
        <f>ROUND(I383*H383,2)</f>
        <v>0</v>
      </c>
      <c r="K383" s="185" t="s">
        <v>141</v>
      </c>
      <c r="L383" s="190"/>
      <c r="M383" s="191" t="s">
        <v>3</v>
      </c>
      <c r="N383" s="192" t="s">
        <v>40</v>
      </c>
      <c r="O383" s="56"/>
      <c r="P383" s="150">
        <f>O383*H383</f>
        <v>0</v>
      </c>
      <c r="Q383" s="150">
        <v>0</v>
      </c>
      <c r="R383" s="150">
        <f>Q383*H383</f>
        <v>0</v>
      </c>
      <c r="S383" s="150">
        <v>0</v>
      </c>
      <c r="T383" s="151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152" t="s">
        <v>192</v>
      </c>
      <c r="AT383" s="152" t="s">
        <v>405</v>
      </c>
      <c r="AU383" s="152" t="s">
        <v>79</v>
      </c>
      <c r="AY383" s="20" t="s">
        <v>135</v>
      </c>
      <c r="BE383" s="153">
        <f>IF(N383="základní",J383,0)</f>
        <v>0</v>
      </c>
      <c r="BF383" s="153">
        <f>IF(N383="snížená",J383,0)</f>
        <v>0</v>
      </c>
      <c r="BG383" s="153">
        <f>IF(N383="zákl. přenesená",J383,0)</f>
        <v>0</v>
      </c>
      <c r="BH383" s="153">
        <f>IF(N383="sníž. přenesená",J383,0)</f>
        <v>0</v>
      </c>
      <c r="BI383" s="153">
        <f>IF(N383="nulová",J383,0)</f>
        <v>0</v>
      </c>
      <c r="BJ383" s="20" t="s">
        <v>77</v>
      </c>
      <c r="BK383" s="153">
        <f>ROUND(I383*H383,2)</f>
        <v>0</v>
      </c>
      <c r="BL383" s="20" t="s">
        <v>142</v>
      </c>
      <c r="BM383" s="152" t="s">
        <v>2044</v>
      </c>
    </row>
    <row r="384" spans="1:65" s="2" customFormat="1" ht="16.5" customHeight="1">
      <c r="A384" s="35"/>
      <c r="B384" s="140"/>
      <c r="C384" s="141" t="s">
        <v>1720</v>
      </c>
      <c r="D384" s="141" t="s">
        <v>137</v>
      </c>
      <c r="E384" s="142" t="s">
        <v>2045</v>
      </c>
      <c r="F384" s="143" t="s">
        <v>2046</v>
      </c>
      <c r="G384" s="144" t="s">
        <v>500</v>
      </c>
      <c r="H384" s="145">
        <v>43</v>
      </c>
      <c r="I384" s="146"/>
      <c r="J384" s="147">
        <f>ROUND(I384*H384,2)</f>
        <v>0</v>
      </c>
      <c r="K384" s="143" t="s">
        <v>141</v>
      </c>
      <c r="L384" s="36"/>
      <c r="M384" s="148" t="s">
        <v>3</v>
      </c>
      <c r="N384" s="149" t="s">
        <v>40</v>
      </c>
      <c r="O384" s="56"/>
      <c r="P384" s="150">
        <f>O384*H384</f>
        <v>0</v>
      </c>
      <c r="Q384" s="150">
        <v>0</v>
      </c>
      <c r="R384" s="150">
        <f>Q384*H384</f>
        <v>0</v>
      </c>
      <c r="S384" s="150">
        <v>0</v>
      </c>
      <c r="T384" s="151">
        <f>S384*H384</f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152" t="s">
        <v>142</v>
      </c>
      <c r="AT384" s="152" t="s">
        <v>137</v>
      </c>
      <c r="AU384" s="152" t="s">
        <v>79</v>
      </c>
      <c r="AY384" s="20" t="s">
        <v>135</v>
      </c>
      <c r="BE384" s="153">
        <f>IF(N384="základní",J384,0)</f>
        <v>0</v>
      </c>
      <c r="BF384" s="153">
        <f>IF(N384="snížená",J384,0)</f>
        <v>0</v>
      </c>
      <c r="BG384" s="153">
        <f>IF(N384="zákl. přenesená",J384,0)</f>
        <v>0</v>
      </c>
      <c r="BH384" s="153">
        <f>IF(N384="sníž. přenesená",J384,0)</f>
        <v>0</v>
      </c>
      <c r="BI384" s="153">
        <f>IF(N384="nulová",J384,0)</f>
        <v>0</v>
      </c>
      <c r="BJ384" s="20" t="s">
        <v>77</v>
      </c>
      <c r="BK384" s="153">
        <f>ROUND(I384*H384,2)</f>
        <v>0</v>
      </c>
      <c r="BL384" s="20" t="s">
        <v>142</v>
      </c>
      <c r="BM384" s="152" t="s">
        <v>2047</v>
      </c>
    </row>
    <row r="385" spans="1:65" s="2" customFormat="1" ht="11.25">
      <c r="A385" s="35"/>
      <c r="B385" s="36"/>
      <c r="C385" s="35"/>
      <c r="D385" s="154" t="s">
        <v>144</v>
      </c>
      <c r="E385" s="35"/>
      <c r="F385" s="155" t="s">
        <v>2048</v>
      </c>
      <c r="G385" s="35"/>
      <c r="H385" s="35"/>
      <c r="I385" s="156"/>
      <c r="J385" s="35"/>
      <c r="K385" s="35"/>
      <c r="L385" s="36"/>
      <c r="M385" s="157"/>
      <c r="N385" s="158"/>
      <c r="O385" s="56"/>
      <c r="P385" s="56"/>
      <c r="Q385" s="56"/>
      <c r="R385" s="56"/>
      <c r="S385" s="56"/>
      <c r="T385" s="57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T385" s="20" t="s">
        <v>144</v>
      </c>
      <c r="AU385" s="20" t="s">
        <v>79</v>
      </c>
    </row>
    <row r="386" spans="1:65" s="2" customFormat="1" ht="16.5" customHeight="1">
      <c r="A386" s="35"/>
      <c r="B386" s="140"/>
      <c r="C386" s="183" t="s">
        <v>2049</v>
      </c>
      <c r="D386" s="183" t="s">
        <v>405</v>
      </c>
      <c r="E386" s="184" t="s">
        <v>2042</v>
      </c>
      <c r="F386" s="185" t="s">
        <v>2043</v>
      </c>
      <c r="G386" s="186" t="s">
        <v>500</v>
      </c>
      <c r="H386" s="187">
        <v>129</v>
      </c>
      <c r="I386" s="188"/>
      <c r="J386" s="189">
        <f>ROUND(I386*H386,2)</f>
        <v>0</v>
      </c>
      <c r="K386" s="185" t="s">
        <v>141</v>
      </c>
      <c r="L386" s="190"/>
      <c r="M386" s="191" t="s">
        <v>3</v>
      </c>
      <c r="N386" s="192" t="s">
        <v>40</v>
      </c>
      <c r="O386" s="56"/>
      <c r="P386" s="150">
        <f>O386*H386</f>
        <v>0</v>
      </c>
      <c r="Q386" s="150">
        <v>0</v>
      </c>
      <c r="R386" s="150">
        <f>Q386*H386</f>
        <v>0</v>
      </c>
      <c r="S386" s="150">
        <v>0</v>
      </c>
      <c r="T386" s="151">
        <f>S386*H386</f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152" t="s">
        <v>192</v>
      </c>
      <c r="AT386" s="152" t="s">
        <v>405</v>
      </c>
      <c r="AU386" s="152" t="s">
        <v>79</v>
      </c>
      <c r="AY386" s="20" t="s">
        <v>135</v>
      </c>
      <c r="BE386" s="153">
        <f>IF(N386="základní",J386,0)</f>
        <v>0</v>
      </c>
      <c r="BF386" s="153">
        <f>IF(N386="snížená",J386,0)</f>
        <v>0</v>
      </c>
      <c r="BG386" s="153">
        <f>IF(N386="zákl. přenesená",J386,0)</f>
        <v>0</v>
      </c>
      <c r="BH386" s="153">
        <f>IF(N386="sníž. přenesená",J386,0)</f>
        <v>0</v>
      </c>
      <c r="BI386" s="153">
        <f>IF(N386="nulová",J386,0)</f>
        <v>0</v>
      </c>
      <c r="BJ386" s="20" t="s">
        <v>77</v>
      </c>
      <c r="BK386" s="153">
        <f>ROUND(I386*H386,2)</f>
        <v>0</v>
      </c>
      <c r="BL386" s="20" t="s">
        <v>142</v>
      </c>
      <c r="BM386" s="152" t="s">
        <v>2050</v>
      </c>
    </row>
    <row r="387" spans="1:65" s="14" customFormat="1" ht="11.25">
      <c r="B387" s="167"/>
      <c r="D387" s="160" t="s">
        <v>146</v>
      </c>
      <c r="E387" s="168" t="s">
        <v>3</v>
      </c>
      <c r="F387" s="169" t="s">
        <v>2051</v>
      </c>
      <c r="H387" s="170">
        <v>129</v>
      </c>
      <c r="I387" s="171"/>
      <c r="L387" s="167"/>
      <c r="M387" s="172"/>
      <c r="N387" s="173"/>
      <c r="O387" s="173"/>
      <c r="P387" s="173"/>
      <c r="Q387" s="173"/>
      <c r="R387" s="173"/>
      <c r="S387" s="173"/>
      <c r="T387" s="174"/>
      <c r="AT387" s="168" t="s">
        <v>146</v>
      </c>
      <c r="AU387" s="168" t="s">
        <v>79</v>
      </c>
      <c r="AV387" s="14" t="s">
        <v>79</v>
      </c>
      <c r="AW387" s="14" t="s">
        <v>31</v>
      </c>
      <c r="AX387" s="14" t="s">
        <v>69</v>
      </c>
      <c r="AY387" s="168" t="s">
        <v>135</v>
      </c>
    </row>
    <row r="388" spans="1:65" s="15" customFormat="1" ht="11.25">
      <c r="B388" s="175"/>
      <c r="D388" s="160" t="s">
        <v>146</v>
      </c>
      <c r="E388" s="176" t="s">
        <v>3</v>
      </c>
      <c r="F388" s="177" t="s">
        <v>149</v>
      </c>
      <c r="H388" s="178">
        <v>129</v>
      </c>
      <c r="I388" s="179"/>
      <c r="L388" s="175"/>
      <c r="M388" s="180"/>
      <c r="N388" s="181"/>
      <c r="O388" s="181"/>
      <c r="P388" s="181"/>
      <c r="Q388" s="181"/>
      <c r="R388" s="181"/>
      <c r="S388" s="181"/>
      <c r="T388" s="182"/>
      <c r="AT388" s="176" t="s">
        <v>146</v>
      </c>
      <c r="AU388" s="176" t="s">
        <v>79</v>
      </c>
      <c r="AV388" s="15" t="s">
        <v>142</v>
      </c>
      <c r="AW388" s="15" t="s">
        <v>31</v>
      </c>
      <c r="AX388" s="15" t="s">
        <v>77</v>
      </c>
      <c r="AY388" s="176" t="s">
        <v>135</v>
      </c>
    </row>
    <row r="389" spans="1:65" s="2" customFormat="1" ht="16.5" customHeight="1">
      <c r="A389" s="35"/>
      <c r="B389" s="140"/>
      <c r="C389" s="183" t="s">
        <v>1723</v>
      </c>
      <c r="D389" s="183" t="s">
        <v>405</v>
      </c>
      <c r="E389" s="184" t="s">
        <v>2052</v>
      </c>
      <c r="F389" s="185" t="s">
        <v>2053</v>
      </c>
      <c r="G389" s="186" t="s">
        <v>500</v>
      </c>
      <c r="H389" s="187">
        <v>43</v>
      </c>
      <c r="I389" s="188"/>
      <c r="J389" s="189">
        <f>ROUND(I389*H389,2)</f>
        <v>0</v>
      </c>
      <c r="K389" s="185" t="s">
        <v>3</v>
      </c>
      <c r="L389" s="190"/>
      <c r="M389" s="191" t="s">
        <v>3</v>
      </c>
      <c r="N389" s="192" t="s">
        <v>40</v>
      </c>
      <c r="O389" s="56"/>
      <c r="P389" s="150">
        <f>O389*H389</f>
        <v>0</v>
      </c>
      <c r="Q389" s="150">
        <v>0</v>
      </c>
      <c r="R389" s="150">
        <f>Q389*H389</f>
        <v>0</v>
      </c>
      <c r="S389" s="150">
        <v>0</v>
      </c>
      <c r="T389" s="151">
        <f>S389*H389</f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152" t="s">
        <v>192</v>
      </c>
      <c r="AT389" s="152" t="s">
        <v>405</v>
      </c>
      <c r="AU389" s="152" t="s">
        <v>79</v>
      </c>
      <c r="AY389" s="20" t="s">
        <v>135</v>
      </c>
      <c r="BE389" s="153">
        <f>IF(N389="základní",J389,0)</f>
        <v>0</v>
      </c>
      <c r="BF389" s="153">
        <f>IF(N389="snížená",J389,0)</f>
        <v>0</v>
      </c>
      <c r="BG389" s="153">
        <f>IF(N389="zákl. přenesená",J389,0)</f>
        <v>0</v>
      </c>
      <c r="BH389" s="153">
        <f>IF(N389="sníž. přenesená",J389,0)</f>
        <v>0</v>
      </c>
      <c r="BI389" s="153">
        <f>IF(N389="nulová",J389,0)</f>
        <v>0</v>
      </c>
      <c r="BJ389" s="20" t="s">
        <v>77</v>
      </c>
      <c r="BK389" s="153">
        <f>ROUND(I389*H389,2)</f>
        <v>0</v>
      </c>
      <c r="BL389" s="20" t="s">
        <v>142</v>
      </c>
      <c r="BM389" s="152" t="s">
        <v>2054</v>
      </c>
    </row>
    <row r="390" spans="1:65" s="2" customFormat="1" ht="21.75" customHeight="1">
      <c r="A390" s="35"/>
      <c r="B390" s="140"/>
      <c r="C390" s="141" t="s">
        <v>2055</v>
      </c>
      <c r="D390" s="141" t="s">
        <v>137</v>
      </c>
      <c r="E390" s="142" t="s">
        <v>2056</v>
      </c>
      <c r="F390" s="143" t="s">
        <v>2057</v>
      </c>
      <c r="G390" s="144" t="s">
        <v>500</v>
      </c>
      <c r="H390" s="145">
        <v>59</v>
      </c>
      <c r="I390" s="146"/>
      <c r="J390" s="147">
        <f>ROUND(I390*H390,2)</f>
        <v>0</v>
      </c>
      <c r="K390" s="143" t="s">
        <v>141</v>
      </c>
      <c r="L390" s="36"/>
      <c r="M390" s="148" t="s">
        <v>3</v>
      </c>
      <c r="N390" s="149" t="s">
        <v>40</v>
      </c>
      <c r="O390" s="56"/>
      <c r="P390" s="150">
        <f>O390*H390</f>
        <v>0</v>
      </c>
      <c r="Q390" s="150">
        <v>0</v>
      </c>
      <c r="R390" s="150">
        <f>Q390*H390</f>
        <v>0</v>
      </c>
      <c r="S390" s="150">
        <v>0</v>
      </c>
      <c r="T390" s="151">
        <f>S390*H390</f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152" t="s">
        <v>142</v>
      </c>
      <c r="AT390" s="152" t="s">
        <v>137</v>
      </c>
      <c r="AU390" s="152" t="s">
        <v>79</v>
      </c>
      <c r="AY390" s="20" t="s">
        <v>135</v>
      </c>
      <c r="BE390" s="153">
        <f>IF(N390="základní",J390,0)</f>
        <v>0</v>
      </c>
      <c r="BF390" s="153">
        <f>IF(N390="snížená",J390,0)</f>
        <v>0</v>
      </c>
      <c r="BG390" s="153">
        <f>IF(N390="zákl. přenesená",J390,0)</f>
        <v>0</v>
      </c>
      <c r="BH390" s="153">
        <f>IF(N390="sníž. přenesená",J390,0)</f>
        <v>0</v>
      </c>
      <c r="BI390" s="153">
        <f>IF(N390="nulová",J390,0)</f>
        <v>0</v>
      </c>
      <c r="BJ390" s="20" t="s">
        <v>77</v>
      </c>
      <c r="BK390" s="153">
        <f>ROUND(I390*H390,2)</f>
        <v>0</v>
      </c>
      <c r="BL390" s="20" t="s">
        <v>142</v>
      </c>
      <c r="BM390" s="152" t="s">
        <v>2058</v>
      </c>
    </row>
    <row r="391" spans="1:65" s="2" customFormat="1" ht="11.25">
      <c r="A391" s="35"/>
      <c r="B391" s="36"/>
      <c r="C391" s="35"/>
      <c r="D391" s="154" t="s">
        <v>144</v>
      </c>
      <c r="E391" s="35"/>
      <c r="F391" s="155" t="s">
        <v>2059</v>
      </c>
      <c r="G391" s="35"/>
      <c r="H391" s="35"/>
      <c r="I391" s="156"/>
      <c r="J391" s="35"/>
      <c r="K391" s="35"/>
      <c r="L391" s="36"/>
      <c r="M391" s="157"/>
      <c r="N391" s="158"/>
      <c r="O391" s="56"/>
      <c r="P391" s="56"/>
      <c r="Q391" s="56"/>
      <c r="R391" s="56"/>
      <c r="S391" s="56"/>
      <c r="T391" s="57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T391" s="20" t="s">
        <v>144</v>
      </c>
      <c r="AU391" s="20" t="s">
        <v>79</v>
      </c>
    </row>
    <row r="392" spans="1:65" s="2" customFormat="1" ht="16.5" customHeight="1">
      <c r="A392" s="35"/>
      <c r="B392" s="140"/>
      <c r="C392" s="183" t="s">
        <v>1726</v>
      </c>
      <c r="D392" s="183" t="s">
        <v>405</v>
      </c>
      <c r="E392" s="184" t="s">
        <v>2060</v>
      </c>
      <c r="F392" s="185" t="s">
        <v>2061</v>
      </c>
      <c r="G392" s="186" t="s">
        <v>185</v>
      </c>
      <c r="H392" s="187">
        <v>5.9</v>
      </c>
      <c r="I392" s="188"/>
      <c r="J392" s="189">
        <f>ROUND(I392*H392,2)</f>
        <v>0</v>
      </c>
      <c r="K392" s="185" t="s">
        <v>141</v>
      </c>
      <c r="L392" s="190"/>
      <c r="M392" s="191" t="s">
        <v>3</v>
      </c>
      <c r="N392" s="192" t="s">
        <v>40</v>
      </c>
      <c r="O392" s="56"/>
      <c r="P392" s="150">
        <f>O392*H392</f>
        <v>0</v>
      </c>
      <c r="Q392" s="150">
        <v>0</v>
      </c>
      <c r="R392" s="150">
        <f>Q392*H392</f>
        <v>0</v>
      </c>
      <c r="S392" s="150">
        <v>0</v>
      </c>
      <c r="T392" s="151">
        <f>S392*H392</f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152" t="s">
        <v>192</v>
      </c>
      <c r="AT392" s="152" t="s">
        <v>405</v>
      </c>
      <c r="AU392" s="152" t="s">
        <v>79</v>
      </c>
      <c r="AY392" s="20" t="s">
        <v>135</v>
      </c>
      <c r="BE392" s="153">
        <f>IF(N392="základní",J392,0)</f>
        <v>0</v>
      </c>
      <c r="BF392" s="153">
        <f>IF(N392="snížená",J392,0)</f>
        <v>0</v>
      </c>
      <c r="BG392" s="153">
        <f>IF(N392="zákl. přenesená",J392,0)</f>
        <v>0</v>
      </c>
      <c r="BH392" s="153">
        <f>IF(N392="sníž. přenesená",J392,0)</f>
        <v>0</v>
      </c>
      <c r="BI392" s="153">
        <f>IF(N392="nulová",J392,0)</f>
        <v>0</v>
      </c>
      <c r="BJ392" s="20" t="s">
        <v>77</v>
      </c>
      <c r="BK392" s="153">
        <f>ROUND(I392*H392,2)</f>
        <v>0</v>
      </c>
      <c r="BL392" s="20" t="s">
        <v>142</v>
      </c>
      <c r="BM392" s="152" t="s">
        <v>2062</v>
      </c>
    </row>
    <row r="393" spans="1:65" s="14" customFormat="1" ht="11.25">
      <c r="B393" s="167"/>
      <c r="D393" s="160" t="s">
        <v>146</v>
      </c>
      <c r="E393" s="168" t="s">
        <v>3</v>
      </c>
      <c r="F393" s="169" t="s">
        <v>2063</v>
      </c>
      <c r="H393" s="170">
        <v>5.9</v>
      </c>
      <c r="I393" s="171"/>
      <c r="L393" s="167"/>
      <c r="M393" s="172"/>
      <c r="N393" s="173"/>
      <c r="O393" s="173"/>
      <c r="P393" s="173"/>
      <c r="Q393" s="173"/>
      <c r="R393" s="173"/>
      <c r="S393" s="173"/>
      <c r="T393" s="174"/>
      <c r="AT393" s="168" t="s">
        <v>146</v>
      </c>
      <c r="AU393" s="168" t="s">
        <v>79</v>
      </c>
      <c r="AV393" s="14" t="s">
        <v>79</v>
      </c>
      <c r="AW393" s="14" t="s">
        <v>31</v>
      </c>
      <c r="AX393" s="14" t="s">
        <v>69</v>
      </c>
      <c r="AY393" s="168" t="s">
        <v>135</v>
      </c>
    </row>
    <row r="394" spans="1:65" s="15" customFormat="1" ht="11.25">
      <c r="B394" s="175"/>
      <c r="D394" s="160" t="s">
        <v>146</v>
      </c>
      <c r="E394" s="176" t="s">
        <v>3</v>
      </c>
      <c r="F394" s="177" t="s">
        <v>149</v>
      </c>
      <c r="H394" s="178">
        <v>5.9</v>
      </c>
      <c r="I394" s="179"/>
      <c r="L394" s="175"/>
      <c r="M394" s="180"/>
      <c r="N394" s="181"/>
      <c r="O394" s="181"/>
      <c r="P394" s="181"/>
      <c r="Q394" s="181"/>
      <c r="R394" s="181"/>
      <c r="S394" s="181"/>
      <c r="T394" s="182"/>
      <c r="AT394" s="176" t="s">
        <v>146</v>
      </c>
      <c r="AU394" s="176" t="s">
        <v>79</v>
      </c>
      <c r="AV394" s="15" t="s">
        <v>142</v>
      </c>
      <c r="AW394" s="15" t="s">
        <v>31</v>
      </c>
      <c r="AX394" s="15" t="s">
        <v>77</v>
      </c>
      <c r="AY394" s="176" t="s">
        <v>135</v>
      </c>
    </row>
    <row r="395" spans="1:65" s="2" customFormat="1" ht="24.2" customHeight="1">
      <c r="A395" s="35"/>
      <c r="B395" s="140"/>
      <c r="C395" s="141" t="s">
        <v>2064</v>
      </c>
      <c r="D395" s="141" t="s">
        <v>137</v>
      </c>
      <c r="E395" s="142" t="s">
        <v>1958</v>
      </c>
      <c r="F395" s="143" t="s">
        <v>1959</v>
      </c>
      <c r="G395" s="144" t="s">
        <v>372</v>
      </c>
      <c r="H395" s="145">
        <v>1E-3</v>
      </c>
      <c r="I395" s="146"/>
      <c r="J395" s="147">
        <f>ROUND(I395*H395,2)</f>
        <v>0</v>
      </c>
      <c r="K395" s="143" t="s">
        <v>141</v>
      </c>
      <c r="L395" s="36"/>
      <c r="M395" s="148" t="s">
        <v>3</v>
      </c>
      <c r="N395" s="149" t="s">
        <v>40</v>
      </c>
      <c r="O395" s="56"/>
      <c r="P395" s="150">
        <f>O395*H395</f>
        <v>0</v>
      </c>
      <c r="Q395" s="150">
        <v>0</v>
      </c>
      <c r="R395" s="150">
        <f>Q395*H395</f>
        <v>0</v>
      </c>
      <c r="S395" s="150">
        <v>0</v>
      </c>
      <c r="T395" s="151">
        <f>S395*H395</f>
        <v>0</v>
      </c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R395" s="152" t="s">
        <v>142</v>
      </c>
      <c r="AT395" s="152" t="s">
        <v>137</v>
      </c>
      <c r="AU395" s="152" t="s">
        <v>79</v>
      </c>
      <c r="AY395" s="20" t="s">
        <v>135</v>
      </c>
      <c r="BE395" s="153">
        <f>IF(N395="základní",J395,0)</f>
        <v>0</v>
      </c>
      <c r="BF395" s="153">
        <f>IF(N395="snížená",J395,0)</f>
        <v>0</v>
      </c>
      <c r="BG395" s="153">
        <f>IF(N395="zákl. přenesená",J395,0)</f>
        <v>0</v>
      </c>
      <c r="BH395" s="153">
        <f>IF(N395="sníž. přenesená",J395,0)</f>
        <v>0</v>
      </c>
      <c r="BI395" s="153">
        <f>IF(N395="nulová",J395,0)</f>
        <v>0</v>
      </c>
      <c r="BJ395" s="20" t="s">
        <v>77</v>
      </c>
      <c r="BK395" s="153">
        <f>ROUND(I395*H395,2)</f>
        <v>0</v>
      </c>
      <c r="BL395" s="20" t="s">
        <v>142</v>
      </c>
      <c r="BM395" s="152" t="s">
        <v>2065</v>
      </c>
    </row>
    <row r="396" spans="1:65" s="2" customFormat="1" ht="11.25">
      <c r="A396" s="35"/>
      <c r="B396" s="36"/>
      <c r="C396" s="35"/>
      <c r="D396" s="154" t="s">
        <v>144</v>
      </c>
      <c r="E396" s="35"/>
      <c r="F396" s="155" t="s">
        <v>1961</v>
      </c>
      <c r="G396" s="35"/>
      <c r="H396" s="35"/>
      <c r="I396" s="156"/>
      <c r="J396" s="35"/>
      <c r="K396" s="35"/>
      <c r="L396" s="36"/>
      <c r="M396" s="157"/>
      <c r="N396" s="158"/>
      <c r="O396" s="56"/>
      <c r="P396" s="56"/>
      <c r="Q396" s="56"/>
      <c r="R396" s="56"/>
      <c r="S396" s="56"/>
      <c r="T396" s="57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T396" s="20" t="s">
        <v>144</v>
      </c>
      <c r="AU396" s="20" t="s">
        <v>79</v>
      </c>
    </row>
    <row r="397" spans="1:65" s="2" customFormat="1" ht="16.5" customHeight="1">
      <c r="A397" s="35"/>
      <c r="B397" s="140"/>
      <c r="C397" s="183" t="s">
        <v>1729</v>
      </c>
      <c r="D397" s="183" t="s">
        <v>405</v>
      </c>
      <c r="E397" s="184" t="s">
        <v>1963</v>
      </c>
      <c r="F397" s="185" t="s">
        <v>1964</v>
      </c>
      <c r="G397" s="186" t="s">
        <v>1038</v>
      </c>
      <c r="H397" s="187">
        <v>0.59</v>
      </c>
      <c r="I397" s="188"/>
      <c r="J397" s="189">
        <f>ROUND(I397*H397,2)</f>
        <v>0</v>
      </c>
      <c r="K397" s="185" t="s">
        <v>141</v>
      </c>
      <c r="L397" s="190"/>
      <c r="M397" s="191" t="s">
        <v>3</v>
      </c>
      <c r="N397" s="192" t="s">
        <v>40</v>
      </c>
      <c r="O397" s="56"/>
      <c r="P397" s="150">
        <f>O397*H397</f>
        <v>0</v>
      </c>
      <c r="Q397" s="150">
        <v>0</v>
      </c>
      <c r="R397" s="150">
        <f>Q397*H397</f>
        <v>0</v>
      </c>
      <c r="S397" s="150">
        <v>0</v>
      </c>
      <c r="T397" s="151">
        <f>S397*H397</f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152" t="s">
        <v>192</v>
      </c>
      <c r="AT397" s="152" t="s">
        <v>405</v>
      </c>
      <c r="AU397" s="152" t="s">
        <v>79</v>
      </c>
      <c r="AY397" s="20" t="s">
        <v>135</v>
      </c>
      <c r="BE397" s="153">
        <f>IF(N397="základní",J397,0)</f>
        <v>0</v>
      </c>
      <c r="BF397" s="153">
        <f>IF(N397="snížená",J397,0)</f>
        <v>0</v>
      </c>
      <c r="BG397" s="153">
        <f>IF(N397="zákl. přenesená",J397,0)</f>
        <v>0</v>
      </c>
      <c r="BH397" s="153">
        <f>IF(N397="sníž. přenesená",J397,0)</f>
        <v>0</v>
      </c>
      <c r="BI397" s="153">
        <f>IF(N397="nulová",J397,0)</f>
        <v>0</v>
      </c>
      <c r="BJ397" s="20" t="s">
        <v>77</v>
      </c>
      <c r="BK397" s="153">
        <f>ROUND(I397*H397,2)</f>
        <v>0</v>
      </c>
      <c r="BL397" s="20" t="s">
        <v>142</v>
      </c>
      <c r="BM397" s="152" t="s">
        <v>2066</v>
      </c>
    </row>
    <row r="398" spans="1:65" s="2" customFormat="1" ht="16.5" customHeight="1">
      <c r="A398" s="35"/>
      <c r="B398" s="140"/>
      <c r="C398" s="141" t="s">
        <v>2067</v>
      </c>
      <c r="D398" s="141" t="s">
        <v>137</v>
      </c>
      <c r="E398" s="142" t="s">
        <v>2068</v>
      </c>
      <c r="F398" s="143" t="s">
        <v>2069</v>
      </c>
      <c r="G398" s="144" t="s">
        <v>500</v>
      </c>
      <c r="H398" s="145">
        <v>59</v>
      </c>
      <c r="I398" s="146"/>
      <c r="J398" s="147">
        <f>ROUND(I398*H398,2)</f>
        <v>0</v>
      </c>
      <c r="K398" s="143" t="s">
        <v>3</v>
      </c>
      <c r="L398" s="36"/>
      <c r="M398" s="148" t="s">
        <v>3</v>
      </c>
      <c r="N398" s="149" t="s">
        <v>40</v>
      </c>
      <c r="O398" s="56"/>
      <c r="P398" s="150">
        <f>O398*H398</f>
        <v>0</v>
      </c>
      <c r="Q398" s="150">
        <v>0</v>
      </c>
      <c r="R398" s="150">
        <f>Q398*H398</f>
        <v>0</v>
      </c>
      <c r="S398" s="150">
        <v>0</v>
      </c>
      <c r="T398" s="151">
        <f>S398*H398</f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152" t="s">
        <v>142</v>
      </c>
      <c r="AT398" s="152" t="s">
        <v>137</v>
      </c>
      <c r="AU398" s="152" t="s">
        <v>79</v>
      </c>
      <c r="AY398" s="20" t="s">
        <v>135</v>
      </c>
      <c r="BE398" s="153">
        <f>IF(N398="základní",J398,0)</f>
        <v>0</v>
      </c>
      <c r="BF398" s="153">
        <f>IF(N398="snížená",J398,0)</f>
        <v>0</v>
      </c>
      <c r="BG398" s="153">
        <f>IF(N398="zákl. přenesená",J398,0)</f>
        <v>0</v>
      </c>
      <c r="BH398" s="153">
        <f>IF(N398="sníž. přenesená",J398,0)</f>
        <v>0</v>
      </c>
      <c r="BI398" s="153">
        <f>IF(N398="nulová",J398,0)</f>
        <v>0</v>
      </c>
      <c r="BJ398" s="20" t="s">
        <v>77</v>
      </c>
      <c r="BK398" s="153">
        <f>ROUND(I398*H398,2)</f>
        <v>0</v>
      </c>
      <c r="BL398" s="20" t="s">
        <v>142</v>
      </c>
      <c r="BM398" s="152" t="s">
        <v>2070</v>
      </c>
    </row>
    <row r="399" spans="1:65" s="2" customFormat="1" ht="16.5" customHeight="1">
      <c r="A399" s="35"/>
      <c r="B399" s="140"/>
      <c r="C399" s="141" t="s">
        <v>1732</v>
      </c>
      <c r="D399" s="141" t="s">
        <v>137</v>
      </c>
      <c r="E399" s="142" t="s">
        <v>1975</v>
      </c>
      <c r="F399" s="143" t="s">
        <v>1976</v>
      </c>
      <c r="G399" s="144" t="s">
        <v>185</v>
      </c>
      <c r="H399" s="145">
        <v>0.59</v>
      </c>
      <c r="I399" s="146"/>
      <c r="J399" s="147">
        <f>ROUND(I399*H399,2)</f>
        <v>0</v>
      </c>
      <c r="K399" s="143" t="s">
        <v>141</v>
      </c>
      <c r="L399" s="36"/>
      <c r="M399" s="148" t="s">
        <v>3</v>
      </c>
      <c r="N399" s="149" t="s">
        <v>40</v>
      </c>
      <c r="O399" s="56"/>
      <c r="P399" s="150">
        <f>O399*H399</f>
        <v>0</v>
      </c>
      <c r="Q399" s="150">
        <v>0</v>
      </c>
      <c r="R399" s="150">
        <f>Q399*H399</f>
        <v>0</v>
      </c>
      <c r="S399" s="150">
        <v>0</v>
      </c>
      <c r="T399" s="151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152" t="s">
        <v>142</v>
      </c>
      <c r="AT399" s="152" t="s">
        <v>137</v>
      </c>
      <c r="AU399" s="152" t="s">
        <v>79</v>
      </c>
      <c r="AY399" s="20" t="s">
        <v>135</v>
      </c>
      <c r="BE399" s="153">
        <f>IF(N399="základní",J399,0)</f>
        <v>0</v>
      </c>
      <c r="BF399" s="153">
        <f>IF(N399="snížená",J399,0)</f>
        <v>0</v>
      </c>
      <c r="BG399" s="153">
        <f>IF(N399="zákl. přenesená",J399,0)</f>
        <v>0</v>
      </c>
      <c r="BH399" s="153">
        <f>IF(N399="sníž. přenesená",J399,0)</f>
        <v>0</v>
      </c>
      <c r="BI399" s="153">
        <f>IF(N399="nulová",J399,0)</f>
        <v>0</v>
      </c>
      <c r="BJ399" s="20" t="s">
        <v>77</v>
      </c>
      <c r="BK399" s="153">
        <f>ROUND(I399*H399,2)</f>
        <v>0</v>
      </c>
      <c r="BL399" s="20" t="s">
        <v>142</v>
      </c>
      <c r="BM399" s="152" t="s">
        <v>2071</v>
      </c>
    </row>
    <row r="400" spans="1:65" s="2" customFormat="1" ht="11.25">
      <c r="A400" s="35"/>
      <c r="B400" s="36"/>
      <c r="C400" s="35"/>
      <c r="D400" s="154" t="s">
        <v>144</v>
      </c>
      <c r="E400" s="35"/>
      <c r="F400" s="155" t="s">
        <v>1978</v>
      </c>
      <c r="G400" s="35"/>
      <c r="H400" s="35"/>
      <c r="I400" s="156"/>
      <c r="J400" s="35"/>
      <c r="K400" s="35"/>
      <c r="L400" s="36"/>
      <c r="M400" s="157"/>
      <c r="N400" s="158"/>
      <c r="O400" s="56"/>
      <c r="P400" s="56"/>
      <c r="Q400" s="56"/>
      <c r="R400" s="56"/>
      <c r="S400" s="56"/>
      <c r="T400" s="57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T400" s="20" t="s">
        <v>144</v>
      </c>
      <c r="AU400" s="20" t="s">
        <v>79</v>
      </c>
    </row>
    <row r="401" spans="1:65" s="2" customFormat="1" ht="16.5" customHeight="1">
      <c r="A401" s="35"/>
      <c r="B401" s="140"/>
      <c r="C401" s="141" t="s">
        <v>2072</v>
      </c>
      <c r="D401" s="141" t="s">
        <v>137</v>
      </c>
      <c r="E401" s="142" t="s">
        <v>1980</v>
      </c>
      <c r="F401" s="143" t="s">
        <v>1981</v>
      </c>
      <c r="G401" s="144" t="s">
        <v>185</v>
      </c>
      <c r="H401" s="145">
        <v>0.59</v>
      </c>
      <c r="I401" s="146"/>
      <c r="J401" s="147">
        <f>ROUND(I401*H401,2)</f>
        <v>0</v>
      </c>
      <c r="K401" s="143" t="s">
        <v>141</v>
      </c>
      <c r="L401" s="36"/>
      <c r="M401" s="148" t="s">
        <v>3</v>
      </c>
      <c r="N401" s="149" t="s">
        <v>40</v>
      </c>
      <c r="O401" s="56"/>
      <c r="P401" s="150">
        <f>O401*H401</f>
        <v>0</v>
      </c>
      <c r="Q401" s="150">
        <v>0</v>
      </c>
      <c r="R401" s="150">
        <f>Q401*H401</f>
        <v>0</v>
      </c>
      <c r="S401" s="150">
        <v>0</v>
      </c>
      <c r="T401" s="151">
        <f>S401*H401</f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152" t="s">
        <v>142</v>
      </c>
      <c r="AT401" s="152" t="s">
        <v>137</v>
      </c>
      <c r="AU401" s="152" t="s">
        <v>79</v>
      </c>
      <c r="AY401" s="20" t="s">
        <v>135</v>
      </c>
      <c r="BE401" s="153">
        <f>IF(N401="základní",J401,0)</f>
        <v>0</v>
      </c>
      <c r="BF401" s="153">
        <f>IF(N401="snížená",J401,0)</f>
        <v>0</v>
      </c>
      <c r="BG401" s="153">
        <f>IF(N401="zákl. přenesená",J401,0)</f>
        <v>0</v>
      </c>
      <c r="BH401" s="153">
        <f>IF(N401="sníž. přenesená",J401,0)</f>
        <v>0</v>
      </c>
      <c r="BI401" s="153">
        <f>IF(N401="nulová",J401,0)</f>
        <v>0</v>
      </c>
      <c r="BJ401" s="20" t="s">
        <v>77</v>
      </c>
      <c r="BK401" s="153">
        <f>ROUND(I401*H401,2)</f>
        <v>0</v>
      </c>
      <c r="BL401" s="20" t="s">
        <v>142</v>
      </c>
      <c r="BM401" s="152" t="s">
        <v>2073</v>
      </c>
    </row>
    <row r="402" spans="1:65" s="2" customFormat="1" ht="11.25">
      <c r="A402" s="35"/>
      <c r="B402" s="36"/>
      <c r="C402" s="35"/>
      <c r="D402" s="154" t="s">
        <v>144</v>
      </c>
      <c r="E402" s="35"/>
      <c r="F402" s="155" t="s">
        <v>1983</v>
      </c>
      <c r="G402" s="35"/>
      <c r="H402" s="35"/>
      <c r="I402" s="156"/>
      <c r="J402" s="35"/>
      <c r="K402" s="35"/>
      <c r="L402" s="36"/>
      <c r="M402" s="157"/>
      <c r="N402" s="158"/>
      <c r="O402" s="56"/>
      <c r="P402" s="56"/>
      <c r="Q402" s="56"/>
      <c r="R402" s="56"/>
      <c r="S402" s="56"/>
      <c r="T402" s="57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T402" s="20" t="s">
        <v>144</v>
      </c>
      <c r="AU402" s="20" t="s">
        <v>79</v>
      </c>
    </row>
    <row r="403" spans="1:65" s="2" customFormat="1" ht="16.5" customHeight="1">
      <c r="A403" s="35"/>
      <c r="B403" s="140"/>
      <c r="C403" s="183" t="s">
        <v>1735</v>
      </c>
      <c r="D403" s="183" t="s">
        <v>405</v>
      </c>
      <c r="E403" s="184" t="s">
        <v>1984</v>
      </c>
      <c r="F403" s="185" t="s">
        <v>1985</v>
      </c>
      <c r="G403" s="186" t="s">
        <v>185</v>
      </c>
      <c r="H403" s="187">
        <v>0.59</v>
      </c>
      <c r="I403" s="188"/>
      <c r="J403" s="189">
        <f>ROUND(I403*H403,2)</f>
        <v>0</v>
      </c>
      <c r="K403" s="185" t="s">
        <v>141</v>
      </c>
      <c r="L403" s="190"/>
      <c r="M403" s="191" t="s">
        <v>3</v>
      </c>
      <c r="N403" s="192" t="s">
        <v>40</v>
      </c>
      <c r="O403" s="56"/>
      <c r="P403" s="150">
        <f>O403*H403</f>
        <v>0</v>
      </c>
      <c r="Q403" s="150">
        <v>0</v>
      </c>
      <c r="R403" s="150">
        <f>Q403*H403</f>
        <v>0</v>
      </c>
      <c r="S403" s="150">
        <v>0</v>
      </c>
      <c r="T403" s="151">
        <f>S403*H403</f>
        <v>0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152" t="s">
        <v>192</v>
      </c>
      <c r="AT403" s="152" t="s">
        <v>405</v>
      </c>
      <c r="AU403" s="152" t="s">
        <v>79</v>
      </c>
      <c r="AY403" s="20" t="s">
        <v>135</v>
      </c>
      <c r="BE403" s="153">
        <f>IF(N403="základní",J403,0)</f>
        <v>0</v>
      </c>
      <c r="BF403" s="153">
        <f>IF(N403="snížená",J403,0)</f>
        <v>0</v>
      </c>
      <c r="BG403" s="153">
        <f>IF(N403="zákl. přenesená",J403,0)</f>
        <v>0</v>
      </c>
      <c r="BH403" s="153">
        <f>IF(N403="sníž. přenesená",J403,0)</f>
        <v>0</v>
      </c>
      <c r="BI403" s="153">
        <f>IF(N403="nulová",J403,0)</f>
        <v>0</v>
      </c>
      <c r="BJ403" s="20" t="s">
        <v>77</v>
      </c>
      <c r="BK403" s="153">
        <f>ROUND(I403*H403,2)</f>
        <v>0</v>
      </c>
      <c r="BL403" s="20" t="s">
        <v>142</v>
      </c>
      <c r="BM403" s="152" t="s">
        <v>2074</v>
      </c>
    </row>
    <row r="404" spans="1:65" s="12" customFormat="1" ht="22.9" customHeight="1">
      <c r="B404" s="127"/>
      <c r="D404" s="128" t="s">
        <v>68</v>
      </c>
      <c r="E404" s="138" t="s">
        <v>917</v>
      </c>
      <c r="F404" s="138" t="s">
        <v>1349</v>
      </c>
      <c r="I404" s="130"/>
      <c r="J404" s="139">
        <f>BK404</f>
        <v>0</v>
      </c>
      <c r="L404" s="127"/>
      <c r="M404" s="132"/>
      <c r="N404" s="133"/>
      <c r="O404" s="133"/>
      <c r="P404" s="134">
        <f>SUM(P405:P406)</f>
        <v>0</v>
      </c>
      <c r="Q404" s="133"/>
      <c r="R404" s="134">
        <f>SUM(R405:R406)</f>
        <v>0</v>
      </c>
      <c r="S404" s="133"/>
      <c r="T404" s="135">
        <f>SUM(T405:T406)</f>
        <v>0</v>
      </c>
      <c r="AR404" s="128" t="s">
        <v>77</v>
      </c>
      <c r="AT404" s="136" t="s">
        <v>68</v>
      </c>
      <c r="AU404" s="136" t="s">
        <v>77</v>
      </c>
      <c r="AY404" s="128" t="s">
        <v>135</v>
      </c>
      <c r="BK404" s="137">
        <f>SUM(BK405:BK406)</f>
        <v>0</v>
      </c>
    </row>
    <row r="405" spans="1:65" s="2" customFormat="1" ht="16.5" customHeight="1">
      <c r="A405" s="35"/>
      <c r="B405" s="140"/>
      <c r="C405" s="141" t="s">
        <v>2075</v>
      </c>
      <c r="D405" s="141" t="s">
        <v>137</v>
      </c>
      <c r="E405" s="142" t="s">
        <v>2076</v>
      </c>
      <c r="F405" s="143" t="s">
        <v>2077</v>
      </c>
      <c r="G405" s="144" t="s">
        <v>372</v>
      </c>
      <c r="H405" s="145">
        <v>385.3</v>
      </c>
      <c r="I405" s="146"/>
      <c r="J405" s="147">
        <f>ROUND(I405*H405,2)</f>
        <v>0</v>
      </c>
      <c r="K405" s="143" t="s">
        <v>141</v>
      </c>
      <c r="L405" s="36"/>
      <c r="M405" s="148" t="s">
        <v>3</v>
      </c>
      <c r="N405" s="149" t="s">
        <v>40</v>
      </c>
      <c r="O405" s="56"/>
      <c r="P405" s="150">
        <f>O405*H405</f>
        <v>0</v>
      </c>
      <c r="Q405" s="150">
        <v>0</v>
      </c>
      <c r="R405" s="150">
        <f>Q405*H405</f>
        <v>0</v>
      </c>
      <c r="S405" s="150">
        <v>0</v>
      </c>
      <c r="T405" s="151">
        <f>S405*H405</f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152" t="s">
        <v>142</v>
      </c>
      <c r="AT405" s="152" t="s">
        <v>137</v>
      </c>
      <c r="AU405" s="152" t="s">
        <v>79</v>
      </c>
      <c r="AY405" s="20" t="s">
        <v>135</v>
      </c>
      <c r="BE405" s="153">
        <f>IF(N405="základní",J405,0)</f>
        <v>0</v>
      </c>
      <c r="BF405" s="153">
        <f>IF(N405="snížená",J405,0)</f>
        <v>0</v>
      </c>
      <c r="BG405" s="153">
        <f>IF(N405="zákl. přenesená",J405,0)</f>
        <v>0</v>
      </c>
      <c r="BH405" s="153">
        <f>IF(N405="sníž. přenesená",J405,0)</f>
        <v>0</v>
      </c>
      <c r="BI405" s="153">
        <f>IF(N405="nulová",J405,0)</f>
        <v>0</v>
      </c>
      <c r="BJ405" s="20" t="s">
        <v>77</v>
      </c>
      <c r="BK405" s="153">
        <f>ROUND(I405*H405,2)</f>
        <v>0</v>
      </c>
      <c r="BL405" s="20" t="s">
        <v>142</v>
      </c>
      <c r="BM405" s="152" t="s">
        <v>2078</v>
      </c>
    </row>
    <row r="406" spans="1:65" s="2" customFormat="1" ht="11.25">
      <c r="A406" s="35"/>
      <c r="B406" s="36"/>
      <c r="C406" s="35"/>
      <c r="D406" s="154" t="s">
        <v>144</v>
      </c>
      <c r="E406" s="35"/>
      <c r="F406" s="155" t="s">
        <v>2079</v>
      </c>
      <c r="G406" s="35"/>
      <c r="H406" s="35"/>
      <c r="I406" s="156"/>
      <c r="J406" s="35"/>
      <c r="K406" s="35"/>
      <c r="L406" s="36"/>
      <c r="M406" s="193"/>
      <c r="N406" s="194"/>
      <c r="O406" s="195"/>
      <c r="P406" s="195"/>
      <c r="Q406" s="195"/>
      <c r="R406" s="195"/>
      <c r="S406" s="195"/>
      <c r="T406" s="196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T406" s="20" t="s">
        <v>144</v>
      </c>
      <c r="AU406" s="20" t="s">
        <v>79</v>
      </c>
    </row>
    <row r="407" spans="1:65" s="2" customFormat="1" ht="6.95" customHeight="1">
      <c r="A407" s="35"/>
      <c r="B407" s="45"/>
      <c r="C407" s="46"/>
      <c r="D407" s="46"/>
      <c r="E407" s="46"/>
      <c r="F407" s="46"/>
      <c r="G407" s="46"/>
      <c r="H407" s="46"/>
      <c r="I407" s="46"/>
      <c r="J407" s="46"/>
      <c r="K407" s="46"/>
      <c r="L407" s="36"/>
      <c r="M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</row>
  </sheetData>
  <autoFilter ref="C85:K406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0" r:id="rId1"/>
    <hyperlink ref="F92" r:id="rId2"/>
    <hyperlink ref="F94" r:id="rId3"/>
    <hyperlink ref="F96" r:id="rId4"/>
    <hyperlink ref="F98" r:id="rId5"/>
    <hyperlink ref="F100" r:id="rId6"/>
    <hyperlink ref="F102" r:id="rId7"/>
    <hyperlink ref="F104" r:id="rId8"/>
    <hyperlink ref="F106" r:id="rId9"/>
    <hyperlink ref="F108" r:id="rId10"/>
    <hyperlink ref="F110" r:id="rId11"/>
    <hyperlink ref="F112" r:id="rId12"/>
    <hyperlink ref="F114" r:id="rId13"/>
    <hyperlink ref="F116" r:id="rId14"/>
    <hyperlink ref="F118" r:id="rId15"/>
    <hyperlink ref="F120" r:id="rId16"/>
    <hyperlink ref="F122" r:id="rId17"/>
    <hyperlink ref="F124" r:id="rId18"/>
    <hyperlink ref="F127" r:id="rId19"/>
    <hyperlink ref="F129" r:id="rId20"/>
    <hyperlink ref="F131" r:id="rId21"/>
    <hyperlink ref="F133" r:id="rId22"/>
    <hyperlink ref="F135" r:id="rId23"/>
    <hyperlink ref="F137" r:id="rId24"/>
    <hyperlink ref="F139" r:id="rId25"/>
    <hyperlink ref="F141" r:id="rId26"/>
    <hyperlink ref="F143" r:id="rId27"/>
    <hyperlink ref="F146" r:id="rId28"/>
    <hyperlink ref="F151" r:id="rId29"/>
    <hyperlink ref="F153" r:id="rId30"/>
    <hyperlink ref="F155" r:id="rId31"/>
    <hyperlink ref="F157" r:id="rId32"/>
    <hyperlink ref="F159" r:id="rId33"/>
    <hyperlink ref="F164" r:id="rId34"/>
    <hyperlink ref="F167" r:id="rId35"/>
    <hyperlink ref="F172" r:id="rId36"/>
    <hyperlink ref="F175" r:id="rId37"/>
    <hyperlink ref="F177" r:id="rId38"/>
    <hyperlink ref="F179" r:id="rId39"/>
    <hyperlink ref="F181" r:id="rId40"/>
    <hyperlink ref="F183" r:id="rId41"/>
    <hyperlink ref="F188" r:id="rId42"/>
    <hyperlink ref="F191" r:id="rId43"/>
    <hyperlink ref="F193" r:id="rId44"/>
    <hyperlink ref="F195" r:id="rId45"/>
    <hyperlink ref="F200" r:id="rId46"/>
    <hyperlink ref="F202" r:id="rId47"/>
    <hyperlink ref="F205" r:id="rId48"/>
    <hyperlink ref="F207" r:id="rId49"/>
    <hyperlink ref="F209" r:id="rId50"/>
    <hyperlink ref="F211" r:id="rId51"/>
    <hyperlink ref="F213" r:id="rId52"/>
    <hyperlink ref="F215" r:id="rId53"/>
    <hyperlink ref="F217" r:id="rId54"/>
    <hyperlink ref="F219" r:id="rId55"/>
    <hyperlink ref="F221" r:id="rId56"/>
    <hyperlink ref="F224" r:id="rId57"/>
    <hyperlink ref="F226" r:id="rId58"/>
    <hyperlink ref="F229" r:id="rId59"/>
    <hyperlink ref="F237" r:id="rId60"/>
    <hyperlink ref="F239" r:id="rId61"/>
    <hyperlink ref="F242" r:id="rId62"/>
    <hyperlink ref="F251" r:id="rId63"/>
    <hyperlink ref="F253" r:id="rId64"/>
    <hyperlink ref="F255" r:id="rId65"/>
    <hyperlink ref="F257" r:id="rId66"/>
    <hyperlink ref="F260" r:id="rId67"/>
    <hyperlink ref="F262" r:id="rId68"/>
    <hyperlink ref="F264" r:id="rId69"/>
    <hyperlink ref="F266" r:id="rId70"/>
    <hyperlink ref="F333" r:id="rId71"/>
    <hyperlink ref="F344" r:id="rId72"/>
    <hyperlink ref="F346" r:id="rId73"/>
    <hyperlink ref="F351" r:id="rId74"/>
    <hyperlink ref="F354" r:id="rId75"/>
    <hyperlink ref="F358" r:id="rId76"/>
    <hyperlink ref="F360" r:id="rId77"/>
    <hyperlink ref="F364" r:id="rId78"/>
    <hyperlink ref="F366" r:id="rId79"/>
    <hyperlink ref="F371" r:id="rId80"/>
    <hyperlink ref="F382" r:id="rId81"/>
    <hyperlink ref="F385" r:id="rId82"/>
    <hyperlink ref="F391" r:id="rId83"/>
    <hyperlink ref="F396" r:id="rId84"/>
    <hyperlink ref="F400" r:id="rId85"/>
    <hyperlink ref="F402" r:id="rId86"/>
    <hyperlink ref="F406" r:id="rId87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5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1" t="s">
        <v>6</v>
      </c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20" t="s">
        <v>97</v>
      </c>
    </row>
    <row r="3" spans="1:46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pans="1:46" s="1" customFormat="1" ht="24.95" customHeight="1">
      <c r="B4" s="23"/>
      <c r="D4" s="24" t="s">
        <v>101</v>
      </c>
      <c r="L4" s="23"/>
      <c r="M4" s="91" t="s">
        <v>11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30" t="s">
        <v>17</v>
      </c>
      <c r="L6" s="23"/>
    </row>
    <row r="7" spans="1:46" s="1" customFormat="1" ht="16.5" customHeight="1">
      <c r="B7" s="23"/>
      <c r="E7" s="332" t="str">
        <f>'Rekapitulace stavby'!K6</f>
        <v>Park Bílý kůň, Praha 14</v>
      </c>
      <c r="F7" s="333"/>
      <c r="G7" s="333"/>
      <c r="H7" s="333"/>
      <c r="L7" s="23"/>
    </row>
    <row r="8" spans="1:46" s="2" customFormat="1" ht="12" customHeight="1">
      <c r="A8" s="35"/>
      <c r="B8" s="36"/>
      <c r="C8" s="35"/>
      <c r="D8" s="30" t="s">
        <v>102</v>
      </c>
      <c r="E8" s="35"/>
      <c r="F8" s="35"/>
      <c r="G8" s="35"/>
      <c r="H8" s="35"/>
      <c r="I8" s="35"/>
      <c r="J8" s="35"/>
      <c r="K8" s="35"/>
      <c r="L8" s="9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294" t="s">
        <v>2080</v>
      </c>
      <c r="F9" s="334"/>
      <c r="G9" s="334"/>
      <c r="H9" s="334"/>
      <c r="I9" s="35"/>
      <c r="J9" s="35"/>
      <c r="K9" s="35"/>
      <c r="L9" s="9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9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30" t="s">
        <v>19</v>
      </c>
      <c r="E11" s="35"/>
      <c r="F11" s="28" t="s">
        <v>3</v>
      </c>
      <c r="G11" s="35"/>
      <c r="H11" s="35"/>
      <c r="I11" s="30" t="s">
        <v>20</v>
      </c>
      <c r="J11" s="28" t="s">
        <v>3</v>
      </c>
      <c r="K11" s="35"/>
      <c r="L11" s="9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30" t="s">
        <v>21</v>
      </c>
      <c r="E12" s="35"/>
      <c r="F12" s="28" t="s">
        <v>22</v>
      </c>
      <c r="G12" s="35"/>
      <c r="H12" s="35"/>
      <c r="I12" s="30" t="s">
        <v>23</v>
      </c>
      <c r="J12" s="53">
        <f>'Rekapitulace stavby'!AN8</f>
        <v>45507</v>
      </c>
      <c r="K12" s="35"/>
      <c r="L12" s="9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9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30" t="s">
        <v>24</v>
      </c>
      <c r="E14" s="35"/>
      <c r="F14" s="35"/>
      <c r="G14" s="35"/>
      <c r="H14" s="35"/>
      <c r="I14" s="30" t="s">
        <v>25</v>
      </c>
      <c r="J14" s="28" t="str">
        <f>IF('Rekapitulace stavby'!AN10="","",'Rekapitulace stavby'!AN10)</f>
        <v/>
      </c>
      <c r="K14" s="35"/>
      <c r="L14" s="9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8" t="str">
        <f>IF('Rekapitulace stavby'!E11="","",'Rekapitulace stavby'!E11)</f>
        <v xml:space="preserve"> </v>
      </c>
      <c r="F15" s="35"/>
      <c r="G15" s="35"/>
      <c r="H15" s="35"/>
      <c r="I15" s="30" t="s">
        <v>27</v>
      </c>
      <c r="J15" s="28" t="str">
        <f>IF('Rekapitulace stavby'!AN11="","",'Rekapitulace stavby'!AN11)</f>
        <v/>
      </c>
      <c r="K15" s="35"/>
      <c r="L15" s="9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9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30" t="s">
        <v>28</v>
      </c>
      <c r="E17" s="35"/>
      <c r="F17" s="35"/>
      <c r="G17" s="35"/>
      <c r="H17" s="35"/>
      <c r="I17" s="30" t="s">
        <v>25</v>
      </c>
      <c r="J17" s="31" t="str">
        <f>'Rekapitulace stavby'!AN13</f>
        <v>Vyplň údaj</v>
      </c>
      <c r="K17" s="35"/>
      <c r="L17" s="9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335" t="str">
        <f>'Rekapitulace stavby'!E14</f>
        <v>Vyplň údaj</v>
      </c>
      <c r="F18" s="315"/>
      <c r="G18" s="315"/>
      <c r="H18" s="315"/>
      <c r="I18" s="30" t="s">
        <v>27</v>
      </c>
      <c r="J18" s="31" t="str">
        <f>'Rekapitulace stavby'!AN14</f>
        <v>Vyplň údaj</v>
      </c>
      <c r="K18" s="35"/>
      <c r="L18" s="9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9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30" t="s">
        <v>30</v>
      </c>
      <c r="E20" s="35"/>
      <c r="F20" s="35"/>
      <c r="G20" s="35"/>
      <c r="H20" s="35"/>
      <c r="I20" s="30" t="s">
        <v>25</v>
      </c>
      <c r="J20" s="28" t="str">
        <f>IF('Rekapitulace stavby'!AN16="","",'Rekapitulace stavby'!AN16)</f>
        <v/>
      </c>
      <c r="K20" s="35"/>
      <c r="L20" s="9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8" t="str">
        <f>IF('Rekapitulace stavby'!E17="","",'Rekapitulace stavby'!E17)</f>
        <v xml:space="preserve"> </v>
      </c>
      <c r="F21" s="35"/>
      <c r="G21" s="35"/>
      <c r="H21" s="35"/>
      <c r="I21" s="30" t="s">
        <v>27</v>
      </c>
      <c r="J21" s="28" t="str">
        <f>IF('Rekapitulace stavby'!AN17="","",'Rekapitulace stavby'!AN17)</f>
        <v/>
      </c>
      <c r="K21" s="35"/>
      <c r="L21" s="9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9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30" t="s">
        <v>32</v>
      </c>
      <c r="E23" s="35"/>
      <c r="F23" s="35"/>
      <c r="G23" s="35"/>
      <c r="H23" s="35"/>
      <c r="I23" s="30" t="s">
        <v>25</v>
      </c>
      <c r="J23" s="28" t="str">
        <f>IF('Rekapitulace stavby'!AN19="","",'Rekapitulace stavby'!AN19)</f>
        <v/>
      </c>
      <c r="K23" s="35"/>
      <c r="L23" s="9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8" t="str">
        <f>IF('Rekapitulace stavby'!E20="","",'Rekapitulace stavby'!E20)</f>
        <v xml:space="preserve"> </v>
      </c>
      <c r="F24" s="35"/>
      <c r="G24" s="35"/>
      <c r="H24" s="35"/>
      <c r="I24" s="30" t="s">
        <v>27</v>
      </c>
      <c r="J24" s="28" t="str">
        <f>IF('Rekapitulace stavby'!AN20="","",'Rekapitulace stavby'!AN20)</f>
        <v/>
      </c>
      <c r="K24" s="35"/>
      <c r="L24" s="9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9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30" t="s">
        <v>33</v>
      </c>
      <c r="E26" s="35"/>
      <c r="F26" s="35"/>
      <c r="G26" s="35"/>
      <c r="H26" s="35"/>
      <c r="I26" s="35"/>
      <c r="J26" s="35"/>
      <c r="K26" s="35"/>
      <c r="L26" s="9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93"/>
      <c r="B27" s="94"/>
      <c r="C27" s="93"/>
      <c r="D27" s="93"/>
      <c r="E27" s="320" t="s">
        <v>3</v>
      </c>
      <c r="F27" s="320"/>
      <c r="G27" s="320"/>
      <c r="H27" s="320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9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4"/>
      <c r="E29" s="64"/>
      <c r="F29" s="64"/>
      <c r="G29" s="64"/>
      <c r="H29" s="64"/>
      <c r="I29" s="64"/>
      <c r="J29" s="64"/>
      <c r="K29" s="64"/>
      <c r="L29" s="9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36"/>
      <c r="C30" s="35"/>
      <c r="D30" s="96" t="s">
        <v>35</v>
      </c>
      <c r="E30" s="35"/>
      <c r="F30" s="35"/>
      <c r="G30" s="35"/>
      <c r="H30" s="35"/>
      <c r="I30" s="35"/>
      <c r="J30" s="69">
        <f>ROUND(J83, 2)</f>
        <v>0</v>
      </c>
      <c r="K30" s="35"/>
      <c r="L30" s="9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36"/>
      <c r="C31" s="35"/>
      <c r="D31" s="64"/>
      <c r="E31" s="64"/>
      <c r="F31" s="64"/>
      <c r="G31" s="64"/>
      <c r="H31" s="64"/>
      <c r="I31" s="64"/>
      <c r="J31" s="64"/>
      <c r="K31" s="64"/>
      <c r="L31" s="9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36"/>
      <c r="C32" s="35"/>
      <c r="D32" s="35"/>
      <c r="E32" s="35"/>
      <c r="F32" s="39" t="s">
        <v>37</v>
      </c>
      <c r="G32" s="35"/>
      <c r="H32" s="35"/>
      <c r="I32" s="39" t="s">
        <v>36</v>
      </c>
      <c r="J32" s="39" t="s">
        <v>38</v>
      </c>
      <c r="K32" s="35"/>
      <c r="L32" s="9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36"/>
      <c r="C33" s="35"/>
      <c r="D33" s="97" t="s">
        <v>39</v>
      </c>
      <c r="E33" s="30" t="s">
        <v>40</v>
      </c>
      <c r="F33" s="98">
        <f>ROUND((SUM(BE83:BE251)),  2)</f>
        <v>0</v>
      </c>
      <c r="G33" s="35"/>
      <c r="H33" s="35"/>
      <c r="I33" s="99">
        <v>0.21</v>
      </c>
      <c r="J33" s="98">
        <f>ROUND(((SUM(BE83:BE251))*I33),  2)</f>
        <v>0</v>
      </c>
      <c r="K33" s="35"/>
      <c r="L33" s="9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36"/>
      <c r="C34" s="35"/>
      <c r="D34" s="35"/>
      <c r="E34" s="30" t="s">
        <v>41</v>
      </c>
      <c r="F34" s="98">
        <f>ROUND((SUM(BF83:BF251)),  2)</f>
        <v>0</v>
      </c>
      <c r="G34" s="35"/>
      <c r="H34" s="35"/>
      <c r="I34" s="99">
        <v>0.12</v>
      </c>
      <c r="J34" s="98">
        <f>ROUND(((SUM(BF83:BF251))*I34),  2)</f>
        <v>0</v>
      </c>
      <c r="K34" s="35"/>
      <c r="L34" s="9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36"/>
      <c r="C35" s="35"/>
      <c r="D35" s="35"/>
      <c r="E35" s="30" t="s">
        <v>42</v>
      </c>
      <c r="F35" s="98">
        <f>ROUND((SUM(BG83:BG251)),  2)</f>
        <v>0</v>
      </c>
      <c r="G35" s="35"/>
      <c r="H35" s="35"/>
      <c r="I35" s="99">
        <v>0.21</v>
      </c>
      <c r="J35" s="98">
        <f>0</f>
        <v>0</v>
      </c>
      <c r="K35" s="35"/>
      <c r="L35" s="9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36"/>
      <c r="C36" s="35"/>
      <c r="D36" s="35"/>
      <c r="E36" s="30" t="s">
        <v>43</v>
      </c>
      <c r="F36" s="98">
        <f>ROUND((SUM(BH83:BH251)),  2)</f>
        <v>0</v>
      </c>
      <c r="G36" s="35"/>
      <c r="H36" s="35"/>
      <c r="I36" s="99">
        <v>0.12</v>
      </c>
      <c r="J36" s="98">
        <f>0</f>
        <v>0</v>
      </c>
      <c r="K36" s="35"/>
      <c r="L36" s="9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36"/>
      <c r="C37" s="35"/>
      <c r="D37" s="35"/>
      <c r="E37" s="30" t="s">
        <v>44</v>
      </c>
      <c r="F37" s="98">
        <f>ROUND((SUM(BI83:BI251)),  2)</f>
        <v>0</v>
      </c>
      <c r="G37" s="35"/>
      <c r="H37" s="35"/>
      <c r="I37" s="99">
        <v>0</v>
      </c>
      <c r="J37" s="98">
        <f>0</f>
        <v>0</v>
      </c>
      <c r="K37" s="35"/>
      <c r="L37" s="9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9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36"/>
      <c r="C39" s="100"/>
      <c r="D39" s="101" t="s">
        <v>45</v>
      </c>
      <c r="E39" s="58"/>
      <c r="F39" s="58"/>
      <c r="G39" s="102" t="s">
        <v>46</v>
      </c>
      <c r="H39" s="103" t="s">
        <v>47</v>
      </c>
      <c r="I39" s="58"/>
      <c r="J39" s="104">
        <f>SUM(J30:J37)</f>
        <v>0</v>
      </c>
      <c r="K39" s="105"/>
      <c r="L39" s="9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9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47"/>
      <c r="C44" s="48"/>
      <c r="D44" s="48"/>
      <c r="E44" s="48"/>
      <c r="F44" s="48"/>
      <c r="G44" s="48"/>
      <c r="H44" s="48"/>
      <c r="I44" s="48"/>
      <c r="J44" s="48"/>
      <c r="K44" s="48"/>
      <c r="L44" s="9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104</v>
      </c>
      <c r="D45" s="35"/>
      <c r="E45" s="35"/>
      <c r="F45" s="35"/>
      <c r="G45" s="35"/>
      <c r="H45" s="35"/>
      <c r="I45" s="35"/>
      <c r="J45" s="35"/>
      <c r="K45" s="35"/>
      <c r="L45" s="9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9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17</v>
      </c>
      <c r="D47" s="35"/>
      <c r="E47" s="35"/>
      <c r="F47" s="35"/>
      <c r="G47" s="35"/>
      <c r="H47" s="35"/>
      <c r="I47" s="35"/>
      <c r="J47" s="35"/>
      <c r="K47" s="35"/>
      <c r="L47" s="9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5"/>
      <c r="D48" s="35"/>
      <c r="E48" s="332" t="str">
        <f>E7</f>
        <v>Park Bílý kůň, Praha 14</v>
      </c>
      <c r="F48" s="333"/>
      <c r="G48" s="333"/>
      <c r="H48" s="333"/>
      <c r="I48" s="35"/>
      <c r="J48" s="35"/>
      <c r="K48" s="35"/>
      <c r="L48" s="9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102</v>
      </c>
      <c r="D49" s="35"/>
      <c r="E49" s="35"/>
      <c r="F49" s="35"/>
      <c r="G49" s="35"/>
      <c r="H49" s="35"/>
      <c r="I49" s="35"/>
      <c r="J49" s="35"/>
      <c r="K49" s="35"/>
      <c r="L49" s="9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5"/>
      <c r="D50" s="35"/>
      <c r="E50" s="294" t="str">
        <f>E9</f>
        <v>SO 801.1 - Sadové úpravy - Následná péče</v>
      </c>
      <c r="F50" s="334"/>
      <c r="G50" s="334"/>
      <c r="H50" s="334"/>
      <c r="I50" s="35"/>
      <c r="J50" s="35"/>
      <c r="K50" s="35"/>
      <c r="L50" s="9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5"/>
      <c r="D51" s="35"/>
      <c r="E51" s="35"/>
      <c r="F51" s="35"/>
      <c r="G51" s="35"/>
      <c r="H51" s="35"/>
      <c r="I51" s="35"/>
      <c r="J51" s="35"/>
      <c r="K51" s="35"/>
      <c r="L51" s="9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5"/>
      <c r="E52" s="35"/>
      <c r="F52" s="28" t="str">
        <f>F12</f>
        <v>p.č. 1384/1 a 1385, k.ú. Hloubětín [731234]</v>
      </c>
      <c r="G52" s="35"/>
      <c r="H52" s="35"/>
      <c r="I52" s="30" t="s">
        <v>23</v>
      </c>
      <c r="J52" s="53">
        <f>IF(J12="","",J12)</f>
        <v>45507</v>
      </c>
      <c r="K52" s="35"/>
      <c r="L52" s="9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5"/>
      <c r="D53" s="35"/>
      <c r="E53" s="35"/>
      <c r="F53" s="35"/>
      <c r="G53" s="35"/>
      <c r="H53" s="35"/>
      <c r="I53" s="35"/>
      <c r="J53" s="35"/>
      <c r="K53" s="35"/>
      <c r="L53" s="9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24</v>
      </c>
      <c r="D54" s="35"/>
      <c r="E54" s="35"/>
      <c r="F54" s="28" t="str">
        <f>E15</f>
        <v xml:space="preserve"> </v>
      </c>
      <c r="G54" s="35"/>
      <c r="H54" s="35"/>
      <c r="I54" s="30" t="s">
        <v>30</v>
      </c>
      <c r="J54" s="33" t="str">
        <f>E21</f>
        <v xml:space="preserve"> </v>
      </c>
      <c r="K54" s="35"/>
      <c r="L54" s="9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28</v>
      </c>
      <c r="D55" s="35"/>
      <c r="E55" s="35"/>
      <c r="F55" s="28" t="str">
        <f>IF(E18="","",E18)</f>
        <v>Vyplň údaj</v>
      </c>
      <c r="G55" s="35"/>
      <c r="H55" s="35"/>
      <c r="I55" s="30" t="s">
        <v>32</v>
      </c>
      <c r="J55" s="33" t="str">
        <f>E24</f>
        <v xml:space="preserve"> </v>
      </c>
      <c r="K55" s="35"/>
      <c r="L55" s="9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5"/>
      <c r="D56" s="35"/>
      <c r="E56" s="35"/>
      <c r="F56" s="35"/>
      <c r="G56" s="35"/>
      <c r="H56" s="35"/>
      <c r="I56" s="35"/>
      <c r="J56" s="35"/>
      <c r="K56" s="35"/>
      <c r="L56" s="9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06" t="s">
        <v>105</v>
      </c>
      <c r="D57" s="100"/>
      <c r="E57" s="100"/>
      <c r="F57" s="100"/>
      <c r="G57" s="100"/>
      <c r="H57" s="100"/>
      <c r="I57" s="100"/>
      <c r="J57" s="107" t="s">
        <v>106</v>
      </c>
      <c r="K57" s="100"/>
      <c r="L57" s="9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5"/>
      <c r="D58" s="35"/>
      <c r="E58" s="35"/>
      <c r="F58" s="35"/>
      <c r="G58" s="35"/>
      <c r="H58" s="35"/>
      <c r="I58" s="35"/>
      <c r="J58" s="35"/>
      <c r="K58" s="35"/>
      <c r="L58" s="9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08" t="s">
        <v>67</v>
      </c>
      <c r="D59" s="35"/>
      <c r="E59" s="35"/>
      <c r="F59" s="35"/>
      <c r="G59" s="35"/>
      <c r="H59" s="35"/>
      <c r="I59" s="35"/>
      <c r="J59" s="69">
        <f>J83</f>
        <v>0</v>
      </c>
      <c r="K59" s="35"/>
      <c r="L59" s="9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20" t="s">
        <v>107</v>
      </c>
    </row>
    <row r="60" spans="1:47" s="9" customFormat="1" ht="24.95" customHeight="1">
      <c r="B60" s="109"/>
      <c r="D60" s="110" t="s">
        <v>2081</v>
      </c>
      <c r="E60" s="111"/>
      <c r="F60" s="111"/>
      <c r="G60" s="111"/>
      <c r="H60" s="111"/>
      <c r="I60" s="111"/>
      <c r="J60" s="112">
        <f>J84</f>
        <v>0</v>
      </c>
      <c r="L60" s="109"/>
    </row>
    <row r="61" spans="1:47" s="9" customFormat="1" ht="24.95" customHeight="1">
      <c r="B61" s="109"/>
      <c r="D61" s="110" t="s">
        <v>2082</v>
      </c>
      <c r="E61" s="111"/>
      <c r="F61" s="111"/>
      <c r="G61" s="111"/>
      <c r="H61" s="111"/>
      <c r="I61" s="111"/>
      <c r="J61" s="112">
        <f>J162</f>
        <v>0</v>
      </c>
      <c r="L61" s="109"/>
    </row>
    <row r="62" spans="1:47" s="9" customFormat="1" ht="24.95" customHeight="1">
      <c r="B62" s="109"/>
      <c r="D62" s="110" t="s">
        <v>2083</v>
      </c>
      <c r="E62" s="111"/>
      <c r="F62" s="111"/>
      <c r="G62" s="111"/>
      <c r="H62" s="111"/>
      <c r="I62" s="111"/>
      <c r="J62" s="112">
        <f>J186</f>
        <v>0</v>
      </c>
      <c r="L62" s="109"/>
    </row>
    <row r="63" spans="1:47" s="9" customFormat="1" ht="24.95" customHeight="1">
      <c r="B63" s="109"/>
      <c r="D63" s="110" t="s">
        <v>2084</v>
      </c>
      <c r="E63" s="111"/>
      <c r="F63" s="111"/>
      <c r="G63" s="111"/>
      <c r="H63" s="111"/>
      <c r="I63" s="111"/>
      <c r="J63" s="112">
        <f>J199</f>
        <v>0</v>
      </c>
      <c r="L63" s="109"/>
    </row>
    <row r="64" spans="1:47" s="2" customFormat="1" ht="21.75" customHeight="1">
      <c r="A64" s="35"/>
      <c r="B64" s="36"/>
      <c r="C64" s="35"/>
      <c r="D64" s="35"/>
      <c r="E64" s="35"/>
      <c r="F64" s="35"/>
      <c r="G64" s="35"/>
      <c r="H64" s="35"/>
      <c r="I64" s="35"/>
      <c r="J64" s="35"/>
      <c r="K64" s="35"/>
      <c r="L64" s="92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31" s="2" customFormat="1" ht="6.95" customHeight="1">
      <c r="A65" s="35"/>
      <c r="B65" s="45"/>
      <c r="C65" s="46"/>
      <c r="D65" s="46"/>
      <c r="E65" s="46"/>
      <c r="F65" s="46"/>
      <c r="G65" s="46"/>
      <c r="H65" s="46"/>
      <c r="I65" s="46"/>
      <c r="J65" s="46"/>
      <c r="K65" s="46"/>
      <c r="L65" s="9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9" spans="1:31" s="2" customFormat="1" ht="6.95" customHeight="1">
      <c r="A69" s="35"/>
      <c r="B69" s="47"/>
      <c r="C69" s="48"/>
      <c r="D69" s="48"/>
      <c r="E69" s="48"/>
      <c r="F69" s="48"/>
      <c r="G69" s="48"/>
      <c r="H69" s="48"/>
      <c r="I69" s="48"/>
      <c r="J69" s="48"/>
      <c r="K69" s="48"/>
      <c r="L69" s="92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24.95" customHeight="1">
      <c r="A70" s="35"/>
      <c r="B70" s="36"/>
      <c r="C70" s="24" t="s">
        <v>120</v>
      </c>
      <c r="D70" s="35"/>
      <c r="E70" s="35"/>
      <c r="F70" s="35"/>
      <c r="G70" s="35"/>
      <c r="H70" s="35"/>
      <c r="I70" s="35"/>
      <c r="J70" s="35"/>
      <c r="K70" s="35"/>
      <c r="L70" s="92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36"/>
      <c r="C71" s="35"/>
      <c r="D71" s="35"/>
      <c r="E71" s="35"/>
      <c r="F71" s="35"/>
      <c r="G71" s="35"/>
      <c r="H71" s="35"/>
      <c r="I71" s="35"/>
      <c r="J71" s="35"/>
      <c r="K71" s="35"/>
      <c r="L71" s="9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2" customHeight="1">
      <c r="A72" s="35"/>
      <c r="B72" s="36"/>
      <c r="C72" s="30" t="s">
        <v>17</v>
      </c>
      <c r="D72" s="35"/>
      <c r="E72" s="35"/>
      <c r="F72" s="35"/>
      <c r="G72" s="35"/>
      <c r="H72" s="35"/>
      <c r="I72" s="35"/>
      <c r="J72" s="35"/>
      <c r="K72" s="35"/>
      <c r="L72" s="9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6.5" customHeight="1">
      <c r="A73" s="35"/>
      <c r="B73" s="36"/>
      <c r="C73" s="35"/>
      <c r="D73" s="35"/>
      <c r="E73" s="332" t="str">
        <f>E7</f>
        <v>Park Bílý kůň, Praha 14</v>
      </c>
      <c r="F73" s="333"/>
      <c r="G73" s="333"/>
      <c r="H73" s="333"/>
      <c r="I73" s="35"/>
      <c r="J73" s="35"/>
      <c r="K73" s="35"/>
      <c r="L73" s="9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102</v>
      </c>
      <c r="D74" s="35"/>
      <c r="E74" s="35"/>
      <c r="F74" s="35"/>
      <c r="G74" s="35"/>
      <c r="H74" s="35"/>
      <c r="I74" s="35"/>
      <c r="J74" s="35"/>
      <c r="K74" s="35"/>
      <c r="L74" s="9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6.5" customHeight="1">
      <c r="A75" s="35"/>
      <c r="B75" s="36"/>
      <c r="C75" s="35"/>
      <c r="D75" s="35"/>
      <c r="E75" s="294" t="str">
        <f>E9</f>
        <v>SO 801.1 - Sadové úpravy - Následná péče</v>
      </c>
      <c r="F75" s="334"/>
      <c r="G75" s="334"/>
      <c r="H75" s="334"/>
      <c r="I75" s="35"/>
      <c r="J75" s="35"/>
      <c r="K75" s="35"/>
      <c r="L75" s="9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>
      <c r="A76" s="35"/>
      <c r="B76" s="36"/>
      <c r="C76" s="35"/>
      <c r="D76" s="35"/>
      <c r="E76" s="35"/>
      <c r="F76" s="35"/>
      <c r="G76" s="35"/>
      <c r="H76" s="35"/>
      <c r="I76" s="35"/>
      <c r="J76" s="35"/>
      <c r="K76" s="35"/>
      <c r="L76" s="9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>
      <c r="A77" s="35"/>
      <c r="B77" s="36"/>
      <c r="C77" s="30" t="s">
        <v>21</v>
      </c>
      <c r="D77" s="35"/>
      <c r="E77" s="35"/>
      <c r="F77" s="28" t="str">
        <f>F12</f>
        <v>p.č. 1384/1 a 1385, k.ú. Hloubětín [731234]</v>
      </c>
      <c r="G77" s="35"/>
      <c r="H77" s="35"/>
      <c r="I77" s="30" t="s">
        <v>23</v>
      </c>
      <c r="J77" s="53">
        <f>IF(J12="","",J12)</f>
        <v>45507</v>
      </c>
      <c r="K77" s="35"/>
      <c r="L77" s="9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5"/>
      <c r="D78" s="35"/>
      <c r="E78" s="35"/>
      <c r="F78" s="35"/>
      <c r="G78" s="35"/>
      <c r="H78" s="35"/>
      <c r="I78" s="35"/>
      <c r="J78" s="35"/>
      <c r="K78" s="35"/>
      <c r="L78" s="92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2" customHeight="1">
      <c r="A79" s="35"/>
      <c r="B79" s="36"/>
      <c r="C79" s="30" t="s">
        <v>24</v>
      </c>
      <c r="D79" s="35"/>
      <c r="E79" s="35"/>
      <c r="F79" s="28" t="str">
        <f>E15</f>
        <v xml:space="preserve"> </v>
      </c>
      <c r="G79" s="35"/>
      <c r="H79" s="35"/>
      <c r="I79" s="30" t="s">
        <v>30</v>
      </c>
      <c r="J79" s="33" t="str">
        <f>E21</f>
        <v xml:space="preserve"> </v>
      </c>
      <c r="K79" s="35"/>
      <c r="L79" s="92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5.2" customHeight="1">
      <c r="A80" s="35"/>
      <c r="B80" s="36"/>
      <c r="C80" s="30" t="s">
        <v>28</v>
      </c>
      <c r="D80" s="35"/>
      <c r="E80" s="35"/>
      <c r="F80" s="28" t="str">
        <f>IF(E18="","",E18)</f>
        <v>Vyplň údaj</v>
      </c>
      <c r="G80" s="35"/>
      <c r="H80" s="35"/>
      <c r="I80" s="30" t="s">
        <v>32</v>
      </c>
      <c r="J80" s="33" t="str">
        <f>E24</f>
        <v xml:space="preserve"> </v>
      </c>
      <c r="K80" s="35"/>
      <c r="L80" s="92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0.35" customHeight="1">
      <c r="A81" s="35"/>
      <c r="B81" s="36"/>
      <c r="C81" s="35"/>
      <c r="D81" s="35"/>
      <c r="E81" s="35"/>
      <c r="F81" s="35"/>
      <c r="G81" s="35"/>
      <c r="H81" s="35"/>
      <c r="I81" s="35"/>
      <c r="J81" s="35"/>
      <c r="K81" s="35"/>
      <c r="L81" s="9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11" customFormat="1" ht="29.25" customHeight="1">
      <c r="A82" s="117"/>
      <c r="B82" s="118"/>
      <c r="C82" s="119" t="s">
        <v>121</v>
      </c>
      <c r="D82" s="120" t="s">
        <v>54</v>
      </c>
      <c r="E82" s="120" t="s">
        <v>50</v>
      </c>
      <c r="F82" s="120" t="s">
        <v>51</v>
      </c>
      <c r="G82" s="120" t="s">
        <v>122</v>
      </c>
      <c r="H82" s="120" t="s">
        <v>123</v>
      </c>
      <c r="I82" s="120" t="s">
        <v>124</v>
      </c>
      <c r="J82" s="120" t="s">
        <v>106</v>
      </c>
      <c r="K82" s="121" t="s">
        <v>125</v>
      </c>
      <c r="L82" s="122"/>
      <c r="M82" s="60" t="s">
        <v>3</v>
      </c>
      <c r="N82" s="61" t="s">
        <v>39</v>
      </c>
      <c r="O82" s="61" t="s">
        <v>126</v>
      </c>
      <c r="P82" s="61" t="s">
        <v>127</v>
      </c>
      <c r="Q82" s="61" t="s">
        <v>128</v>
      </c>
      <c r="R82" s="61" t="s">
        <v>129</v>
      </c>
      <c r="S82" s="61" t="s">
        <v>130</v>
      </c>
      <c r="T82" s="62" t="s">
        <v>131</v>
      </c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</row>
    <row r="83" spans="1:65" s="2" customFormat="1" ht="22.9" customHeight="1">
      <c r="A83" s="35"/>
      <c r="B83" s="36"/>
      <c r="C83" s="67" t="s">
        <v>132</v>
      </c>
      <c r="D83" s="35"/>
      <c r="E83" s="35"/>
      <c r="F83" s="35"/>
      <c r="G83" s="35"/>
      <c r="H83" s="35"/>
      <c r="I83" s="35"/>
      <c r="J83" s="123">
        <f>BK83</f>
        <v>0</v>
      </c>
      <c r="K83" s="35"/>
      <c r="L83" s="36"/>
      <c r="M83" s="63"/>
      <c r="N83" s="54"/>
      <c r="O83" s="64"/>
      <c r="P83" s="124">
        <f>P84+P162+P186+P199</f>
        <v>0</v>
      </c>
      <c r="Q83" s="64"/>
      <c r="R83" s="124">
        <f>R84+R162+R186+R199</f>
        <v>0</v>
      </c>
      <c r="S83" s="64"/>
      <c r="T83" s="125">
        <f>T84+T162+T186+T199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T83" s="20" t="s">
        <v>68</v>
      </c>
      <c r="AU83" s="20" t="s">
        <v>107</v>
      </c>
      <c r="BK83" s="126">
        <f>BK84+BK162+BK186+BK199</f>
        <v>0</v>
      </c>
    </row>
    <row r="84" spans="1:65" s="12" customFormat="1" ht="25.9" customHeight="1">
      <c r="B84" s="127"/>
      <c r="D84" s="128" t="s">
        <v>68</v>
      </c>
      <c r="E84" s="129" t="s">
        <v>1438</v>
      </c>
      <c r="F84" s="129" t="s">
        <v>2085</v>
      </c>
      <c r="I84" s="130"/>
      <c r="J84" s="131">
        <f>BK84</f>
        <v>0</v>
      </c>
      <c r="L84" s="127"/>
      <c r="M84" s="132"/>
      <c r="N84" s="133"/>
      <c r="O84" s="133"/>
      <c r="P84" s="134">
        <f>SUM(P85:P161)</f>
        <v>0</v>
      </c>
      <c r="Q84" s="133"/>
      <c r="R84" s="134">
        <f>SUM(R85:R161)</f>
        <v>0</v>
      </c>
      <c r="S84" s="133"/>
      <c r="T84" s="135">
        <f>SUM(T85:T161)</f>
        <v>0</v>
      </c>
      <c r="AR84" s="128" t="s">
        <v>77</v>
      </c>
      <c r="AT84" s="136" t="s">
        <v>68</v>
      </c>
      <c r="AU84" s="136" t="s">
        <v>69</v>
      </c>
      <c r="AY84" s="128" t="s">
        <v>135</v>
      </c>
      <c r="BK84" s="137">
        <f>SUM(BK85:BK161)</f>
        <v>0</v>
      </c>
    </row>
    <row r="85" spans="1:65" s="2" customFormat="1" ht="16.5" customHeight="1">
      <c r="A85" s="35"/>
      <c r="B85" s="140"/>
      <c r="C85" s="141" t="s">
        <v>77</v>
      </c>
      <c r="D85" s="141" t="s">
        <v>137</v>
      </c>
      <c r="E85" s="142" t="s">
        <v>2086</v>
      </c>
      <c r="F85" s="143" t="s">
        <v>2087</v>
      </c>
      <c r="G85" s="144" t="s">
        <v>140</v>
      </c>
      <c r="H85" s="145">
        <v>18718</v>
      </c>
      <c r="I85" s="146"/>
      <c r="J85" s="147">
        <f>ROUND(I85*H85,2)</f>
        <v>0</v>
      </c>
      <c r="K85" s="143" t="s">
        <v>141</v>
      </c>
      <c r="L85" s="36"/>
      <c r="M85" s="148" t="s">
        <v>3</v>
      </c>
      <c r="N85" s="149" t="s">
        <v>40</v>
      </c>
      <c r="O85" s="56"/>
      <c r="P85" s="150">
        <f>O85*H85</f>
        <v>0</v>
      </c>
      <c r="Q85" s="150">
        <v>0</v>
      </c>
      <c r="R85" s="150">
        <f>Q85*H85</f>
        <v>0</v>
      </c>
      <c r="S85" s="150">
        <v>0</v>
      </c>
      <c r="T85" s="151">
        <f>S85*H85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R85" s="152" t="s">
        <v>142</v>
      </c>
      <c r="AT85" s="152" t="s">
        <v>137</v>
      </c>
      <c r="AU85" s="152" t="s">
        <v>77</v>
      </c>
      <c r="AY85" s="20" t="s">
        <v>135</v>
      </c>
      <c r="BE85" s="153">
        <f>IF(N85="základní",J85,0)</f>
        <v>0</v>
      </c>
      <c r="BF85" s="153">
        <f>IF(N85="snížená",J85,0)</f>
        <v>0</v>
      </c>
      <c r="BG85" s="153">
        <f>IF(N85="zákl. přenesená",J85,0)</f>
        <v>0</v>
      </c>
      <c r="BH85" s="153">
        <f>IF(N85="sníž. přenesená",J85,0)</f>
        <v>0</v>
      </c>
      <c r="BI85" s="153">
        <f>IF(N85="nulová",J85,0)</f>
        <v>0</v>
      </c>
      <c r="BJ85" s="20" t="s">
        <v>77</v>
      </c>
      <c r="BK85" s="153">
        <f>ROUND(I85*H85,2)</f>
        <v>0</v>
      </c>
      <c r="BL85" s="20" t="s">
        <v>142</v>
      </c>
      <c r="BM85" s="152" t="s">
        <v>79</v>
      </c>
    </row>
    <row r="86" spans="1:65" s="2" customFormat="1" ht="11.25">
      <c r="A86" s="35"/>
      <c r="B86" s="36"/>
      <c r="C86" s="35"/>
      <c r="D86" s="154" t="s">
        <v>144</v>
      </c>
      <c r="E86" s="35"/>
      <c r="F86" s="155" t="s">
        <v>2088</v>
      </c>
      <c r="G86" s="35"/>
      <c r="H86" s="35"/>
      <c r="I86" s="156"/>
      <c r="J86" s="35"/>
      <c r="K86" s="35"/>
      <c r="L86" s="36"/>
      <c r="M86" s="157"/>
      <c r="N86" s="158"/>
      <c r="O86" s="56"/>
      <c r="P86" s="56"/>
      <c r="Q86" s="56"/>
      <c r="R86" s="56"/>
      <c r="S86" s="56"/>
      <c r="T86" s="57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20" t="s">
        <v>144</v>
      </c>
      <c r="AU86" s="20" t="s">
        <v>77</v>
      </c>
    </row>
    <row r="87" spans="1:65" s="13" customFormat="1" ht="11.25">
      <c r="B87" s="159"/>
      <c r="D87" s="160" t="s">
        <v>146</v>
      </c>
      <c r="E87" s="161" t="s">
        <v>3</v>
      </c>
      <c r="F87" s="162" t="s">
        <v>2089</v>
      </c>
      <c r="H87" s="161" t="s">
        <v>3</v>
      </c>
      <c r="I87" s="163"/>
      <c r="L87" s="159"/>
      <c r="M87" s="164"/>
      <c r="N87" s="165"/>
      <c r="O87" s="165"/>
      <c r="P87" s="165"/>
      <c r="Q87" s="165"/>
      <c r="R87" s="165"/>
      <c r="S87" s="165"/>
      <c r="T87" s="166"/>
      <c r="AT87" s="161" t="s">
        <v>146</v>
      </c>
      <c r="AU87" s="161" t="s">
        <v>77</v>
      </c>
      <c r="AV87" s="13" t="s">
        <v>77</v>
      </c>
      <c r="AW87" s="13" t="s">
        <v>31</v>
      </c>
      <c r="AX87" s="13" t="s">
        <v>69</v>
      </c>
      <c r="AY87" s="161" t="s">
        <v>135</v>
      </c>
    </row>
    <row r="88" spans="1:65" s="13" customFormat="1" ht="11.25">
      <c r="B88" s="159"/>
      <c r="D88" s="160" t="s">
        <v>146</v>
      </c>
      <c r="E88" s="161" t="s">
        <v>3</v>
      </c>
      <c r="F88" s="162" t="s">
        <v>2090</v>
      </c>
      <c r="H88" s="161" t="s">
        <v>3</v>
      </c>
      <c r="I88" s="163"/>
      <c r="L88" s="159"/>
      <c r="M88" s="164"/>
      <c r="N88" s="165"/>
      <c r="O88" s="165"/>
      <c r="P88" s="165"/>
      <c r="Q88" s="165"/>
      <c r="R88" s="165"/>
      <c r="S88" s="165"/>
      <c r="T88" s="166"/>
      <c r="AT88" s="161" t="s">
        <v>146</v>
      </c>
      <c r="AU88" s="161" t="s">
        <v>77</v>
      </c>
      <c r="AV88" s="13" t="s">
        <v>77</v>
      </c>
      <c r="AW88" s="13" t="s">
        <v>31</v>
      </c>
      <c r="AX88" s="13" t="s">
        <v>69</v>
      </c>
      <c r="AY88" s="161" t="s">
        <v>135</v>
      </c>
    </row>
    <row r="89" spans="1:65" s="14" customFormat="1" ht="11.25">
      <c r="B89" s="167"/>
      <c r="D89" s="160" t="s">
        <v>146</v>
      </c>
      <c r="E89" s="168" t="s">
        <v>3</v>
      </c>
      <c r="F89" s="169" t="s">
        <v>2091</v>
      </c>
      <c r="H89" s="170">
        <v>18718</v>
      </c>
      <c r="I89" s="171"/>
      <c r="L89" s="167"/>
      <c r="M89" s="172"/>
      <c r="N89" s="173"/>
      <c r="O89" s="173"/>
      <c r="P89" s="173"/>
      <c r="Q89" s="173"/>
      <c r="R89" s="173"/>
      <c r="S89" s="173"/>
      <c r="T89" s="174"/>
      <c r="AT89" s="168" t="s">
        <v>146</v>
      </c>
      <c r="AU89" s="168" t="s">
        <v>77</v>
      </c>
      <c r="AV89" s="14" t="s">
        <v>79</v>
      </c>
      <c r="AW89" s="14" t="s">
        <v>31</v>
      </c>
      <c r="AX89" s="14" t="s">
        <v>69</v>
      </c>
      <c r="AY89" s="168" t="s">
        <v>135</v>
      </c>
    </row>
    <row r="90" spans="1:65" s="15" customFormat="1" ht="11.25">
      <c r="B90" s="175"/>
      <c r="D90" s="160" t="s">
        <v>146</v>
      </c>
      <c r="E90" s="176" t="s">
        <v>3</v>
      </c>
      <c r="F90" s="177" t="s">
        <v>149</v>
      </c>
      <c r="H90" s="178">
        <v>18718</v>
      </c>
      <c r="I90" s="179"/>
      <c r="L90" s="175"/>
      <c r="M90" s="180"/>
      <c r="N90" s="181"/>
      <c r="O90" s="181"/>
      <c r="P90" s="181"/>
      <c r="Q90" s="181"/>
      <c r="R90" s="181"/>
      <c r="S90" s="181"/>
      <c r="T90" s="182"/>
      <c r="AT90" s="176" t="s">
        <v>146</v>
      </c>
      <c r="AU90" s="176" t="s">
        <v>77</v>
      </c>
      <c r="AV90" s="15" t="s">
        <v>142</v>
      </c>
      <c r="AW90" s="15" t="s">
        <v>31</v>
      </c>
      <c r="AX90" s="15" t="s">
        <v>77</v>
      </c>
      <c r="AY90" s="176" t="s">
        <v>135</v>
      </c>
    </row>
    <row r="91" spans="1:65" s="2" customFormat="1" ht="16.5" customHeight="1">
      <c r="A91" s="35"/>
      <c r="B91" s="140"/>
      <c r="C91" s="141" t="s">
        <v>79</v>
      </c>
      <c r="D91" s="141" t="s">
        <v>137</v>
      </c>
      <c r="E91" s="142" t="s">
        <v>2092</v>
      </c>
      <c r="F91" s="143" t="s">
        <v>2093</v>
      </c>
      <c r="G91" s="144" t="s">
        <v>140</v>
      </c>
      <c r="H91" s="145">
        <v>6020</v>
      </c>
      <c r="I91" s="146"/>
      <c r="J91" s="147">
        <f>ROUND(I91*H91,2)</f>
        <v>0</v>
      </c>
      <c r="K91" s="143" t="s">
        <v>141</v>
      </c>
      <c r="L91" s="36"/>
      <c r="M91" s="148" t="s">
        <v>3</v>
      </c>
      <c r="N91" s="149" t="s">
        <v>40</v>
      </c>
      <c r="O91" s="56"/>
      <c r="P91" s="150">
        <f>O91*H91</f>
        <v>0</v>
      </c>
      <c r="Q91" s="150">
        <v>0</v>
      </c>
      <c r="R91" s="150">
        <f>Q91*H91</f>
        <v>0</v>
      </c>
      <c r="S91" s="150">
        <v>0</v>
      </c>
      <c r="T91" s="151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52" t="s">
        <v>142</v>
      </c>
      <c r="AT91" s="152" t="s">
        <v>137</v>
      </c>
      <c r="AU91" s="152" t="s">
        <v>77</v>
      </c>
      <c r="AY91" s="20" t="s">
        <v>135</v>
      </c>
      <c r="BE91" s="153">
        <f>IF(N91="základní",J91,0)</f>
        <v>0</v>
      </c>
      <c r="BF91" s="153">
        <f>IF(N91="snížená",J91,0)</f>
        <v>0</v>
      </c>
      <c r="BG91" s="153">
        <f>IF(N91="zákl. přenesená",J91,0)</f>
        <v>0</v>
      </c>
      <c r="BH91" s="153">
        <f>IF(N91="sníž. přenesená",J91,0)</f>
        <v>0</v>
      </c>
      <c r="BI91" s="153">
        <f>IF(N91="nulová",J91,0)</f>
        <v>0</v>
      </c>
      <c r="BJ91" s="20" t="s">
        <v>77</v>
      </c>
      <c r="BK91" s="153">
        <f>ROUND(I91*H91,2)</f>
        <v>0</v>
      </c>
      <c r="BL91" s="20" t="s">
        <v>142</v>
      </c>
      <c r="BM91" s="152" t="s">
        <v>142</v>
      </c>
    </row>
    <row r="92" spans="1:65" s="2" customFormat="1" ht="11.25">
      <c r="A92" s="35"/>
      <c r="B92" s="36"/>
      <c r="C92" s="35"/>
      <c r="D92" s="154" t="s">
        <v>144</v>
      </c>
      <c r="E92" s="35"/>
      <c r="F92" s="155" t="s">
        <v>2094</v>
      </c>
      <c r="G92" s="35"/>
      <c r="H92" s="35"/>
      <c r="I92" s="156"/>
      <c r="J92" s="35"/>
      <c r="K92" s="35"/>
      <c r="L92" s="36"/>
      <c r="M92" s="157"/>
      <c r="N92" s="158"/>
      <c r="O92" s="56"/>
      <c r="P92" s="56"/>
      <c r="Q92" s="56"/>
      <c r="R92" s="56"/>
      <c r="S92" s="56"/>
      <c r="T92" s="57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20" t="s">
        <v>144</v>
      </c>
      <c r="AU92" s="20" t="s">
        <v>77</v>
      </c>
    </row>
    <row r="93" spans="1:65" s="13" customFormat="1" ht="11.25">
      <c r="B93" s="159"/>
      <c r="D93" s="160" t="s">
        <v>146</v>
      </c>
      <c r="E93" s="161" t="s">
        <v>3</v>
      </c>
      <c r="F93" s="162" t="s">
        <v>2089</v>
      </c>
      <c r="H93" s="161" t="s">
        <v>3</v>
      </c>
      <c r="I93" s="163"/>
      <c r="L93" s="159"/>
      <c r="M93" s="164"/>
      <c r="N93" s="165"/>
      <c r="O93" s="165"/>
      <c r="P93" s="165"/>
      <c r="Q93" s="165"/>
      <c r="R93" s="165"/>
      <c r="S93" s="165"/>
      <c r="T93" s="166"/>
      <c r="AT93" s="161" t="s">
        <v>146</v>
      </c>
      <c r="AU93" s="161" t="s">
        <v>77</v>
      </c>
      <c r="AV93" s="13" t="s">
        <v>77</v>
      </c>
      <c r="AW93" s="13" t="s">
        <v>31</v>
      </c>
      <c r="AX93" s="13" t="s">
        <v>69</v>
      </c>
      <c r="AY93" s="161" t="s">
        <v>135</v>
      </c>
    </row>
    <row r="94" spans="1:65" s="13" customFormat="1" ht="11.25">
      <c r="B94" s="159"/>
      <c r="D94" s="160" t="s">
        <v>146</v>
      </c>
      <c r="E94" s="161" t="s">
        <v>3</v>
      </c>
      <c r="F94" s="162" t="s">
        <v>2090</v>
      </c>
      <c r="H94" s="161" t="s">
        <v>3</v>
      </c>
      <c r="I94" s="163"/>
      <c r="L94" s="159"/>
      <c r="M94" s="164"/>
      <c r="N94" s="165"/>
      <c r="O94" s="165"/>
      <c r="P94" s="165"/>
      <c r="Q94" s="165"/>
      <c r="R94" s="165"/>
      <c r="S94" s="165"/>
      <c r="T94" s="166"/>
      <c r="AT94" s="161" t="s">
        <v>146</v>
      </c>
      <c r="AU94" s="161" t="s">
        <v>77</v>
      </c>
      <c r="AV94" s="13" t="s">
        <v>77</v>
      </c>
      <c r="AW94" s="13" t="s">
        <v>31</v>
      </c>
      <c r="AX94" s="13" t="s">
        <v>69</v>
      </c>
      <c r="AY94" s="161" t="s">
        <v>135</v>
      </c>
    </row>
    <row r="95" spans="1:65" s="14" customFormat="1" ht="11.25">
      <c r="B95" s="167"/>
      <c r="D95" s="160" t="s">
        <v>146</v>
      </c>
      <c r="E95" s="168" t="s">
        <v>3</v>
      </c>
      <c r="F95" s="169" t="s">
        <v>2095</v>
      </c>
      <c r="H95" s="170">
        <v>6020</v>
      </c>
      <c r="I95" s="171"/>
      <c r="L95" s="167"/>
      <c r="M95" s="172"/>
      <c r="N95" s="173"/>
      <c r="O95" s="173"/>
      <c r="P95" s="173"/>
      <c r="Q95" s="173"/>
      <c r="R95" s="173"/>
      <c r="S95" s="173"/>
      <c r="T95" s="174"/>
      <c r="AT95" s="168" t="s">
        <v>146</v>
      </c>
      <c r="AU95" s="168" t="s">
        <v>77</v>
      </c>
      <c r="AV95" s="14" t="s">
        <v>79</v>
      </c>
      <c r="AW95" s="14" t="s">
        <v>31</v>
      </c>
      <c r="AX95" s="14" t="s">
        <v>69</v>
      </c>
      <c r="AY95" s="168" t="s">
        <v>135</v>
      </c>
    </row>
    <row r="96" spans="1:65" s="15" customFormat="1" ht="11.25">
      <c r="B96" s="175"/>
      <c r="D96" s="160" t="s">
        <v>146</v>
      </c>
      <c r="E96" s="176" t="s">
        <v>3</v>
      </c>
      <c r="F96" s="177" t="s">
        <v>149</v>
      </c>
      <c r="H96" s="178">
        <v>6020</v>
      </c>
      <c r="I96" s="179"/>
      <c r="L96" s="175"/>
      <c r="M96" s="180"/>
      <c r="N96" s="181"/>
      <c r="O96" s="181"/>
      <c r="P96" s="181"/>
      <c r="Q96" s="181"/>
      <c r="R96" s="181"/>
      <c r="S96" s="181"/>
      <c r="T96" s="182"/>
      <c r="AT96" s="176" t="s">
        <v>146</v>
      </c>
      <c r="AU96" s="176" t="s">
        <v>77</v>
      </c>
      <c r="AV96" s="15" t="s">
        <v>142</v>
      </c>
      <c r="AW96" s="15" t="s">
        <v>31</v>
      </c>
      <c r="AX96" s="15" t="s">
        <v>77</v>
      </c>
      <c r="AY96" s="176" t="s">
        <v>135</v>
      </c>
    </row>
    <row r="97" spans="1:65" s="2" customFormat="1" ht="16.5" customHeight="1">
      <c r="A97" s="35"/>
      <c r="B97" s="140"/>
      <c r="C97" s="141" t="s">
        <v>154</v>
      </c>
      <c r="D97" s="141" t="s">
        <v>137</v>
      </c>
      <c r="E97" s="142" t="s">
        <v>2096</v>
      </c>
      <c r="F97" s="143" t="s">
        <v>2097</v>
      </c>
      <c r="G97" s="144" t="s">
        <v>372</v>
      </c>
      <c r="H97" s="145">
        <v>0.187</v>
      </c>
      <c r="I97" s="146"/>
      <c r="J97" s="147">
        <f>ROUND(I97*H97,2)</f>
        <v>0</v>
      </c>
      <c r="K97" s="143" t="s">
        <v>141</v>
      </c>
      <c r="L97" s="36"/>
      <c r="M97" s="148" t="s">
        <v>3</v>
      </c>
      <c r="N97" s="149" t="s">
        <v>40</v>
      </c>
      <c r="O97" s="56"/>
      <c r="P97" s="150">
        <f>O97*H97</f>
        <v>0</v>
      </c>
      <c r="Q97" s="150">
        <v>0</v>
      </c>
      <c r="R97" s="150">
        <f>Q97*H97</f>
        <v>0</v>
      </c>
      <c r="S97" s="150">
        <v>0</v>
      </c>
      <c r="T97" s="151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52" t="s">
        <v>142</v>
      </c>
      <c r="AT97" s="152" t="s">
        <v>137</v>
      </c>
      <c r="AU97" s="152" t="s">
        <v>77</v>
      </c>
      <c r="AY97" s="20" t="s">
        <v>135</v>
      </c>
      <c r="BE97" s="153">
        <f>IF(N97="základní",J97,0)</f>
        <v>0</v>
      </c>
      <c r="BF97" s="153">
        <f>IF(N97="snížená",J97,0)</f>
        <v>0</v>
      </c>
      <c r="BG97" s="153">
        <f>IF(N97="zákl. přenesená",J97,0)</f>
        <v>0</v>
      </c>
      <c r="BH97" s="153">
        <f>IF(N97="sníž. přenesená",J97,0)</f>
        <v>0</v>
      </c>
      <c r="BI97" s="153">
        <f>IF(N97="nulová",J97,0)</f>
        <v>0</v>
      </c>
      <c r="BJ97" s="20" t="s">
        <v>77</v>
      </c>
      <c r="BK97" s="153">
        <f>ROUND(I97*H97,2)</f>
        <v>0</v>
      </c>
      <c r="BL97" s="20" t="s">
        <v>142</v>
      </c>
      <c r="BM97" s="152" t="s">
        <v>175</v>
      </c>
    </row>
    <row r="98" spans="1:65" s="2" customFormat="1" ht="11.25">
      <c r="A98" s="35"/>
      <c r="B98" s="36"/>
      <c r="C98" s="35"/>
      <c r="D98" s="154" t="s">
        <v>144</v>
      </c>
      <c r="E98" s="35"/>
      <c r="F98" s="155" t="s">
        <v>2098</v>
      </c>
      <c r="G98" s="35"/>
      <c r="H98" s="35"/>
      <c r="I98" s="156"/>
      <c r="J98" s="35"/>
      <c r="K98" s="35"/>
      <c r="L98" s="36"/>
      <c r="M98" s="157"/>
      <c r="N98" s="158"/>
      <c r="O98" s="56"/>
      <c r="P98" s="56"/>
      <c r="Q98" s="56"/>
      <c r="R98" s="56"/>
      <c r="S98" s="56"/>
      <c r="T98" s="57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20" t="s">
        <v>144</v>
      </c>
      <c r="AU98" s="20" t="s">
        <v>77</v>
      </c>
    </row>
    <row r="99" spans="1:65" s="13" customFormat="1" ht="11.25">
      <c r="B99" s="159"/>
      <c r="D99" s="160" t="s">
        <v>146</v>
      </c>
      <c r="E99" s="161" t="s">
        <v>3</v>
      </c>
      <c r="F99" s="162" t="s">
        <v>2099</v>
      </c>
      <c r="H99" s="161" t="s">
        <v>3</v>
      </c>
      <c r="I99" s="163"/>
      <c r="L99" s="159"/>
      <c r="M99" s="164"/>
      <c r="N99" s="165"/>
      <c r="O99" s="165"/>
      <c r="P99" s="165"/>
      <c r="Q99" s="165"/>
      <c r="R99" s="165"/>
      <c r="S99" s="165"/>
      <c r="T99" s="166"/>
      <c r="AT99" s="161" t="s">
        <v>146</v>
      </c>
      <c r="AU99" s="161" t="s">
        <v>77</v>
      </c>
      <c r="AV99" s="13" t="s">
        <v>77</v>
      </c>
      <c r="AW99" s="13" t="s">
        <v>31</v>
      </c>
      <c r="AX99" s="13" t="s">
        <v>69</v>
      </c>
      <c r="AY99" s="161" t="s">
        <v>135</v>
      </c>
    </row>
    <row r="100" spans="1:65" s="13" customFormat="1" ht="11.25">
      <c r="B100" s="159"/>
      <c r="D100" s="160" t="s">
        <v>146</v>
      </c>
      <c r="E100" s="161" t="s">
        <v>3</v>
      </c>
      <c r="F100" s="162" t="s">
        <v>2090</v>
      </c>
      <c r="H100" s="161" t="s">
        <v>3</v>
      </c>
      <c r="I100" s="163"/>
      <c r="L100" s="159"/>
      <c r="M100" s="164"/>
      <c r="N100" s="165"/>
      <c r="O100" s="165"/>
      <c r="P100" s="165"/>
      <c r="Q100" s="165"/>
      <c r="R100" s="165"/>
      <c r="S100" s="165"/>
      <c r="T100" s="166"/>
      <c r="AT100" s="161" t="s">
        <v>146</v>
      </c>
      <c r="AU100" s="161" t="s">
        <v>77</v>
      </c>
      <c r="AV100" s="13" t="s">
        <v>77</v>
      </c>
      <c r="AW100" s="13" t="s">
        <v>31</v>
      </c>
      <c r="AX100" s="13" t="s">
        <v>69</v>
      </c>
      <c r="AY100" s="161" t="s">
        <v>135</v>
      </c>
    </row>
    <row r="101" spans="1:65" s="14" customFormat="1" ht="11.25">
      <c r="B101" s="167"/>
      <c r="D101" s="160" t="s">
        <v>146</v>
      </c>
      <c r="E101" s="168" t="s">
        <v>3</v>
      </c>
      <c r="F101" s="169" t="s">
        <v>2100</v>
      </c>
      <c r="H101" s="170">
        <v>0.187</v>
      </c>
      <c r="I101" s="171"/>
      <c r="L101" s="167"/>
      <c r="M101" s="172"/>
      <c r="N101" s="173"/>
      <c r="O101" s="173"/>
      <c r="P101" s="173"/>
      <c r="Q101" s="173"/>
      <c r="R101" s="173"/>
      <c r="S101" s="173"/>
      <c r="T101" s="174"/>
      <c r="AT101" s="168" t="s">
        <v>146</v>
      </c>
      <c r="AU101" s="168" t="s">
        <v>77</v>
      </c>
      <c r="AV101" s="14" t="s">
        <v>79</v>
      </c>
      <c r="AW101" s="14" t="s">
        <v>31</v>
      </c>
      <c r="AX101" s="14" t="s">
        <v>69</v>
      </c>
      <c r="AY101" s="168" t="s">
        <v>135</v>
      </c>
    </row>
    <row r="102" spans="1:65" s="15" customFormat="1" ht="11.25">
      <c r="B102" s="175"/>
      <c r="D102" s="160" t="s">
        <v>146</v>
      </c>
      <c r="E102" s="176" t="s">
        <v>3</v>
      </c>
      <c r="F102" s="177" t="s">
        <v>149</v>
      </c>
      <c r="H102" s="178">
        <v>0.187</v>
      </c>
      <c r="I102" s="179"/>
      <c r="L102" s="175"/>
      <c r="M102" s="180"/>
      <c r="N102" s="181"/>
      <c r="O102" s="181"/>
      <c r="P102" s="181"/>
      <c r="Q102" s="181"/>
      <c r="R102" s="181"/>
      <c r="S102" s="181"/>
      <c r="T102" s="182"/>
      <c r="AT102" s="176" t="s">
        <v>146</v>
      </c>
      <c r="AU102" s="176" t="s">
        <v>77</v>
      </c>
      <c r="AV102" s="15" t="s">
        <v>142</v>
      </c>
      <c r="AW102" s="15" t="s">
        <v>31</v>
      </c>
      <c r="AX102" s="15" t="s">
        <v>77</v>
      </c>
      <c r="AY102" s="176" t="s">
        <v>135</v>
      </c>
    </row>
    <row r="103" spans="1:65" s="2" customFormat="1" ht="16.5" customHeight="1">
      <c r="A103" s="35"/>
      <c r="B103" s="140"/>
      <c r="C103" s="141" t="s">
        <v>142</v>
      </c>
      <c r="D103" s="141" t="s">
        <v>137</v>
      </c>
      <c r="E103" s="142" t="s">
        <v>2101</v>
      </c>
      <c r="F103" s="143" t="s">
        <v>2102</v>
      </c>
      <c r="G103" s="144" t="s">
        <v>372</v>
      </c>
      <c r="H103" s="145">
        <v>0.06</v>
      </c>
      <c r="I103" s="146"/>
      <c r="J103" s="147">
        <f>ROUND(I103*H103,2)</f>
        <v>0</v>
      </c>
      <c r="K103" s="143" t="s">
        <v>141</v>
      </c>
      <c r="L103" s="36"/>
      <c r="M103" s="148" t="s">
        <v>3</v>
      </c>
      <c r="N103" s="149" t="s">
        <v>40</v>
      </c>
      <c r="O103" s="56"/>
      <c r="P103" s="150">
        <f>O103*H103</f>
        <v>0</v>
      </c>
      <c r="Q103" s="150">
        <v>0</v>
      </c>
      <c r="R103" s="150">
        <f>Q103*H103</f>
        <v>0</v>
      </c>
      <c r="S103" s="150">
        <v>0</v>
      </c>
      <c r="T103" s="151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52" t="s">
        <v>142</v>
      </c>
      <c r="AT103" s="152" t="s">
        <v>137</v>
      </c>
      <c r="AU103" s="152" t="s">
        <v>77</v>
      </c>
      <c r="AY103" s="20" t="s">
        <v>135</v>
      </c>
      <c r="BE103" s="153">
        <f>IF(N103="základní",J103,0)</f>
        <v>0</v>
      </c>
      <c r="BF103" s="153">
        <f>IF(N103="snížená",J103,0)</f>
        <v>0</v>
      </c>
      <c r="BG103" s="153">
        <f>IF(N103="zákl. přenesená",J103,0)</f>
        <v>0</v>
      </c>
      <c r="BH103" s="153">
        <f>IF(N103="sníž. přenesená",J103,0)</f>
        <v>0</v>
      </c>
      <c r="BI103" s="153">
        <f>IF(N103="nulová",J103,0)</f>
        <v>0</v>
      </c>
      <c r="BJ103" s="20" t="s">
        <v>77</v>
      </c>
      <c r="BK103" s="153">
        <f>ROUND(I103*H103,2)</f>
        <v>0</v>
      </c>
      <c r="BL103" s="20" t="s">
        <v>142</v>
      </c>
      <c r="BM103" s="152" t="s">
        <v>192</v>
      </c>
    </row>
    <row r="104" spans="1:65" s="2" customFormat="1" ht="11.25">
      <c r="A104" s="35"/>
      <c r="B104" s="36"/>
      <c r="C104" s="35"/>
      <c r="D104" s="154" t="s">
        <v>144</v>
      </c>
      <c r="E104" s="35"/>
      <c r="F104" s="155" t="s">
        <v>2103</v>
      </c>
      <c r="G104" s="35"/>
      <c r="H104" s="35"/>
      <c r="I104" s="156"/>
      <c r="J104" s="35"/>
      <c r="K104" s="35"/>
      <c r="L104" s="36"/>
      <c r="M104" s="157"/>
      <c r="N104" s="158"/>
      <c r="O104" s="56"/>
      <c r="P104" s="56"/>
      <c r="Q104" s="56"/>
      <c r="R104" s="56"/>
      <c r="S104" s="56"/>
      <c r="T104" s="57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T104" s="20" t="s">
        <v>144</v>
      </c>
      <c r="AU104" s="20" t="s">
        <v>77</v>
      </c>
    </row>
    <row r="105" spans="1:65" s="13" customFormat="1" ht="11.25">
      <c r="B105" s="159"/>
      <c r="D105" s="160" t="s">
        <v>146</v>
      </c>
      <c r="E105" s="161" t="s">
        <v>3</v>
      </c>
      <c r="F105" s="162" t="s">
        <v>2099</v>
      </c>
      <c r="H105" s="161" t="s">
        <v>3</v>
      </c>
      <c r="I105" s="163"/>
      <c r="L105" s="159"/>
      <c r="M105" s="164"/>
      <c r="N105" s="165"/>
      <c r="O105" s="165"/>
      <c r="P105" s="165"/>
      <c r="Q105" s="165"/>
      <c r="R105" s="165"/>
      <c r="S105" s="165"/>
      <c r="T105" s="166"/>
      <c r="AT105" s="161" t="s">
        <v>146</v>
      </c>
      <c r="AU105" s="161" t="s">
        <v>77</v>
      </c>
      <c r="AV105" s="13" t="s">
        <v>77</v>
      </c>
      <c r="AW105" s="13" t="s">
        <v>31</v>
      </c>
      <c r="AX105" s="13" t="s">
        <v>69</v>
      </c>
      <c r="AY105" s="161" t="s">
        <v>135</v>
      </c>
    </row>
    <row r="106" spans="1:65" s="13" customFormat="1" ht="11.25">
      <c r="B106" s="159"/>
      <c r="D106" s="160" t="s">
        <v>146</v>
      </c>
      <c r="E106" s="161" t="s">
        <v>3</v>
      </c>
      <c r="F106" s="162" t="s">
        <v>2090</v>
      </c>
      <c r="H106" s="161" t="s">
        <v>3</v>
      </c>
      <c r="I106" s="163"/>
      <c r="L106" s="159"/>
      <c r="M106" s="164"/>
      <c r="N106" s="165"/>
      <c r="O106" s="165"/>
      <c r="P106" s="165"/>
      <c r="Q106" s="165"/>
      <c r="R106" s="165"/>
      <c r="S106" s="165"/>
      <c r="T106" s="166"/>
      <c r="AT106" s="161" t="s">
        <v>146</v>
      </c>
      <c r="AU106" s="161" t="s">
        <v>77</v>
      </c>
      <c r="AV106" s="13" t="s">
        <v>77</v>
      </c>
      <c r="AW106" s="13" t="s">
        <v>31</v>
      </c>
      <c r="AX106" s="13" t="s">
        <v>69</v>
      </c>
      <c r="AY106" s="161" t="s">
        <v>135</v>
      </c>
    </row>
    <row r="107" spans="1:65" s="14" customFormat="1" ht="11.25">
      <c r="B107" s="167"/>
      <c r="D107" s="160" t="s">
        <v>146</v>
      </c>
      <c r="E107" s="168" t="s">
        <v>3</v>
      </c>
      <c r="F107" s="169" t="s">
        <v>2104</v>
      </c>
      <c r="H107" s="170">
        <v>0.06</v>
      </c>
      <c r="I107" s="171"/>
      <c r="L107" s="167"/>
      <c r="M107" s="172"/>
      <c r="N107" s="173"/>
      <c r="O107" s="173"/>
      <c r="P107" s="173"/>
      <c r="Q107" s="173"/>
      <c r="R107" s="173"/>
      <c r="S107" s="173"/>
      <c r="T107" s="174"/>
      <c r="AT107" s="168" t="s">
        <v>146</v>
      </c>
      <c r="AU107" s="168" t="s">
        <v>77</v>
      </c>
      <c r="AV107" s="14" t="s">
        <v>79</v>
      </c>
      <c r="AW107" s="14" t="s">
        <v>31</v>
      </c>
      <c r="AX107" s="14" t="s">
        <v>69</v>
      </c>
      <c r="AY107" s="168" t="s">
        <v>135</v>
      </c>
    </row>
    <row r="108" spans="1:65" s="15" customFormat="1" ht="11.25">
      <c r="B108" s="175"/>
      <c r="D108" s="160" t="s">
        <v>146</v>
      </c>
      <c r="E108" s="176" t="s">
        <v>3</v>
      </c>
      <c r="F108" s="177" t="s">
        <v>149</v>
      </c>
      <c r="H108" s="178">
        <v>0.06</v>
      </c>
      <c r="I108" s="179"/>
      <c r="L108" s="175"/>
      <c r="M108" s="180"/>
      <c r="N108" s="181"/>
      <c r="O108" s="181"/>
      <c r="P108" s="181"/>
      <c r="Q108" s="181"/>
      <c r="R108" s="181"/>
      <c r="S108" s="181"/>
      <c r="T108" s="182"/>
      <c r="AT108" s="176" t="s">
        <v>146</v>
      </c>
      <c r="AU108" s="176" t="s">
        <v>77</v>
      </c>
      <c r="AV108" s="15" t="s">
        <v>142</v>
      </c>
      <c r="AW108" s="15" t="s">
        <v>31</v>
      </c>
      <c r="AX108" s="15" t="s">
        <v>77</v>
      </c>
      <c r="AY108" s="176" t="s">
        <v>135</v>
      </c>
    </row>
    <row r="109" spans="1:65" s="2" customFormat="1" ht="16.5" customHeight="1">
      <c r="A109" s="35"/>
      <c r="B109" s="140"/>
      <c r="C109" s="183" t="s">
        <v>167</v>
      </c>
      <c r="D109" s="183" t="s">
        <v>405</v>
      </c>
      <c r="E109" s="184" t="s">
        <v>1963</v>
      </c>
      <c r="F109" s="185" t="s">
        <v>1964</v>
      </c>
      <c r="G109" s="186" t="s">
        <v>1038</v>
      </c>
      <c r="H109" s="187">
        <v>247.38</v>
      </c>
      <c r="I109" s="188"/>
      <c r="J109" s="189">
        <f>ROUND(I109*H109,2)</f>
        <v>0</v>
      </c>
      <c r="K109" s="185" t="s">
        <v>141</v>
      </c>
      <c r="L109" s="190"/>
      <c r="M109" s="191" t="s">
        <v>3</v>
      </c>
      <c r="N109" s="192" t="s">
        <v>40</v>
      </c>
      <c r="O109" s="56"/>
      <c r="P109" s="150">
        <f>O109*H109</f>
        <v>0</v>
      </c>
      <c r="Q109" s="150">
        <v>0</v>
      </c>
      <c r="R109" s="150">
        <f>Q109*H109</f>
        <v>0</v>
      </c>
      <c r="S109" s="150">
        <v>0</v>
      </c>
      <c r="T109" s="151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52" t="s">
        <v>192</v>
      </c>
      <c r="AT109" s="152" t="s">
        <v>405</v>
      </c>
      <c r="AU109" s="152" t="s">
        <v>77</v>
      </c>
      <c r="AY109" s="20" t="s">
        <v>135</v>
      </c>
      <c r="BE109" s="153">
        <f>IF(N109="základní",J109,0)</f>
        <v>0</v>
      </c>
      <c r="BF109" s="153">
        <f>IF(N109="snížená",J109,0)</f>
        <v>0</v>
      </c>
      <c r="BG109" s="153">
        <f>IF(N109="zákl. přenesená",J109,0)</f>
        <v>0</v>
      </c>
      <c r="BH109" s="153">
        <f>IF(N109="sníž. přenesená",J109,0)</f>
        <v>0</v>
      </c>
      <c r="BI109" s="153">
        <f>IF(N109="nulová",J109,0)</f>
        <v>0</v>
      </c>
      <c r="BJ109" s="20" t="s">
        <v>77</v>
      </c>
      <c r="BK109" s="153">
        <f>ROUND(I109*H109,2)</f>
        <v>0</v>
      </c>
      <c r="BL109" s="20" t="s">
        <v>142</v>
      </c>
      <c r="BM109" s="152" t="s">
        <v>2105</v>
      </c>
    </row>
    <row r="110" spans="1:65" s="13" customFormat="1" ht="11.25">
      <c r="B110" s="159"/>
      <c r="D110" s="160" t="s">
        <v>146</v>
      </c>
      <c r="E110" s="161" t="s">
        <v>3</v>
      </c>
      <c r="F110" s="162" t="s">
        <v>2099</v>
      </c>
      <c r="H110" s="161" t="s">
        <v>3</v>
      </c>
      <c r="I110" s="163"/>
      <c r="L110" s="159"/>
      <c r="M110" s="164"/>
      <c r="N110" s="165"/>
      <c r="O110" s="165"/>
      <c r="P110" s="165"/>
      <c r="Q110" s="165"/>
      <c r="R110" s="165"/>
      <c r="S110" s="165"/>
      <c r="T110" s="166"/>
      <c r="AT110" s="161" t="s">
        <v>146</v>
      </c>
      <c r="AU110" s="161" t="s">
        <v>77</v>
      </c>
      <c r="AV110" s="13" t="s">
        <v>77</v>
      </c>
      <c r="AW110" s="13" t="s">
        <v>31</v>
      </c>
      <c r="AX110" s="13" t="s">
        <v>69</v>
      </c>
      <c r="AY110" s="161" t="s">
        <v>135</v>
      </c>
    </row>
    <row r="111" spans="1:65" s="13" customFormat="1" ht="11.25">
      <c r="B111" s="159"/>
      <c r="D111" s="160" t="s">
        <v>146</v>
      </c>
      <c r="E111" s="161" t="s">
        <v>3</v>
      </c>
      <c r="F111" s="162" t="s">
        <v>2090</v>
      </c>
      <c r="H111" s="161" t="s">
        <v>3</v>
      </c>
      <c r="I111" s="163"/>
      <c r="L111" s="159"/>
      <c r="M111" s="164"/>
      <c r="N111" s="165"/>
      <c r="O111" s="165"/>
      <c r="P111" s="165"/>
      <c r="Q111" s="165"/>
      <c r="R111" s="165"/>
      <c r="S111" s="165"/>
      <c r="T111" s="166"/>
      <c r="AT111" s="161" t="s">
        <v>146</v>
      </c>
      <c r="AU111" s="161" t="s">
        <v>77</v>
      </c>
      <c r="AV111" s="13" t="s">
        <v>77</v>
      </c>
      <c r="AW111" s="13" t="s">
        <v>31</v>
      </c>
      <c r="AX111" s="13" t="s">
        <v>69</v>
      </c>
      <c r="AY111" s="161" t="s">
        <v>135</v>
      </c>
    </row>
    <row r="112" spans="1:65" s="14" customFormat="1" ht="11.25">
      <c r="B112" s="167"/>
      <c r="D112" s="160" t="s">
        <v>146</v>
      </c>
      <c r="E112" s="168" t="s">
        <v>3</v>
      </c>
      <c r="F112" s="169" t="s">
        <v>2106</v>
      </c>
      <c r="H112" s="170">
        <v>187.18</v>
      </c>
      <c r="I112" s="171"/>
      <c r="L112" s="167"/>
      <c r="M112" s="172"/>
      <c r="N112" s="173"/>
      <c r="O112" s="173"/>
      <c r="P112" s="173"/>
      <c r="Q112" s="173"/>
      <c r="R112" s="173"/>
      <c r="S112" s="173"/>
      <c r="T112" s="174"/>
      <c r="AT112" s="168" t="s">
        <v>146</v>
      </c>
      <c r="AU112" s="168" t="s">
        <v>77</v>
      </c>
      <c r="AV112" s="14" t="s">
        <v>79</v>
      </c>
      <c r="AW112" s="14" t="s">
        <v>31</v>
      </c>
      <c r="AX112" s="14" t="s">
        <v>69</v>
      </c>
      <c r="AY112" s="168" t="s">
        <v>135</v>
      </c>
    </row>
    <row r="113" spans="1:65" s="14" customFormat="1" ht="11.25">
      <c r="B113" s="167"/>
      <c r="D113" s="160" t="s">
        <v>146</v>
      </c>
      <c r="E113" s="168" t="s">
        <v>3</v>
      </c>
      <c r="F113" s="169" t="s">
        <v>2107</v>
      </c>
      <c r="H113" s="170">
        <v>60.2</v>
      </c>
      <c r="I113" s="171"/>
      <c r="L113" s="167"/>
      <c r="M113" s="172"/>
      <c r="N113" s="173"/>
      <c r="O113" s="173"/>
      <c r="P113" s="173"/>
      <c r="Q113" s="173"/>
      <c r="R113" s="173"/>
      <c r="S113" s="173"/>
      <c r="T113" s="174"/>
      <c r="AT113" s="168" t="s">
        <v>146</v>
      </c>
      <c r="AU113" s="168" t="s">
        <v>77</v>
      </c>
      <c r="AV113" s="14" t="s">
        <v>79</v>
      </c>
      <c r="AW113" s="14" t="s">
        <v>31</v>
      </c>
      <c r="AX113" s="14" t="s">
        <v>69</v>
      </c>
      <c r="AY113" s="168" t="s">
        <v>135</v>
      </c>
    </row>
    <row r="114" spans="1:65" s="15" customFormat="1" ht="11.25">
      <c r="B114" s="175"/>
      <c r="D114" s="160" t="s">
        <v>146</v>
      </c>
      <c r="E114" s="176" t="s">
        <v>3</v>
      </c>
      <c r="F114" s="177" t="s">
        <v>149</v>
      </c>
      <c r="H114" s="178">
        <v>247.38</v>
      </c>
      <c r="I114" s="179"/>
      <c r="L114" s="175"/>
      <c r="M114" s="180"/>
      <c r="N114" s="181"/>
      <c r="O114" s="181"/>
      <c r="P114" s="181"/>
      <c r="Q114" s="181"/>
      <c r="R114" s="181"/>
      <c r="S114" s="181"/>
      <c r="T114" s="182"/>
      <c r="AT114" s="176" t="s">
        <v>146</v>
      </c>
      <c r="AU114" s="176" t="s">
        <v>77</v>
      </c>
      <c r="AV114" s="15" t="s">
        <v>142</v>
      </c>
      <c r="AW114" s="15" t="s">
        <v>31</v>
      </c>
      <c r="AX114" s="15" t="s">
        <v>77</v>
      </c>
      <c r="AY114" s="176" t="s">
        <v>135</v>
      </c>
    </row>
    <row r="115" spans="1:65" s="2" customFormat="1" ht="16.5" customHeight="1">
      <c r="A115" s="35"/>
      <c r="B115" s="140"/>
      <c r="C115" s="141" t="s">
        <v>175</v>
      </c>
      <c r="D115" s="141" t="s">
        <v>137</v>
      </c>
      <c r="E115" s="142" t="s">
        <v>2108</v>
      </c>
      <c r="F115" s="143" t="s">
        <v>2109</v>
      </c>
      <c r="G115" s="144" t="s">
        <v>140</v>
      </c>
      <c r="H115" s="145">
        <v>2674</v>
      </c>
      <c r="I115" s="146"/>
      <c r="J115" s="147">
        <f>ROUND(I115*H115,2)</f>
        <v>0</v>
      </c>
      <c r="K115" s="143" t="s">
        <v>141</v>
      </c>
      <c r="L115" s="36"/>
      <c r="M115" s="148" t="s">
        <v>3</v>
      </c>
      <c r="N115" s="149" t="s">
        <v>40</v>
      </c>
      <c r="O115" s="56"/>
      <c r="P115" s="150">
        <f>O115*H115</f>
        <v>0</v>
      </c>
      <c r="Q115" s="150">
        <v>0</v>
      </c>
      <c r="R115" s="150">
        <f>Q115*H115</f>
        <v>0</v>
      </c>
      <c r="S115" s="150">
        <v>0</v>
      </c>
      <c r="T115" s="151">
        <f>S115*H115</f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52" t="s">
        <v>142</v>
      </c>
      <c r="AT115" s="152" t="s">
        <v>137</v>
      </c>
      <c r="AU115" s="152" t="s">
        <v>77</v>
      </c>
      <c r="AY115" s="20" t="s">
        <v>135</v>
      </c>
      <c r="BE115" s="153">
        <f>IF(N115="základní",J115,0)</f>
        <v>0</v>
      </c>
      <c r="BF115" s="153">
        <f>IF(N115="snížená",J115,0)</f>
        <v>0</v>
      </c>
      <c r="BG115" s="153">
        <f>IF(N115="zákl. přenesená",J115,0)</f>
        <v>0</v>
      </c>
      <c r="BH115" s="153">
        <f>IF(N115="sníž. přenesená",J115,0)</f>
        <v>0</v>
      </c>
      <c r="BI115" s="153">
        <f>IF(N115="nulová",J115,0)</f>
        <v>0</v>
      </c>
      <c r="BJ115" s="20" t="s">
        <v>77</v>
      </c>
      <c r="BK115" s="153">
        <f>ROUND(I115*H115,2)</f>
        <v>0</v>
      </c>
      <c r="BL115" s="20" t="s">
        <v>142</v>
      </c>
      <c r="BM115" s="152" t="s">
        <v>9</v>
      </c>
    </row>
    <row r="116" spans="1:65" s="2" customFormat="1" ht="11.25">
      <c r="A116" s="35"/>
      <c r="B116" s="36"/>
      <c r="C116" s="35"/>
      <c r="D116" s="154" t="s">
        <v>144</v>
      </c>
      <c r="E116" s="35"/>
      <c r="F116" s="155" t="s">
        <v>2110</v>
      </c>
      <c r="G116" s="35"/>
      <c r="H116" s="35"/>
      <c r="I116" s="156"/>
      <c r="J116" s="35"/>
      <c r="K116" s="35"/>
      <c r="L116" s="36"/>
      <c r="M116" s="157"/>
      <c r="N116" s="158"/>
      <c r="O116" s="56"/>
      <c r="P116" s="56"/>
      <c r="Q116" s="56"/>
      <c r="R116" s="56"/>
      <c r="S116" s="56"/>
      <c r="T116" s="57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20" t="s">
        <v>144</v>
      </c>
      <c r="AU116" s="20" t="s">
        <v>77</v>
      </c>
    </row>
    <row r="117" spans="1:65" s="13" customFormat="1" ht="11.25">
      <c r="B117" s="159"/>
      <c r="D117" s="160" t="s">
        <v>146</v>
      </c>
      <c r="E117" s="161" t="s">
        <v>3</v>
      </c>
      <c r="F117" s="162" t="s">
        <v>2111</v>
      </c>
      <c r="H117" s="161" t="s">
        <v>3</v>
      </c>
      <c r="I117" s="163"/>
      <c r="L117" s="159"/>
      <c r="M117" s="164"/>
      <c r="N117" s="165"/>
      <c r="O117" s="165"/>
      <c r="P117" s="165"/>
      <c r="Q117" s="165"/>
      <c r="R117" s="165"/>
      <c r="S117" s="165"/>
      <c r="T117" s="166"/>
      <c r="AT117" s="161" t="s">
        <v>146</v>
      </c>
      <c r="AU117" s="161" t="s">
        <v>77</v>
      </c>
      <c r="AV117" s="13" t="s">
        <v>77</v>
      </c>
      <c r="AW117" s="13" t="s">
        <v>31</v>
      </c>
      <c r="AX117" s="13" t="s">
        <v>69</v>
      </c>
      <c r="AY117" s="161" t="s">
        <v>135</v>
      </c>
    </row>
    <row r="118" spans="1:65" s="13" customFormat="1" ht="11.25">
      <c r="B118" s="159"/>
      <c r="D118" s="160" t="s">
        <v>146</v>
      </c>
      <c r="E118" s="161" t="s">
        <v>3</v>
      </c>
      <c r="F118" s="162" t="s">
        <v>2090</v>
      </c>
      <c r="H118" s="161" t="s">
        <v>3</v>
      </c>
      <c r="I118" s="163"/>
      <c r="L118" s="159"/>
      <c r="M118" s="164"/>
      <c r="N118" s="165"/>
      <c r="O118" s="165"/>
      <c r="P118" s="165"/>
      <c r="Q118" s="165"/>
      <c r="R118" s="165"/>
      <c r="S118" s="165"/>
      <c r="T118" s="166"/>
      <c r="AT118" s="161" t="s">
        <v>146</v>
      </c>
      <c r="AU118" s="161" t="s">
        <v>77</v>
      </c>
      <c r="AV118" s="13" t="s">
        <v>77</v>
      </c>
      <c r="AW118" s="13" t="s">
        <v>31</v>
      </c>
      <c r="AX118" s="13" t="s">
        <v>69</v>
      </c>
      <c r="AY118" s="161" t="s">
        <v>135</v>
      </c>
    </row>
    <row r="119" spans="1:65" s="14" customFormat="1" ht="11.25">
      <c r="B119" s="167"/>
      <c r="D119" s="160" t="s">
        <v>146</v>
      </c>
      <c r="E119" s="168" t="s">
        <v>3</v>
      </c>
      <c r="F119" s="169" t="s">
        <v>2112</v>
      </c>
      <c r="H119" s="170">
        <v>2674</v>
      </c>
      <c r="I119" s="171"/>
      <c r="L119" s="167"/>
      <c r="M119" s="172"/>
      <c r="N119" s="173"/>
      <c r="O119" s="173"/>
      <c r="P119" s="173"/>
      <c r="Q119" s="173"/>
      <c r="R119" s="173"/>
      <c r="S119" s="173"/>
      <c r="T119" s="174"/>
      <c r="AT119" s="168" t="s">
        <v>146</v>
      </c>
      <c r="AU119" s="168" t="s">
        <v>77</v>
      </c>
      <c r="AV119" s="14" t="s">
        <v>79</v>
      </c>
      <c r="AW119" s="14" t="s">
        <v>31</v>
      </c>
      <c r="AX119" s="14" t="s">
        <v>69</v>
      </c>
      <c r="AY119" s="168" t="s">
        <v>135</v>
      </c>
    </row>
    <row r="120" spans="1:65" s="15" customFormat="1" ht="11.25">
      <c r="B120" s="175"/>
      <c r="D120" s="160" t="s">
        <v>146</v>
      </c>
      <c r="E120" s="176" t="s">
        <v>3</v>
      </c>
      <c r="F120" s="177" t="s">
        <v>149</v>
      </c>
      <c r="H120" s="178">
        <v>2674</v>
      </c>
      <c r="I120" s="179"/>
      <c r="L120" s="175"/>
      <c r="M120" s="180"/>
      <c r="N120" s="181"/>
      <c r="O120" s="181"/>
      <c r="P120" s="181"/>
      <c r="Q120" s="181"/>
      <c r="R120" s="181"/>
      <c r="S120" s="181"/>
      <c r="T120" s="182"/>
      <c r="AT120" s="176" t="s">
        <v>146</v>
      </c>
      <c r="AU120" s="176" t="s">
        <v>77</v>
      </c>
      <c r="AV120" s="15" t="s">
        <v>142</v>
      </c>
      <c r="AW120" s="15" t="s">
        <v>31</v>
      </c>
      <c r="AX120" s="15" t="s">
        <v>77</v>
      </c>
      <c r="AY120" s="176" t="s">
        <v>135</v>
      </c>
    </row>
    <row r="121" spans="1:65" s="2" customFormat="1" ht="24.2" customHeight="1">
      <c r="A121" s="35"/>
      <c r="B121" s="140"/>
      <c r="C121" s="141" t="s">
        <v>182</v>
      </c>
      <c r="D121" s="141" t="s">
        <v>137</v>
      </c>
      <c r="E121" s="142" t="s">
        <v>2113</v>
      </c>
      <c r="F121" s="143" t="s">
        <v>2114</v>
      </c>
      <c r="G121" s="144" t="s">
        <v>140</v>
      </c>
      <c r="H121" s="145">
        <v>5348</v>
      </c>
      <c r="I121" s="146"/>
      <c r="J121" s="147">
        <f>ROUND(I121*H121,2)</f>
        <v>0</v>
      </c>
      <c r="K121" s="143" t="s">
        <v>141</v>
      </c>
      <c r="L121" s="36"/>
      <c r="M121" s="148" t="s">
        <v>3</v>
      </c>
      <c r="N121" s="149" t="s">
        <v>40</v>
      </c>
      <c r="O121" s="56"/>
      <c r="P121" s="150">
        <f>O121*H121</f>
        <v>0</v>
      </c>
      <c r="Q121" s="150">
        <v>0</v>
      </c>
      <c r="R121" s="150">
        <f>Q121*H121</f>
        <v>0</v>
      </c>
      <c r="S121" s="150">
        <v>0</v>
      </c>
      <c r="T121" s="151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52" t="s">
        <v>142</v>
      </c>
      <c r="AT121" s="152" t="s">
        <v>137</v>
      </c>
      <c r="AU121" s="152" t="s">
        <v>77</v>
      </c>
      <c r="AY121" s="20" t="s">
        <v>135</v>
      </c>
      <c r="BE121" s="153">
        <f>IF(N121="základní",J121,0)</f>
        <v>0</v>
      </c>
      <c r="BF121" s="153">
        <f>IF(N121="snížená",J121,0)</f>
        <v>0</v>
      </c>
      <c r="BG121" s="153">
        <f>IF(N121="zákl. přenesená",J121,0)</f>
        <v>0</v>
      </c>
      <c r="BH121" s="153">
        <f>IF(N121="sníž. přenesená",J121,0)</f>
        <v>0</v>
      </c>
      <c r="BI121" s="153">
        <f>IF(N121="nulová",J121,0)</f>
        <v>0</v>
      </c>
      <c r="BJ121" s="20" t="s">
        <v>77</v>
      </c>
      <c r="BK121" s="153">
        <f>ROUND(I121*H121,2)</f>
        <v>0</v>
      </c>
      <c r="BL121" s="20" t="s">
        <v>142</v>
      </c>
      <c r="BM121" s="152" t="s">
        <v>267</v>
      </c>
    </row>
    <row r="122" spans="1:65" s="2" customFormat="1" ht="11.25">
      <c r="A122" s="35"/>
      <c r="B122" s="36"/>
      <c r="C122" s="35"/>
      <c r="D122" s="154" t="s">
        <v>144</v>
      </c>
      <c r="E122" s="35"/>
      <c r="F122" s="155" t="s">
        <v>2115</v>
      </c>
      <c r="G122" s="35"/>
      <c r="H122" s="35"/>
      <c r="I122" s="156"/>
      <c r="J122" s="35"/>
      <c r="K122" s="35"/>
      <c r="L122" s="36"/>
      <c r="M122" s="157"/>
      <c r="N122" s="158"/>
      <c r="O122" s="56"/>
      <c r="P122" s="56"/>
      <c r="Q122" s="56"/>
      <c r="R122" s="56"/>
      <c r="S122" s="56"/>
      <c r="T122" s="57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20" t="s">
        <v>144</v>
      </c>
      <c r="AU122" s="20" t="s">
        <v>77</v>
      </c>
    </row>
    <row r="123" spans="1:65" s="13" customFormat="1" ht="11.25">
      <c r="B123" s="159"/>
      <c r="D123" s="160" t="s">
        <v>146</v>
      </c>
      <c r="E123" s="161" t="s">
        <v>3</v>
      </c>
      <c r="F123" s="162" t="s">
        <v>2099</v>
      </c>
      <c r="H123" s="161" t="s">
        <v>3</v>
      </c>
      <c r="I123" s="163"/>
      <c r="L123" s="159"/>
      <c r="M123" s="164"/>
      <c r="N123" s="165"/>
      <c r="O123" s="165"/>
      <c r="P123" s="165"/>
      <c r="Q123" s="165"/>
      <c r="R123" s="165"/>
      <c r="S123" s="165"/>
      <c r="T123" s="166"/>
      <c r="AT123" s="161" t="s">
        <v>146</v>
      </c>
      <c r="AU123" s="161" t="s">
        <v>77</v>
      </c>
      <c r="AV123" s="13" t="s">
        <v>77</v>
      </c>
      <c r="AW123" s="13" t="s">
        <v>31</v>
      </c>
      <c r="AX123" s="13" t="s">
        <v>69</v>
      </c>
      <c r="AY123" s="161" t="s">
        <v>135</v>
      </c>
    </row>
    <row r="124" spans="1:65" s="13" customFormat="1" ht="11.25">
      <c r="B124" s="159"/>
      <c r="D124" s="160" t="s">
        <v>146</v>
      </c>
      <c r="E124" s="161" t="s">
        <v>3</v>
      </c>
      <c r="F124" s="162" t="s">
        <v>2090</v>
      </c>
      <c r="H124" s="161" t="s">
        <v>3</v>
      </c>
      <c r="I124" s="163"/>
      <c r="L124" s="159"/>
      <c r="M124" s="164"/>
      <c r="N124" s="165"/>
      <c r="O124" s="165"/>
      <c r="P124" s="165"/>
      <c r="Q124" s="165"/>
      <c r="R124" s="165"/>
      <c r="S124" s="165"/>
      <c r="T124" s="166"/>
      <c r="AT124" s="161" t="s">
        <v>146</v>
      </c>
      <c r="AU124" s="161" t="s">
        <v>77</v>
      </c>
      <c r="AV124" s="13" t="s">
        <v>77</v>
      </c>
      <c r="AW124" s="13" t="s">
        <v>31</v>
      </c>
      <c r="AX124" s="13" t="s">
        <v>69</v>
      </c>
      <c r="AY124" s="161" t="s">
        <v>135</v>
      </c>
    </row>
    <row r="125" spans="1:65" s="14" customFormat="1" ht="11.25">
      <c r="B125" s="167"/>
      <c r="D125" s="160" t="s">
        <v>146</v>
      </c>
      <c r="E125" s="168" t="s">
        <v>3</v>
      </c>
      <c r="F125" s="169" t="s">
        <v>2116</v>
      </c>
      <c r="H125" s="170">
        <v>5348</v>
      </c>
      <c r="I125" s="171"/>
      <c r="L125" s="167"/>
      <c r="M125" s="172"/>
      <c r="N125" s="173"/>
      <c r="O125" s="173"/>
      <c r="P125" s="173"/>
      <c r="Q125" s="173"/>
      <c r="R125" s="173"/>
      <c r="S125" s="173"/>
      <c r="T125" s="174"/>
      <c r="AT125" s="168" t="s">
        <v>146</v>
      </c>
      <c r="AU125" s="168" t="s">
        <v>77</v>
      </c>
      <c r="AV125" s="14" t="s">
        <v>79</v>
      </c>
      <c r="AW125" s="14" t="s">
        <v>31</v>
      </c>
      <c r="AX125" s="14" t="s">
        <v>69</v>
      </c>
      <c r="AY125" s="168" t="s">
        <v>135</v>
      </c>
    </row>
    <row r="126" spans="1:65" s="15" customFormat="1" ht="11.25">
      <c r="B126" s="175"/>
      <c r="D126" s="160" t="s">
        <v>146</v>
      </c>
      <c r="E126" s="176" t="s">
        <v>3</v>
      </c>
      <c r="F126" s="177" t="s">
        <v>149</v>
      </c>
      <c r="H126" s="178">
        <v>5348</v>
      </c>
      <c r="I126" s="179"/>
      <c r="L126" s="175"/>
      <c r="M126" s="180"/>
      <c r="N126" s="181"/>
      <c r="O126" s="181"/>
      <c r="P126" s="181"/>
      <c r="Q126" s="181"/>
      <c r="R126" s="181"/>
      <c r="S126" s="181"/>
      <c r="T126" s="182"/>
      <c r="AT126" s="176" t="s">
        <v>146</v>
      </c>
      <c r="AU126" s="176" t="s">
        <v>77</v>
      </c>
      <c r="AV126" s="15" t="s">
        <v>142</v>
      </c>
      <c r="AW126" s="15" t="s">
        <v>31</v>
      </c>
      <c r="AX126" s="15" t="s">
        <v>77</v>
      </c>
      <c r="AY126" s="176" t="s">
        <v>135</v>
      </c>
    </row>
    <row r="127" spans="1:65" s="2" customFormat="1" ht="16.5" customHeight="1">
      <c r="A127" s="35"/>
      <c r="B127" s="140"/>
      <c r="C127" s="141" t="s">
        <v>192</v>
      </c>
      <c r="D127" s="141" t="s">
        <v>137</v>
      </c>
      <c r="E127" s="142" t="s">
        <v>2117</v>
      </c>
      <c r="F127" s="143" t="s">
        <v>2118</v>
      </c>
      <c r="G127" s="144" t="s">
        <v>140</v>
      </c>
      <c r="H127" s="145">
        <v>860</v>
      </c>
      <c r="I127" s="146"/>
      <c r="J127" s="147">
        <f>ROUND(I127*H127,2)</f>
        <v>0</v>
      </c>
      <c r="K127" s="143" t="s">
        <v>141</v>
      </c>
      <c r="L127" s="36"/>
      <c r="M127" s="148" t="s">
        <v>3</v>
      </c>
      <c r="N127" s="149" t="s">
        <v>40</v>
      </c>
      <c r="O127" s="56"/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52" t="s">
        <v>142</v>
      </c>
      <c r="AT127" s="152" t="s">
        <v>137</v>
      </c>
      <c r="AU127" s="152" t="s">
        <v>77</v>
      </c>
      <c r="AY127" s="20" t="s">
        <v>135</v>
      </c>
      <c r="BE127" s="153">
        <f>IF(N127="základní",J127,0)</f>
        <v>0</v>
      </c>
      <c r="BF127" s="153">
        <f>IF(N127="snížená",J127,0)</f>
        <v>0</v>
      </c>
      <c r="BG127" s="153">
        <f>IF(N127="zákl. přenesená",J127,0)</f>
        <v>0</v>
      </c>
      <c r="BH127" s="153">
        <f>IF(N127="sníž. přenesená",J127,0)</f>
        <v>0</v>
      </c>
      <c r="BI127" s="153">
        <f>IF(N127="nulová",J127,0)</f>
        <v>0</v>
      </c>
      <c r="BJ127" s="20" t="s">
        <v>77</v>
      </c>
      <c r="BK127" s="153">
        <f>ROUND(I127*H127,2)</f>
        <v>0</v>
      </c>
      <c r="BL127" s="20" t="s">
        <v>142</v>
      </c>
      <c r="BM127" s="152" t="s">
        <v>290</v>
      </c>
    </row>
    <row r="128" spans="1:65" s="2" customFormat="1" ht="11.25">
      <c r="A128" s="35"/>
      <c r="B128" s="36"/>
      <c r="C128" s="35"/>
      <c r="D128" s="154" t="s">
        <v>144</v>
      </c>
      <c r="E128" s="35"/>
      <c r="F128" s="155" t="s">
        <v>2119</v>
      </c>
      <c r="G128" s="35"/>
      <c r="H128" s="35"/>
      <c r="I128" s="156"/>
      <c r="J128" s="35"/>
      <c r="K128" s="35"/>
      <c r="L128" s="36"/>
      <c r="M128" s="157"/>
      <c r="N128" s="158"/>
      <c r="O128" s="56"/>
      <c r="P128" s="56"/>
      <c r="Q128" s="56"/>
      <c r="R128" s="56"/>
      <c r="S128" s="56"/>
      <c r="T128" s="57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20" t="s">
        <v>144</v>
      </c>
      <c r="AU128" s="20" t="s">
        <v>77</v>
      </c>
    </row>
    <row r="129" spans="1:65" s="13" customFormat="1" ht="11.25">
      <c r="B129" s="159"/>
      <c r="D129" s="160" t="s">
        <v>146</v>
      </c>
      <c r="E129" s="161" t="s">
        <v>3</v>
      </c>
      <c r="F129" s="162" t="s">
        <v>2111</v>
      </c>
      <c r="H129" s="161" t="s">
        <v>3</v>
      </c>
      <c r="I129" s="163"/>
      <c r="L129" s="159"/>
      <c r="M129" s="164"/>
      <c r="N129" s="165"/>
      <c r="O129" s="165"/>
      <c r="P129" s="165"/>
      <c r="Q129" s="165"/>
      <c r="R129" s="165"/>
      <c r="S129" s="165"/>
      <c r="T129" s="166"/>
      <c r="AT129" s="161" t="s">
        <v>146</v>
      </c>
      <c r="AU129" s="161" t="s">
        <v>77</v>
      </c>
      <c r="AV129" s="13" t="s">
        <v>77</v>
      </c>
      <c r="AW129" s="13" t="s">
        <v>31</v>
      </c>
      <c r="AX129" s="13" t="s">
        <v>69</v>
      </c>
      <c r="AY129" s="161" t="s">
        <v>135</v>
      </c>
    </row>
    <row r="130" spans="1:65" s="13" customFormat="1" ht="11.25">
      <c r="B130" s="159"/>
      <c r="D130" s="160" t="s">
        <v>146</v>
      </c>
      <c r="E130" s="161" t="s">
        <v>3</v>
      </c>
      <c r="F130" s="162" t="s">
        <v>2090</v>
      </c>
      <c r="H130" s="161" t="s">
        <v>3</v>
      </c>
      <c r="I130" s="163"/>
      <c r="L130" s="159"/>
      <c r="M130" s="164"/>
      <c r="N130" s="165"/>
      <c r="O130" s="165"/>
      <c r="P130" s="165"/>
      <c r="Q130" s="165"/>
      <c r="R130" s="165"/>
      <c r="S130" s="165"/>
      <c r="T130" s="166"/>
      <c r="AT130" s="161" t="s">
        <v>146</v>
      </c>
      <c r="AU130" s="161" t="s">
        <v>77</v>
      </c>
      <c r="AV130" s="13" t="s">
        <v>77</v>
      </c>
      <c r="AW130" s="13" t="s">
        <v>31</v>
      </c>
      <c r="AX130" s="13" t="s">
        <v>69</v>
      </c>
      <c r="AY130" s="161" t="s">
        <v>135</v>
      </c>
    </row>
    <row r="131" spans="1:65" s="14" customFormat="1" ht="11.25">
      <c r="B131" s="167"/>
      <c r="D131" s="160" t="s">
        <v>146</v>
      </c>
      <c r="E131" s="168" t="s">
        <v>3</v>
      </c>
      <c r="F131" s="169" t="s">
        <v>2120</v>
      </c>
      <c r="H131" s="170">
        <v>860</v>
      </c>
      <c r="I131" s="171"/>
      <c r="L131" s="167"/>
      <c r="M131" s="172"/>
      <c r="N131" s="173"/>
      <c r="O131" s="173"/>
      <c r="P131" s="173"/>
      <c r="Q131" s="173"/>
      <c r="R131" s="173"/>
      <c r="S131" s="173"/>
      <c r="T131" s="174"/>
      <c r="AT131" s="168" t="s">
        <v>146</v>
      </c>
      <c r="AU131" s="168" t="s">
        <v>77</v>
      </c>
      <c r="AV131" s="14" t="s">
        <v>79</v>
      </c>
      <c r="AW131" s="14" t="s">
        <v>31</v>
      </c>
      <c r="AX131" s="14" t="s">
        <v>69</v>
      </c>
      <c r="AY131" s="168" t="s">
        <v>135</v>
      </c>
    </row>
    <row r="132" spans="1:65" s="15" customFormat="1" ht="11.25">
      <c r="B132" s="175"/>
      <c r="D132" s="160" t="s">
        <v>146</v>
      </c>
      <c r="E132" s="176" t="s">
        <v>3</v>
      </c>
      <c r="F132" s="177" t="s">
        <v>149</v>
      </c>
      <c r="H132" s="178">
        <v>860</v>
      </c>
      <c r="I132" s="179"/>
      <c r="L132" s="175"/>
      <c r="M132" s="180"/>
      <c r="N132" s="181"/>
      <c r="O132" s="181"/>
      <c r="P132" s="181"/>
      <c r="Q132" s="181"/>
      <c r="R132" s="181"/>
      <c r="S132" s="181"/>
      <c r="T132" s="182"/>
      <c r="AT132" s="176" t="s">
        <v>146</v>
      </c>
      <c r="AU132" s="176" t="s">
        <v>77</v>
      </c>
      <c r="AV132" s="15" t="s">
        <v>142</v>
      </c>
      <c r="AW132" s="15" t="s">
        <v>31</v>
      </c>
      <c r="AX132" s="15" t="s">
        <v>77</v>
      </c>
      <c r="AY132" s="176" t="s">
        <v>135</v>
      </c>
    </row>
    <row r="133" spans="1:65" s="2" customFormat="1" ht="24.2" customHeight="1">
      <c r="A133" s="35"/>
      <c r="B133" s="140"/>
      <c r="C133" s="141" t="s">
        <v>199</v>
      </c>
      <c r="D133" s="141" t="s">
        <v>137</v>
      </c>
      <c r="E133" s="142" t="s">
        <v>2121</v>
      </c>
      <c r="F133" s="143" t="s">
        <v>2122</v>
      </c>
      <c r="G133" s="144" t="s">
        <v>140</v>
      </c>
      <c r="H133" s="145">
        <v>1720</v>
      </c>
      <c r="I133" s="146"/>
      <c r="J133" s="147">
        <f>ROUND(I133*H133,2)</f>
        <v>0</v>
      </c>
      <c r="K133" s="143" t="s">
        <v>141</v>
      </c>
      <c r="L133" s="36"/>
      <c r="M133" s="148" t="s">
        <v>3</v>
      </c>
      <c r="N133" s="149" t="s">
        <v>40</v>
      </c>
      <c r="O133" s="56"/>
      <c r="P133" s="150">
        <f>O133*H133</f>
        <v>0</v>
      </c>
      <c r="Q133" s="150">
        <v>0</v>
      </c>
      <c r="R133" s="150">
        <f>Q133*H133</f>
        <v>0</v>
      </c>
      <c r="S133" s="150">
        <v>0</v>
      </c>
      <c r="T133" s="151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52" t="s">
        <v>142</v>
      </c>
      <c r="AT133" s="152" t="s">
        <v>137</v>
      </c>
      <c r="AU133" s="152" t="s">
        <v>77</v>
      </c>
      <c r="AY133" s="20" t="s">
        <v>135</v>
      </c>
      <c r="BE133" s="153">
        <f>IF(N133="základní",J133,0)</f>
        <v>0</v>
      </c>
      <c r="BF133" s="153">
        <f>IF(N133="snížená",J133,0)</f>
        <v>0</v>
      </c>
      <c r="BG133" s="153">
        <f>IF(N133="zákl. přenesená",J133,0)</f>
        <v>0</v>
      </c>
      <c r="BH133" s="153">
        <f>IF(N133="sníž. přenesená",J133,0)</f>
        <v>0</v>
      </c>
      <c r="BI133" s="153">
        <f>IF(N133="nulová",J133,0)</f>
        <v>0</v>
      </c>
      <c r="BJ133" s="20" t="s">
        <v>77</v>
      </c>
      <c r="BK133" s="153">
        <f>ROUND(I133*H133,2)</f>
        <v>0</v>
      </c>
      <c r="BL133" s="20" t="s">
        <v>142</v>
      </c>
      <c r="BM133" s="152" t="s">
        <v>148</v>
      </c>
    </row>
    <row r="134" spans="1:65" s="2" customFormat="1" ht="11.25">
      <c r="A134" s="35"/>
      <c r="B134" s="36"/>
      <c r="C134" s="35"/>
      <c r="D134" s="154" t="s">
        <v>144</v>
      </c>
      <c r="E134" s="35"/>
      <c r="F134" s="155" t="s">
        <v>2123</v>
      </c>
      <c r="G134" s="35"/>
      <c r="H134" s="35"/>
      <c r="I134" s="156"/>
      <c r="J134" s="35"/>
      <c r="K134" s="35"/>
      <c r="L134" s="36"/>
      <c r="M134" s="157"/>
      <c r="N134" s="158"/>
      <c r="O134" s="56"/>
      <c r="P134" s="56"/>
      <c r="Q134" s="56"/>
      <c r="R134" s="56"/>
      <c r="S134" s="56"/>
      <c r="T134" s="57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20" t="s">
        <v>144</v>
      </c>
      <c r="AU134" s="20" t="s">
        <v>77</v>
      </c>
    </row>
    <row r="135" spans="1:65" s="13" customFormat="1" ht="11.25">
      <c r="B135" s="159"/>
      <c r="D135" s="160" t="s">
        <v>146</v>
      </c>
      <c r="E135" s="161" t="s">
        <v>3</v>
      </c>
      <c r="F135" s="162" t="s">
        <v>2099</v>
      </c>
      <c r="H135" s="161" t="s">
        <v>3</v>
      </c>
      <c r="I135" s="163"/>
      <c r="L135" s="159"/>
      <c r="M135" s="164"/>
      <c r="N135" s="165"/>
      <c r="O135" s="165"/>
      <c r="P135" s="165"/>
      <c r="Q135" s="165"/>
      <c r="R135" s="165"/>
      <c r="S135" s="165"/>
      <c r="T135" s="166"/>
      <c r="AT135" s="161" t="s">
        <v>146</v>
      </c>
      <c r="AU135" s="161" t="s">
        <v>77</v>
      </c>
      <c r="AV135" s="13" t="s">
        <v>77</v>
      </c>
      <c r="AW135" s="13" t="s">
        <v>31</v>
      </c>
      <c r="AX135" s="13" t="s">
        <v>69</v>
      </c>
      <c r="AY135" s="161" t="s">
        <v>135</v>
      </c>
    </row>
    <row r="136" spans="1:65" s="13" customFormat="1" ht="11.25">
      <c r="B136" s="159"/>
      <c r="D136" s="160" t="s">
        <v>146</v>
      </c>
      <c r="E136" s="161" t="s">
        <v>3</v>
      </c>
      <c r="F136" s="162" t="s">
        <v>2090</v>
      </c>
      <c r="H136" s="161" t="s">
        <v>3</v>
      </c>
      <c r="I136" s="163"/>
      <c r="L136" s="159"/>
      <c r="M136" s="164"/>
      <c r="N136" s="165"/>
      <c r="O136" s="165"/>
      <c r="P136" s="165"/>
      <c r="Q136" s="165"/>
      <c r="R136" s="165"/>
      <c r="S136" s="165"/>
      <c r="T136" s="166"/>
      <c r="AT136" s="161" t="s">
        <v>146</v>
      </c>
      <c r="AU136" s="161" t="s">
        <v>77</v>
      </c>
      <c r="AV136" s="13" t="s">
        <v>77</v>
      </c>
      <c r="AW136" s="13" t="s">
        <v>31</v>
      </c>
      <c r="AX136" s="13" t="s">
        <v>69</v>
      </c>
      <c r="AY136" s="161" t="s">
        <v>135</v>
      </c>
    </row>
    <row r="137" spans="1:65" s="14" customFormat="1" ht="11.25">
      <c r="B137" s="167"/>
      <c r="D137" s="160" t="s">
        <v>146</v>
      </c>
      <c r="E137" s="168" t="s">
        <v>3</v>
      </c>
      <c r="F137" s="169" t="s">
        <v>2124</v>
      </c>
      <c r="H137" s="170">
        <v>1720</v>
      </c>
      <c r="I137" s="171"/>
      <c r="L137" s="167"/>
      <c r="M137" s="172"/>
      <c r="N137" s="173"/>
      <c r="O137" s="173"/>
      <c r="P137" s="173"/>
      <c r="Q137" s="173"/>
      <c r="R137" s="173"/>
      <c r="S137" s="173"/>
      <c r="T137" s="174"/>
      <c r="AT137" s="168" t="s">
        <v>146</v>
      </c>
      <c r="AU137" s="168" t="s">
        <v>77</v>
      </c>
      <c r="AV137" s="14" t="s">
        <v>79</v>
      </c>
      <c r="AW137" s="14" t="s">
        <v>31</v>
      </c>
      <c r="AX137" s="14" t="s">
        <v>69</v>
      </c>
      <c r="AY137" s="168" t="s">
        <v>135</v>
      </c>
    </row>
    <row r="138" spans="1:65" s="15" customFormat="1" ht="11.25">
      <c r="B138" s="175"/>
      <c r="D138" s="160" t="s">
        <v>146</v>
      </c>
      <c r="E138" s="176" t="s">
        <v>3</v>
      </c>
      <c r="F138" s="177" t="s">
        <v>149</v>
      </c>
      <c r="H138" s="178">
        <v>1720</v>
      </c>
      <c r="I138" s="179"/>
      <c r="L138" s="175"/>
      <c r="M138" s="180"/>
      <c r="N138" s="181"/>
      <c r="O138" s="181"/>
      <c r="P138" s="181"/>
      <c r="Q138" s="181"/>
      <c r="R138" s="181"/>
      <c r="S138" s="181"/>
      <c r="T138" s="182"/>
      <c r="AT138" s="176" t="s">
        <v>146</v>
      </c>
      <c r="AU138" s="176" t="s">
        <v>77</v>
      </c>
      <c r="AV138" s="15" t="s">
        <v>142</v>
      </c>
      <c r="AW138" s="15" t="s">
        <v>31</v>
      </c>
      <c r="AX138" s="15" t="s">
        <v>77</v>
      </c>
      <c r="AY138" s="176" t="s">
        <v>135</v>
      </c>
    </row>
    <row r="139" spans="1:65" s="2" customFormat="1" ht="16.5" customHeight="1">
      <c r="A139" s="35"/>
      <c r="B139" s="140"/>
      <c r="C139" s="141" t="s">
        <v>206</v>
      </c>
      <c r="D139" s="141" t="s">
        <v>137</v>
      </c>
      <c r="E139" s="142" t="s">
        <v>2125</v>
      </c>
      <c r="F139" s="143" t="s">
        <v>2126</v>
      </c>
      <c r="G139" s="144" t="s">
        <v>500</v>
      </c>
      <c r="H139" s="145">
        <v>1020</v>
      </c>
      <c r="I139" s="146"/>
      <c r="J139" s="147">
        <f>ROUND(I139*H139,2)</f>
        <v>0</v>
      </c>
      <c r="K139" s="143" t="s">
        <v>141</v>
      </c>
      <c r="L139" s="36"/>
      <c r="M139" s="148" t="s">
        <v>3</v>
      </c>
      <c r="N139" s="149" t="s">
        <v>40</v>
      </c>
      <c r="O139" s="56"/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52" t="s">
        <v>142</v>
      </c>
      <c r="AT139" s="152" t="s">
        <v>137</v>
      </c>
      <c r="AU139" s="152" t="s">
        <v>77</v>
      </c>
      <c r="AY139" s="20" t="s">
        <v>135</v>
      </c>
      <c r="BE139" s="153">
        <f>IF(N139="základní",J139,0)</f>
        <v>0</v>
      </c>
      <c r="BF139" s="153">
        <f>IF(N139="snížená",J139,0)</f>
        <v>0</v>
      </c>
      <c r="BG139" s="153">
        <f>IF(N139="zákl. přenesená",J139,0)</f>
        <v>0</v>
      </c>
      <c r="BH139" s="153">
        <f>IF(N139="sníž. přenesená",J139,0)</f>
        <v>0</v>
      </c>
      <c r="BI139" s="153">
        <f>IF(N139="nulová",J139,0)</f>
        <v>0</v>
      </c>
      <c r="BJ139" s="20" t="s">
        <v>77</v>
      </c>
      <c r="BK139" s="153">
        <f>ROUND(I139*H139,2)</f>
        <v>0</v>
      </c>
      <c r="BL139" s="20" t="s">
        <v>142</v>
      </c>
      <c r="BM139" s="152" t="s">
        <v>321</v>
      </c>
    </row>
    <row r="140" spans="1:65" s="2" customFormat="1" ht="11.25">
      <c r="A140" s="35"/>
      <c r="B140" s="36"/>
      <c r="C140" s="35"/>
      <c r="D140" s="154" t="s">
        <v>144</v>
      </c>
      <c r="E140" s="35"/>
      <c r="F140" s="155" t="s">
        <v>2127</v>
      </c>
      <c r="G140" s="35"/>
      <c r="H140" s="35"/>
      <c r="I140" s="156"/>
      <c r="J140" s="35"/>
      <c r="K140" s="35"/>
      <c r="L140" s="36"/>
      <c r="M140" s="157"/>
      <c r="N140" s="158"/>
      <c r="O140" s="56"/>
      <c r="P140" s="56"/>
      <c r="Q140" s="56"/>
      <c r="R140" s="56"/>
      <c r="S140" s="56"/>
      <c r="T140" s="57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20" t="s">
        <v>144</v>
      </c>
      <c r="AU140" s="20" t="s">
        <v>77</v>
      </c>
    </row>
    <row r="141" spans="1:65" s="13" customFormat="1" ht="11.25">
      <c r="B141" s="159"/>
      <c r="D141" s="160" t="s">
        <v>146</v>
      </c>
      <c r="E141" s="161" t="s">
        <v>3</v>
      </c>
      <c r="F141" s="162" t="s">
        <v>2099</v>
      </c>
      <c r="H141" s="161" t="s">
        <v>3</v>
      </c>
      <c r="I141" s="163"/>
      <c r="L141" s="159"/>
      <c r="M141" s="164"/>
      <c r="N141" s="165"/>
      <c r="O141" s="165"/>
      <c r="P141" s="165"/>
      <c r="Q141" s="165"/>
      <c r="R141" s="165"/>
      <c r="S141" s="165"/>
      <c r="T141" s="166"/>
      <c r="AT141" s="161" t="s">
        <v>146</v>
      </c>
      <c r="AU141" s="161" t="s">
        <v>77</v>
      </c>
      <c r="AV141" s="13" t="s">
        <v>77</v>
      </c>
      <c r="AW141" s="13" t="s">
        <v>31</v>
      </c>
      <c r="AX141" s="13" t="s">
        <v>69</v>
      </c>
      <c r="AY141" s="161" t="s">
        <v>135</v>
      </c>
    </row>
    <row r="142" spans="1:65" s="13" customFormat="1" ht="11.25">
      <c r="B142" s="159"/>
      <c r="D142" s="160" t="s">
        <v>146</v>
      </c>
      <c r="E142" s="161" t="s">
        <v>3</v>
      </c>
      <c r="F142" s="162" t="s">
        <v>2090</v>
      </c>
      <c r="H142" s="161" t="s">
        <v>3</v>
      </c>
      <c r="I142" s="163"/>
      <c r="L142" s="159"/>
      <c r="M142" s="164"/>
      <c r="N142" s="165"/>
      <c r="O142" s="165"/>
      <c r="P142" s="165"/>
      <c r="Q142" s="165"/>
      <c r="R142" s="165"/>
      <c r="S142" s="165"/>
      <c r="T142" s="166"/>
      <c r="AT142" s="161" t="s">
        <v>146</v>
      </c>
      <c r="AU142" s="161" t="s">
        <v>77</v>
      </c>
      <c r="AV142" s="13" t="s">
        <v>77</v>
      </c>
      <c r="AW142" s="13" t="s">
        <v>31</v>
      </c>
      <c r="AX142" s="13" t="s">
        <v>69</v>
      </c>
      <c r="AY142" s="161" t="s">
        <v>135</v>
      </c>
    </row>
    <row r="143" spans="1:65" s="14" customFormat="1" ht="11.25">
      <c r="B143" s="167"/>
      <c r="D143" s="160" t="s">
        <v>146</v>
      </c>
      <c r="E143" s="168" t="s">
        <v>3</v>
      </c>
      <c r="F143" s="169" t="s">
        <v>2128</v>
      </c>
      <c r="H143" s="170">
        <v>1020</v>
      </c>
      <c r="I143" s="171"/>
      <c r="L143" s="167"/>
      <c r="M143" s="172"/>
      <c r="N143" s="173"/>
      <c r="O143" s="173"/>
      <c r="P143" s="173"/>
      <c r="Q143" s="173"/>
      <c r="R143" s="173"/>
      <c r="S143" s="173"/>
      <c r="T143" s="174"/>
      <c r="AT143" s="168" t="s">
        <v>146</v>
      </c>
      <c r="AU143" s="168" t="s">
        <v>77</v>
      </c>
      <c r="AV143" s="14" t="s">
        <v>79</v>
      </c>
      <c r="AW143" s="14" t="s">
        <v>31</v>
      </c>
      <c r="AX143" s="14" t="s">
        <v>69</v>
      </c>
      <c r="AY143" s="168" t="s">
        <v>135</v>
      </c>
    </row>
    <row r="144" spans="1:65" s="15" customFormat="1" ht="11.25">
      <c r="B144" s="175"/>
      <c r="D144" s="160" t="s">
        <v>146</v>
      </c>
      <c r="E144" s="176" t="s">
        <v>3</v>
      </c>
      <c r="F144" s="177" t="s">
        <v>149</v>
      </c>
      <c r="H144" s="178">
        <v>1020</v>
      </c>
      <c r="I144" s="179"/>
      <c r="L144" s="175"/>
      <c r="M144" s="180"/>
      <c r="N144" s="181"/>
      <c r="O144" s="181"/>
      <c r="P144" s="181"/>
      <c r="Q144" s="181"/>
      <c r="R144" s="181"/>
      <c r="S144" s="181"/>
      <c r="T144" s="182"/>
      <c r="AT144" s="176" t="s">
        <v>146</v>
      </c>
      <c r="AU144" s="176" t="s">
        <v>77</v>
      </c>
      <c r="AV144" s="15" t="s">
        <v>142</v>
      </c>
      <c r="AW144" s="15" t="s">
        <v>31</v>
      </c>
      <c r="AX144" s="15" t="s">
        <v>77</v>
      </c>
      <c r="AY144" s="176" t="s">
        <v>135</v>
      </c>
    </row>
    <row r="145" spans="1:65" s="2" customFormat="1" ht="16.5" customHeight="1">
      <c r="A145" s="35"/>
      <c r="B145" s="140"/>
      <c r="C145" s="141" t="s">
        <v>213</v>
      </c>
      <c r="D145" s="141" t="s">
        <v>137</v>
      </c>
      <c r="E145" s="142" t="s">
        <v>2129</v>
      </c>
      <c r="F145" s="143" t="s">
        <v>2130</v>
      </c>
      <c r="G145" s="144" t="s">
        <v>140</v>
      </c>
      <c r="H145" s="145">
        <v>204</v>
      </c>
      <c r="I145" s="146"/>
      <c r="J145" s="147">
        <f>ROUND(I145*H145,2)</f>
        <v>0</v>
      </c>
      <c r="K145" s="143" t="s">
        <v>141</v>
      </c>
      <c r="L145" s="36"/>
      <c r="M145" s="148" t="s">
        <v>3</v>
      </c>
      <c r="N145" s="149" t="s">
        <v>40</v>
      </c>
      <c r="O145" s="56"/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52" t="s">
        <v>142</v>
      </c>
      <c r="AT145" s="152" t="s">
        <v>137</v>
      </c>
      <c r="AU145" s="152" t="s">
        <v>77</v>
      </c>
      <c r="AY145" s="20" t="s">
        <v>135</v>
      </c>
      <c r="BE145" s="153">
        <f>IF(N145="základní",J145,0)</f>
        <v>0</v>
      </c>
      <c r="BF145" s="153">
        <f>IF(N145="snížená",J145,0)</f>
        <v>0</v>
      </c>
      <c r="BG145" s="153">
        <f>IF(N145="zákl. přenesená",J145,0)</f>
        <v>0</v>
      </c>
      <c r="BH145" s="153">
        <f>IF(N145="sníž. přenesená",J145,0)</f>
        <v>0</v>
      </c>
      <c r="BI145" s="153">
        <f>IF(N145="nulová",J145,0)</f>
        <v>0</v>
      </c>
      <c r="BJ145" s="20" t="s">
        <v>77</v>
      </c>
      <c r="BK145" s="153">
        <f>ROUND(I145*H145,2)</f>
        <v>0</v>
      </c>
      <c r="BL145" s="20" t="s">
        <v>142</v>
      </c>
      <c r="BM145" s="152" t="s">
        <v>334</v>
      </c>
    </row>
    <row r="146" spans="1:65" s="2" customFormat="1" ht="11.25">
      <c r="A146" s="35"/>
      <c r="B146" s="36"/>
      <c r="C146" s="35"/>
      <c r="D146" s="154" t="s">
        <v>144</v>
      </c>
      <c r="E146" s="35"/>
      <c r="F146" s="155" t="s">
        <v>2131</v>
      </c>
      <c r="G146" s="35"/>
      <c r="H146" s="35"/>
      <c r="I146" s="156"/>
      <c r="J146" s="35"/>
      <c r="K146" s="35"/>
      <c r="L146" s="36"/>
      <c r="M146" s="157"/>
      <c r="N146" s="158"/>
      <c r="O146" s="56"/>
      <c r="P146" s="56"/>
      <c r="Q146" s="56"/>
      <c r="R146" s="56"/>
      <c r="S146" s="56"/>
      <c r="T146" s="57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20" t="s">
        <v>144</v>
      </c>
      <c r="AU146" s="20" t="s">
        <v>77</v>
      </c>
    </row>
    <row r="147" spans="1:65" s="13" customFormat="1" ht="11.25">
      <c r="B147" s="159"/>
      <c r="D147" s="160" t="s">
        <v>146</v>
      </c>
      <c r="E147" s="161" t="s">
        <v>3</v>
      </c>
      <c r="F147" s="162" t="s">
        <v>2099</v>
      </c>
      <c r="H147" s="161" t="s">
        <v>3</v>
      </c>
      <c r="I147" s="163"/>
      <c r="L147" s="159"/>
      <c r="M147" s="164"/>
      <c r="N147" s="165"/>
      <c r="O147" s="165"/>
      <c r="P147" s="165"/>
      <c r="Q147" s="165"/>
      <c r="R147" s="165"/>
      <c r="S147" s="165"/>
      <c r="T147" s="166"/>
      <c r="AT147" s="161" t="s">
        <v>146</v>
      </c>
      <c r="AU147" s="161" t="s">
        <v>77</v>
      </c>
      <c r="AV147" s="13" t="s">
        <v>77</v>
      </c>
      <c r="AW147" s="13" t="s">
        <v>31</v>
      </c>
      <c r="AX147" s="13" t="s">
        <v>69</v>
      </c>
      <c r="AY147" s="161" t="s">
        <v>135</v>
      </c>
    </row>
    <row r="148" spans="1:65" s="13" customFormat="1" ht="11.25">
      <c r="B148" s="159"/>
      <c r="D148" s="160" t="s">
        <v>146</v>
      </c>
      <c r="E148" s="161" t="s">
        <v>3</v>
      </c>
      <c r="F148" s="162" t="s">
        <v>2090</v>
      </c>
      <c r="H148" s="161" t="s">
        <v>3</v>
      </c>
      <c r="I148" s="163"/>
      <c r="L148" s="159"/>
      <c r="M148" s="164"/>
      <c r="N148" s="165"/>
      <c r="O148" s="165"/>
      <c r="P148" s="165"/>
      <c r="Q148" s="165"/>
      <c r="R148" s="165"/>
      <c r="S148" s="165"/>
      <c r="T148" s="166"/>
      <c r="AT148" s="161" t="s">
        <v>146</v>
      </c>
      <c r="AU148" s="161" t="s">
        <v>77</v>
      </c>
      <c r="AV148" s="13" t="s">
        <v>77</v>
      </c>
      <c r="AW148" s="13" t="s">
        <v>31</v>
      </c>
      <c r="AX148" s="13" t="s">
        <v>69</v>
      </c>
      <c r="AY148" s="161" t="s">
        <v>135</v>
      </c>
    </row>
    <row r="149" spans="1:65" s="14" customFormat="1" ht="11.25">
      <c r="B149" s="167"/>
      <c r="D149" s="160" t="s">
        <v>146</v>
      </c>
      <c r="E149" s="168" t="s">
        <v>3</v>
      </c>
      <c r="F149" s="169" t="s">
        <v>2132</v>
      </c>
      <c r="H149" s="170">
        <v>204</v>
      </c>
      <c r="I149" s="171"/>
      <c r="L149" s="167"/>
      <c r="M149" s="172"/>
      <c r="N149" s="173"/>
      <c r="O149" s="173"/>
      <c r="P149" s="173"/>
      <c r="Q149" s="173"/>
      <c r="R149" s="173"/>
      <c r="S149" s="173"/>
      <c r="T149" s="174"/>
      <c r="AT149" s="168" t="s">
        <v>146</v>
      </c>
      <c r="AU149" s="168" t="s">
        <v>77</v>
      </c>
      <c r="AV149" s="14" t="s">
        <v>79</v>
      </c>
      <c r="AW149" s="14" t="s">
        <v>31</v>
      </c>
      <c r="AX149" s="14" t="s">
        <v>69</v>
      </c>
      <c r="AY149" s="168" t="s">
        <v>135</v>
      </c>
    </row>
    <row r="150" spans="1:65" s="15" customFormat="1" ht="11.25">
      <c r="B150" s="175"/>
      <c r="D150" s="160" t="s">
        <v>146</v>
      </c>
      <c r="E150" s="176" t="s">
        <v>3</v>
      </c>
      <c r="F150" s="177" t="s">
        <v>149</v>
      </c>
      <c r="H150" s="178">
        <v>204</v>
      </c>
      <c r="I150" s="179"/>
      <c r="L150" s="175"/>
      <c r="M150" s="180"/>
      <c r="N150" s="181"/>
      <c r="O150" s="181"/>
      <c r="P150" s="181"/>
      <c r="Q150" s="181"/>
      <c r="R150" s="181"/>
      <c r="S150" s="181"/>
      <c r="T150" s="182"/>
      <c r="AT150" s="176" t="s">
        <v>146</v>
      </c>
      <c r="AU150" s="176" t="s">
        <v>77</v>
      </c>
      <c r="AV150" s="15" t="s">
        <v>142</v>
      </c>
      <c r="AW150" s="15" t="s">
        <v>31</v>
      </c>
      <c r="AX150" s="15" t="s">
        <v>77</v>
      </c>
      <c r="AY150" s="176" t="s">
        <v>135</v>
      </c>
    </row>
    <row r="151" spans="1:65" s="2" customFormat="1" ht="16.5" customHeight="1">
      <c r="A151" s="35"/>
      <c r="B151" s="140"/>
      <c r="C151" s="141" t="s">
        <v>9</v>
      </c>
      <c r="D151" s="141" t="s">
        <v>137</v>
      </c>
      <c r="E151" s="142" t="s">
        <v>2133</v>
      </c>
      <c r="F151" s="143" t="s">
        <v>2134</v>
      </c>
      <c r="G151" s="144" t="s">
        <v>500</v>
      </c>
      <c r="H151" s="145">
        <v>510</v>
      </c>
      <c r="I151" s="146"/>
      <c r="J151" s="147">
        <f>ROUND(I151*H151,2)</f>
        <v>0</v>
      </c>
      <c r="K151" s="143" t="s">
        <v>141</v>
      </c>
      <c r="L151" s="36"/>
      <c r="M151" s="148" t="s">
        <v>3</v>
      </c>
      <c r="N151" s="149" t="s">
        <v>40</v>
      </c>
      <c r="O151" s="56"/>
      <c r="P151" s="150">
        <f>O151*H151</f>
        <v>0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52" t="s">
        <v>142</v>
      </c>
      <c r="AT151" s="152" t="s">
        <v>137</v>
      </c>
      <c r="AU151" s="152" t="s">
        <v>77</v>
      </c>
      <c r="AY151" s="20" t="s">
        <v>135</v>
      </c>
      <c r="BE151" s="153">
        <f>IF(N151="základní",J151,0)</f>
        <v>0</v>
      </c>
      <c r="BF151" s="153">
        <f>IF(N151="snížená",J151,0)</f>
        <v>0</v>
      </c>
      <c r="BG151" s="153">
        <f>IF(N151="zákl. přenesená",J151,0)</f>
        <v>0</v>
      </c>
      <c r="BH151" s="153">
        <f>IF(N151="sníž. přenesená",J151,0)</f>
        <v>0</v>
      </c>
      <c r="BI151" s="153">
        <f>IF(N151="nulová",J151,0)</f>
        <v>0</v>
      </c>
      <c r="BJ151" s="20" t="s">
        <v>77</v>
      </c>
      <c r="BK151" s="153">
        <f>ROUND(I151*H151,2)</f>
        <v>0</v>
      </c>
      <c r="BL151" s="20" t="s">
        <v>142</v>
      </c>
      <c r="BM151" s="152" t="s">
        <v>204</v>
      </c>
    </row>
    <row r="152" spans="1:65" s="2" customFormat="1" ht="11.25">
      <c r="A152" s="35"/>
      <c r="B152" s="36"/>
      <c r="C152" s="35"/>
      <c r="D152" s="154" t="s">
        <v>144</v>
      </c>
      <c r="E152" s="35"/>
      <c r="F152" s="155" t="s">
        <v>2135</v>
      </c>
      <c r="G152" s="35"/>
      <c r="H152" s="35"/>
      <c r="I152" s="156"/>
      <c r="J152" s="35"/>
      <c r="K152" s="35"/>
      <c r="L152" s="36"/>
      <c r="M152" s="157"/>
      <c r="N152" s="158"/>
      <c r="O152" s="56"/>
      <c r="P152" s="56"/>
      <c r="Q152" s="56"/>
      <c r="R152" s="56"/>
      <c r="S152" s="56"/>
      <c r="T152" s="57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20" t="s">
        <v>144</v>
      </c>
      <c r="AU152" s="20" t="s">
        <v>77</v>
      </c>
    </row>
    <row r="153" spans="1:65" s="13" customFormat="1" ht="11.25">
      <c r="B153" s="159"/>
      <c r="D153" s="160" t="s">
        <v>146</v>
      </c>
      <c r="E153" s="161" t="s">
        <v>3</v>
      </c>
      <c r="F153" s="162" t="s">
        <v>2111</v>
      </c>
      <c r="H153" s="161" t="s">
        <v>3</v>
      </c>
      <c r="I153" s="163"/>
      <c r="L153" s="159"/>
      <c r="M153" s="164"/>
      <c r="N153" s="165"/>
      <c r="O153" s="165"/>
      <c r="P153" s="165"/>
      <c r="Q153" s="165"/>
      <c r="R153" s="165"/>
      <c r="S153" s="165"/>
      <c r="T153" s="166"/>
      <c r="AT153" s="161" t="s">
        <v>146</v>
      </c>
      <c r="AU153" s="161" t="s">
        <v>77</v>
      </c>
      <c r="AV153" s="13" t="s">
        <v>77</v>
      </c>
      <c r="AW153" s="13" t="s">
        <v>31</v>
      </c>
      <c r="AX153" s="13" t="s">
        <v>69</v>
      </c>
      <c r="AY153" s="161" t="s">
        <v>135</v>
      </c>
    </row>
    <row r="154" spans="1:65" s="13" customFormat="1" ht="11.25">
      <c r="B154" s="159"/>
      <c r="D154" s="160" t="s">
        <v>146</v>
      </c>
      <c r="E154" s="161" t="s">
        <v>3</v>
      </c>
      <c r="F154" s="162" t="s">
        <v>2090</v>
      </c>
      <c r="H154" s="161" t="s">
        <v>3</v>
      </c>
      <c r="I154" s="163"/>
      <c r="L154" s="159"/>
      <c r="M154" s="164"/>
      <c r="N154" s="165"/>
      <c r="O154" s="165"/>
      <c r="P154" s="165"/>
      <c r="Q154" s="165"/>
      <c r="R154" s="165"/>
      <c r="S154" s="165"/>
      <c r="T154" s="166"/>
      <c r="AT154" s="161" t="s">
        <v>146</v>
      </c>
      <c r="AU154" s="161" t="s">
        <v>77</v>
      </c>
      <c r="AV154" s="13" t="s">
        <v>77</v>
      </c>
      <c r="AW154" s="13" t="s">
        <v>31</v>
      </c>
      <c r="AX154" s="13" t="s">
        <v>69</v>
      </c>
      <c r="AY154" s="161" t="s">
        <v>135</v>
      </c>
    </row>
    <row r="155" spans="1:65" s="14" customFormat="1" ht="11.25">
      <c r="B155" s="167"/>
      <c r="D155" s="160" t="s">
        <v>146</v>
      </c>
      <c r="E155" s="168" t="s">
        <v>3</v>
      </c>
      <c r="F155" s="169" t="s">
        <v>2136</v>
      </c>
      <c r="H155" s="170">
        <v>510</v>
      </c>
      <c r="I155" s="171"/>
      <c r="L155" s="167"/>
      <c r="M155" s="172"/>
      <c r="N155" s="173"/>
      <c r="O155" s="173"/>
      <c r="P155" s="173"/>
      <c r="Q155" s="173"/>
      <c r="R155" s="173"/>
      <c r="S155" s="173"/>
      <c r="T155" s="174"/>
      <c r="AT155" s="168" t="s">
        <v>146</v>
      </c>
      <c r="AU155" s="168" t="s">
        <v>77</v>
      </c>
      <c r="AV155" s="14" t="s">
        <v>79</v>
      </c>
      <c r="AW155" s="14" t="s">
        <v>31</v>
      </c>
      <c r="AX155" s="14" t="s">
        <v>69</v>
      </c>
      <c r="AY155" s="168" t="s">
        <v>135</v>
      </c>
    </row>
    <row r="156" spans="1:65" s="15" customFormat="1" ht="11.25">
      <c r="B156" s="175"/>
      <c r="D156" s="160" t="s">
        <v>146</v>
      </c>
      <c r="E156" s="176" t="s">
        <v>3</v>
      </c>
      <c r="F156" s="177" t="s">
        <v>149</v>
      </c>
      <c r="H156" s="178">
        <v>510</v>
      </c>
      <c r="I156" s="179"/>
      <c r="L156" s="175"/>
      <c r="M156" s="180"/>
      <c r="N156" s="181"/>
      <c r="O156" s="181"/>
      <c r="P156" s="181"/>
      <c r="Q156" s="181"/>
      <c r="R156" s="181"/>
      <c r="S156" s="181"/>
      <c r="T156" s="182"/>
      <c r="AT156" s="176" t="s">
        <v>146</v>
      </c>
      <c r="AU156" s="176" t="s">
        <v>77</v>
      </c>
      <c r="AV156" s="15" t="s">
        <v>142</v>
      </c>
      <c r="AW156" s="15" t="s">
        <v>31</v>
      </c>
      <c r="AX156" s="15" t="s">
        <v>77</v>
      </c>
      <c r="AY156" s="176" t="s">
        <v>135</v>
      </c>
    </row>
    <row r="157" spans="1:65" s="2" customFormat="1" ht="16.5" customHeight="1">
      <c r="A157" s="35"/>
      <c r="B157" s="140"/>
      <c r="C157" s="141" t="s">
        <v>259</v>
      </c>
      <c r="D157" s="141" t="s">
        <v>137</v>
      </c>
      <c r="E157" s="142" t="s">
        <v>2137</v>
      </c>
      <c r="F157" s="143" t="s">
        <v>2138</v>
      </c>
      <c r="G157" s="144" t="s">
        <v>140</v>
      </c>
      <c r="H157" s="145">
        <v>24738</v>
      </c>
      <c r="I157" s="146"/>
      <c r="J157" s="147">
        <f>ROUND(I157*H157,2)</f>
        <v>0</v>
      </c>
      <c r="K157" s="143" t="s">
        <v>3</v>
      </c>
      <c r="L157" s="36"/>
      <c r="M157" s="148" t="s">
        <v>3</v>
      </c>
      <c r="N157" s="149" t="s">
        <v>40</v>
      </c>
      <c r="O157" s="56"/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52" t="s">
        <v>142</v>
      </c>
      <c r="AT157" s="152" t="s">
        <v>137</v>
      </c>
      <c r="AU157" s="152" t="s">
        <v>77</v>
      </c>
      <c r="AY157" s="20" t="s">
        <v>135</v>
      </c>
      <c r="BE157" s="153">
        <f>IF(N157="základní",J157,0)</f>
        <v>0</v>
      </c>
      <c r="BF157" s="153">
        <f>IF(N157="snížená",J157,0)</f>
        <v>0</v>
      </c>
      <c r="BG157" s="153">
        <f>IF(N157="zákl. přenesená",J157,0)</f>
        <v>0</v>
      </c>
      <c r="BH157" s="153">
        <f>IF(N157="sníž. přenesená",J157,0)</f>
        <v>0</v>
      </c>
      <c r="BI157" s="153">
        <f>IF(N157="nulová",J157,0)</f>
        <v>0</v>
      </c>
      <c r="BJ157" s="20" t="s">
        <v>77</v>
      </c>
      <c r="BK157" s="153">
        <f>ROUND(I157*H157,2)</f>
        <v>0</v>
      </c>
      <c r="BL157" s="20" t="s">
        <v>142</v>
      </c>
      <c r="BM157" s="152" t="s">
        <v>378</v>
      </c>
    </row>
    <row r="158" spans="1:65" s="13" customFormat="1" ht="11.25">
      <c r="B158" s="159"/>
      <c r="D158" s="160" t="s">
        <v>146</v>
      </c>
      <c r="E158" s="161" t="s">
        <v>3</v>
      </c>
      <c r="F158" s="162" t="s">
        <v>2089</v>
      </c>
      <c r="H158" s="161" t="s">
        <v>3</v>
      </c>
      <c r="I158" s="163"/>
      <c r="L158" s="159"/>
      <c r="M158" s="164"/>
      <c r="N158" s="165"/>
      <c r="O158" s="165"/>
      <c r="P158" s="165"/>
      <c r="Q158" s="165"/>
      <c r="R158" s="165"/>
      <c r="S158" s="165"/>
      <c r="T158" s="166"/>
      <c r="AT158" s="161" t="s">
        <v>146</v>
      </c>
      <c r="AU158" s="161" t="s">
        <v>77</v>
      </c>
      <c r="AV158" s="13" t="s">
        <v>77</v>
      </c>
      <c r="AW158" s="13" t="s">
        <v>31</v>
      </c>
      <c r="AX158" s="13" t="s">
        <v>69</v>
      </c>
      <c r="AY158" s="161" t="s">
        <v>135</v>
      </c>
    </row>
    <row r="159" spans="1:65" s="13" customFormat="1" ht="11.25">
      <c r="B159" s="159"/>
      <c r="D159" s="160" t="s">
        <v>146</v>
      </c>
      <c r="E159" s="161" t="s">
        <v>3</v>
      </c>
      <c r="F159" s="162" t="s">
        <v>2090</v>
      </c>
      <c r="H159" s="161" t="s">
        <v>3</v>
      </c>
      <c r="I159" s="163"/>
      <c r="L159" s="159"/>
      <c r="M159" s="164"/>
      <c r="N159" s="165"/>
      <c r="O159" s="165"/>
      <c r="P159" s="165"/>
      <c r="Q159" s="165"/>
      <c r="R159" s="165"/>
      <c r="S159" s="165"/>
      <c r="T159" s="166"/>
      <c r="AT159" s="161" t="s">
        <v>146</v>
      </c>
      <c r="AU159" s="161" t="s">
        <v>77</v>
      </c>
      <c r="AV159" s="13" t="s">
        <v>77</v>
      </c>
      <c r="AW159" s="13" t="s">
        <v>31</v>
      </c>
      <c r="AX159" s="13" t="s">
        <v>69</v>
      </c>
      <c r="AY159" s="161" t="s">
        <v>135</v>
      </c>
    </row>
    <row r="160" spans="1:65" s="14" customFormat="1" ht="11.25">
      <c r="B160" s="167"/>
      <c r="D160" s="160" t="s">
        <v>146</v>
      </c>
      <c r="E160" s="168" t="s">
        <v>3</v>
      </c>
      <c r="F160" s="169" t="s">
        <v>2139</v>
      </c>
      <c r="H160" s="170">
        <v>24738</v>
      </c>
      <c r="I160" s="171"/>
      <c r="L160" s="167"/>
      <c r="M160" s="172"/>
      <c r="N160" s="173"/>
      <c r="O160" s="173"/>
      <c r="P160" s="173"/>
      <c r="Q160" s="173"/>
      <c r="R160" s="173"/>
      <c r="S160" s="173"/>
      <c r="T160" s="174"/>
      <c r="AT160" s="168" t="s">
        <v>146</v>
      </c>
      <c r="AU160" s="168" t="s">
        <v>77</v>
      </c>
      <c r="AV160" s="14" t="s">
        <v>79</v>
      </c>
      <c r="AW160" s="14" t="s">
        <v>31</v>
      </c>
      <c r="AX160" s="14" t="s">
        <v>69</v>
      </c>
      <c r="AY160" s="168" t="s">
        <v>135</v>
      </c>
    </row>
    <row r="161" spans="1:65" s="15" customFormat="1" ht="11.25">
      <c r="B161" s="175"/>
      <c r="D161" s="160" t="s">
        <v>146</v>
      </c>
      <c r="E161" s="176" t="s">
        <v>3</v>
      </c>
      <c r="F161" s="177" t="s">
        <v>149</v>
      </c>
      <c r="H161" s="178">
        <v>24738</v>
      </c>
      <c r="I161" s="179"/>
      <c r="L161" s="175"/>
      <c r="M161" s="180"/>
      <c r="N161" s="181"/>
      <c r="O161" s="181"/>
      <c r="P161" s="181"/>
      <c r="Q161" s="181"/>
      <c r="R161" s="181"/>
      <c r="S161" s="181"/>
      <c r="T161" s="182"/>
      <c r="AT161" s="176" t="s">
        <v>146</v>
      </c>
      <c r="AU161" s="176" t="s">
        <v>77</v>
      </c>
      <c r="AV161" s="15" t="s">
        <v>142</v>
      </c>
      <c r="AW161" s="15" t="s">
        <v>31</v>
      </c>
      <c r="AX161" s="15" t="s">
        <v>77</v>
      </c>
      <c r="AY161" s="176" t="s">
        <v>135</v>
      </c>
    </row>
    <row r="162" spans="1:65" s="12" customFormat="1" ht="25.9" customHeight="1">
      <c r="B162" s="127"/>
      <c r="D162" s="128" t="s">
        <v>68</v>
      </c>
      <c r="E162" s="129" t="s">
        <v>1523</v>
      </c>
      <c r="F162" s="129" t="s">
        <v>1554</v>
      </c>
      <c r="I162" s="130"/>
      <c r="J162" s="131">
        <f>BK162</f>
        <v>0</v>
      </c>
      <c r="L162" s="127"/>
      <c r="M162" s="132"/>
      <c r="N162" s="133"/>
      <c r="O162" s="133"/>
      <c r="P162" s="134">
        <f>SUM(P163:P185)</f>
        <v>0</v>
      </c>
      <c r="Q162" s="133"/>
      <c r="R162" s="134">
        <f>SUM(R163:R185)</f>
        <v>0</v>
      </c>
      <c r="S162" s="133"/>
      <c r="T162" s="135">
        <f>SUM(T163:T185)</f>
        <v>0</v>
      </c>
      <c r="AR162" s="128" t="s">
        <v>77</v>
      </c>
      <c r="AT162" s="136" t="s">
        <v>68</v>
      </c>
      <c r="AU162" s="136" t="s">
        <v>69</v>
      </c>
      <c r="AY162" s="128" t="s">
        <v>135</v>
      </c>
      <c r="BK162" s="137">
        <f>SUM(BK163:BK185)</f>
        <v>0</v>
      </c>
    </row>
    <row r="163" spans="1:65" s="2" customFormat="1" ht="21.75" customHeight="1">
      <c r="A163" s="35"/>
      <c r="B163" s="140"/>
      <c r="C163" s="141" t="s">
        <v>267</v>
      </c>
      <c r="D163" s="141" t="s">
        <v>137</v>
      </c>
      <c r="E163" s="142" t="s">
        <v>2140</v>
      </c>
      <c r="F163" s="143" t="s">
        <v>2141</v>
      </c>
      <c r="G163" s="144" t="s">
        <v>140</v>
      </c>
      <c r="H163" s="145">
        <v>33560</v>
      </c>
      <c r="I163" s="146"/>
      <c r="J163" s="147">
        <f>ROUND(I163*H163,2)</f>
        <v>0</v>
      </c>
      <c r="K163" s="143" t="s">
        <v>141</v>
      </c>
      <c r="L163" s="36"/>
      <c r="M163" s="148" t="s">
        <v>3</v>
      </c>
      <c r="N163" s="149" t="s">
        <v>40</v>
      </c>
      <c r="O163" s="56"/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52" t="s">
        <v>142</v>
      </c>
      <c r="AT163" s="152" t="s">
        <v>137</v>
      </c>
      <c r="AU163" s="152" t="s">
        <v>77</v>
      </c>
      <c r="AY163" s="20" t="s">
        <v>135</v>
      </c>
      <c r="BE163" s="153">
        <f>IF(N163="základní",J163,0)</f>
        <v>0</v>
      </c>
      <c r="BF163" s="153">
        <f>IF(N163="snížená",J163,0)</f>
        <v>0</v>
      </c>
      <c r="BG163" s="153">
        <f>IF(N163="zákl. přenesená",J163,0)</f>
        <v>0</v>
      </c>
      <c r="BH163" s="153">
        <f>IF(N163="sníž. přenesená",J163,0)</f>
        <v>0</v>
      </c>
      <c r="BI163" s="153">
        <f>IF(N163="nulová",J163,0)</f>
        <v>0</v>
      </c>
      <c r="BJ163" s="20" t="s">
        <v>77</v>
      </c>
      <c r="BK163" s="153">
        <f>ROUND(I163*H163,2)</f>
        <v>0</v>
      </c>
      <c r="BL163" s="20" t="s">
        <v>142</v>
      </c>
      <c r="BM163" s="152" t="s">
        <v>392</v>
      </c>
    </row>
    <row r="164" spans="1:65" s="2" customFormat="1" ht="11.25">
      <c r="A164" s="35"/>
      <c r="B164" s="36"/>
      <c r="C164" s="35"/>
      <c r="D164" s="154" t="s">
        <v>144</v>
      </c>
      <c r="E164" s="35"/>
      <c r="F164" s="155" t="s">
        <v>2142</v>
      </c>
      <c r="G164" s="35"/>
      <c r="H164" s="35"/>
      <c r="I164" s="156"/>
      <c r="J164" s="35"/>
      <c r="K164" s="35"/>
      <c r="L164" s="36"/>
      <c r="M164" s="157"/>
      <c r="N164" s="158"/>
      <c r="O164" s="56"/>
      <c r="P164" s="56"/>
      <c r="Q164" s="56"/>
      <c r="R164" s="56"/>
      <c r="S164" s="56"/>
      <c r="T164" s="57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20" t="s">
        <v>144</v>
      </c>
      <c r="AU164" s="20" t="s">
        <v>77</v>
      </c>
    </row>
    <row r="165" spans="1:65" s="13" customFormat="1" ht="11.25">
      <c r="B165" s="159"/>
      <c r="D165" s="160" t="s">
        <v>146</v>
      </c>
      <c r="E165" s="161" t="s">
        <v>3</v>
      </c>
      <c r="F165" s="162" t="s">
        <v>2143</v>
      </c>
      <c r="H165" s="161" t="s">
        <v>3</v>
      </c>
      <c r="I165" s="163"/>
      <c r="L165" s="159"/>
      <c r="M165" s="164"/>
      <c r="N165" s="165"/>
      <c r="O165" s="165"/>
      <c r="P165" s="165"/>
      <c r="Q165" s="165"/>
      <c r="R165" s="165"/>
      <c r="S165" s="165"/>
      <c r="T165" s="166"/>
      <c r="AT165" s="161" t="s">
        <v>146</v>
      </c>
      <c r="AU165" s="161" t="s">
        <v>77</v>
      </c>
      <c r="AV165" s="13" t="s">
        <v>77</v>
      </c>
      <c r="AW165" s="13" t="s">
        <v>31</v>
      </c>
      <c r="AX165" s="13" t="s">
        <v>69</v>
      </c>
      <c r="AY165" s="161" t="s">
        <v>135</v>
      </c>
    </row>
    <row r="166" spans="1:65" s="13" customFormat="1" ht="11.25">
      <c r="B166" s="159"/>
      <c r="D166" s="160" t="s">
        <v>146</v>
      </c>
      <c r="E166" s="161" t="s">
        <v>3</v>
      </c>
      <c r="F166" s="162" t="s">
        <v>2090</v>
      </c>
      <c r="H166" s="161" t="s">
        <v>3</v>
      </c>
      <c r="I166" s="163"/>
      <c r="L166" s="159"/>
      <c r="M166" s="164"/>
      <c r="N166" s="165"/>
      <c r="O166" s="165"/>
      <c r="P166" s="165"/>
      <c r="Q166" s="165"/>
      <c r="R166" s="165"/>
      <c r="S166" s="165"/>
      <c r="T166" s="166"/>
      <c r="AT166" s="161" t="s">
        <v>146</v>
      </c>
      <c r="AU166" s="161" t="s">
        <v>77</v>
      </c>
      <c r="AV166" s="13" t="s">
        <v>77</v>
      </c>
      <c r="AW166" s="13" t="s">
        <v>31</v>
      </c>
      <c r="AX166" s="13" t="s">
        <v>69</v>
      </c>
      <c r="AY166" s="161" t="s">
        <v>135</v>
      </c>
    </row>
    <row r="167" spans="1:65" s="14" customFormat="1" ht="11.25">
      <c r="B167" s="167"/>
      <c r="D167" s="160" t="s">
        <v>146</v>
      </c>
      <c r="E167" s="168" t="s">
        <v>3</v>
      </c>
      <c r="F167" s="169" t="s">
        <v>2144</v>
      </c>
      <c r="H167" s="170">
        <v>33560</v>
      </c>
      <c r="I167" s="171"/>
      <c r="L167" s="167"/>
      <c r="M167" s="172"/>
      <c r="N167" s="173"/>
      <c r="O167" s="173"/>
      <c r="P167" s="173"/>
      <c r="Q167" s="173"/>
      <c r="R167" s="173"/>
      <c r="S167" s="173"/>
      <c r="T167" s="174"/>
      <c r="AT167" s="168" t="s">
        <v>146</v>
      </c>
      <c r="AU167" s="168" t="s">
        <v>77</v>
      </c>
      <c r="AV167" s="14" t="s">
        <v>79</v>
      </c>
      <c r="AW167" s="14" t="s">
        <v>31</v>
      </c>
      <c r="AX167" s="14" t="s">
        <v>69</v>
      </c>
      <c r="AY167" s="168" t="s">
        <v>135</v>
      </c>
    </row>
    <row r="168" spans="1:65" s="15" customFormat="1" ht="11.25">
      <c r="B168" s="175"/>
      <c r="D168" s="160" t="s">
        <v>146</v>
      </c>
      <c r="E168" s="176" t="s">
        <v>3</v>
      </c>
      <c r="F168" s="177" t="s">
        <v>149</v>
      </c>
      <c r="H168" s="178">
        <v>33560</v>
      </c>
      <c r="I168" s="179"/>
      <c r="L168" s="175"/>
      <c r="M168" s="180"/>
      <c r="N168" s="181"/>
      <c r="O168" s="181"/>
      <c r="P168" s="181"/>
      <c r="Q168" s="181"/>
      <c r="R168" s="181"/>
      <c r="S168" s="181"/>
      <c r="T168" s="182"/>
      <c r="AT168" s="176" t="s">
        <v>146</v>
      </c>
      <c r="AU168" s="176" t="s">
        <v>77</v>
      </c>
      <c r="AV168" s="15" t="s">
        <v>142</v>
      </c>
      <c r="AW168" s="15" t="s">
        <v>31</v>
      </c>
      <c r="AX168" s="15" t="s">
        <v>77</v>
      </c>
      <c r="AY168" s="176" t="s">
        <v>135</v>
      </c>
    </row>
    <row r="169" spans="1:65" s="2" customFormat="1" ht="24.2" customHeight="1">
      <c r="A169" s="35"/>
      <c r="B169" s="140"/>
      <c r="C169" s="141" t="s">
        <v>281</v>
      </c>
      <c r="D169" s="141" t="s">
        <v>137</v>
      </c>
      <c r="E169" s="142" t="s">
        <v>2145</v>
      </c>
      <c r="F169" s="143" t="s">
        <v>2146</v>
      </c>
      <c r="G169" s="144" t="s">
        <v>140</v>
      </c>
      <c r="H169" s="145">
        <v>2674</v>
      </c>
      <c r="I169" s="146"/>
      <c r="J169" s="147">
        <f>ROUND(I169*H169,2)</f>
        <v>0</v>
      </c>
      <c r="K169" s="143" t="s">
        <v>141</v>
      </c>
      <c r="L169" s="36"/>
      <c r="M169" s="148" t="s">
        <v>3</v>
      </c>
      <c r="N169" s="149" t="s">
        <v>40</v>
      </c>
      <c r="O169" s="56"/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52" t="s">
        <v>142</v>
      </c>
      <c r="AT169" s="152" t="s">
        <v>137</v>
      </c>
      <c r="AU169" s="152" t="s">
        <v>77</v>
      </c>
      <c r="AY169" s="20" t="s">
        <v>135</v>
      </c>
      <c r="BE169" s="153">
        <f>IF(N169="základní",J169,0)</f>
        <v>0</v>
      </c>
      <c r="BF169" s="153">
        <f>IF(N169="snížená",J169,0)</f>
        <v>0</v>
      </c>
      <c r="BG169" s="153">
        <f>IF(N169="zákl. přenesená",J169,0)</f>
        <v>0</v>
      </c>
      <c r="BH169" s="153">
        <f>IF(N169="sníž. přenesená",J169,0)</f>
        <v>0</v>
      </c>
      <c r="BI169" s="153">
        <f>IF(N169="nulová",J169,0)</f>
        <v>0</v>
      </c>
      <c r="BJ169" s="20" t="s">
        <v>77</v>
      </c>
      <c r="BK169" s="153">
        <f>ROUND(I169*H169,2)</f>
        <v>0</v>
      </c>
      <c r="BL169" s="20" t="s">
        <v>142</v>
      </c>
      <c r="BM169" s="152" t="s">
        <v>404</v>
      </c>
    </row>
    <row r="170" spans="1:65" s="2" customFormat="1" ht="11.25">
      <c r="A170" s="35"/>
      <c r="B170" s="36"/>
      <c r="C170" s="35"/>
      <c r="D170" s="154" t="s">
        <v>144</v>
      </c>
      <c r="E170" s="35"/>
      <c r="F170" s="155" t="s">
        <v>2147</v>
      </c>
      <c r="G170" s="35"/>
      <c r="H170" s="35"/>
      <c r="I170" s="156"/>
      <c r="J170" s="35"/>
      <c r="K170" s="35"/>
      <c r="L170" s="36"/>
      <c r="M170" s="157"/>
      <c r="N170" s="158"/>
      <c r="O170" s="56"/>
      <c r="P170" s="56"/>
      <c r="Q170" s="56"/>
      <c r="R170" s="56"/>
      <c r="S170" s="56"/>
      <c r="T170" s="57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20" t="s">
        <v>144</v>
      </c>
      <c r="AU170" s="20" t="s">
        <v>77</v>
      </c>
    </row>
    <row r="171" spans="1:65" s="13" customFormat="1" ht="11.25">
      <c r="B171" s="159"/>
      <c r="D171" s="160" t="s">
        <v>146</v>
      </c>
      <c r="E171" s="161" t="s">
        <v>3</v>
      </c>
      <c r="F171" s="162" t="s">
        <v>2111</v>
      </c>
      <c r="H171" s="161" t="s">
        <v>3</v>
      </c>
      <c r="I171" s="163"/>
      <c r="L171" s="159"/>
      <c r="M171" s="164"/>
      <c r="N171" s="165"/>
      <c r="O171" s="165"/>
      <c r="P171" s="165"/>
      <c r="Q171" s="165"/>
      <c r="R171" s="165"/>
      <c r="S171" s="165"/>
      <c r="T171" s="166"/>
      <c r="AT171" s="161" t="s">
        <v>146</v>
      </c>
      <c r="AU171" s="161" t="s">
        <v>77</v>
      </c>
      <c r="AV171" s="13" t="s">
        <v>77</v>
      </c>
      <c r="AW171" s="13" t="s">
        <v>31</v>
      </c>
      <c r="AX171" s="13" t="s">
        <v>69</v>
      </c>
      <c r="AY171" s="161" t="s">
        <v>135</v>
      </c>
    </row>
    <row r="172" spans="1:65" s="13" customFormat="1" ht="11.25">
      <c r="B172" s="159"/>
      <c r="D172" s="160" t="s">
        <v>146</v>
      </c>
      <c r="E172" s="161" t="s">
        <v>3</v>
      </c>
      <c r="F172" s="162" t="s">
        <v>2090</v>
      </c>
      <c r="H172" s="161" t="s">
        <v>3</v>
      </c>
      <c r="I172" s="163"/>
      <c r="L172" s="159"/>
      <c r="M172" s="164"/>
      <c r="N172" s="165"/>
      <c r="O172" s="165"/>
      <c r="P172" s="165"/>
      <c r="Q172" s="165"/>
      <c r="R172" s="165"/>
      <c r="S172" s="165"/>
      <c r="T172" s="166"/>
      <c r="AT172" s="161" t="s">
        <v>146</v>
      </c>
      <c r="AU172" s="161" t="s">
        <v>77</v>
      </c>
      <c r="AV172" s="13" t="s">
        <v>77</v>
      </c>
      <c r="AW172" s="13" t="s">
        <v>31</v>
      </c>
      <c r="AX172" s="13" t="s">
        <v>69</v>
      </c>
      <c r="AY172" s="161" t="s">
        <v>135</v>
      </c>
    </row>
    <row r="173" spans="1:65" s="14" customFormat="1" ht="11.25">
      <c r="B173" s="167"/>
      <c r="D173" s="160" t="s">
        <v>146</v>
      </c>
      <c r="E173" s="168" t="s">
        <v>3</v>
      </c>
      <c r="F173" s="169" t="s">
        <v>2112</v>
      </c>
      <c r="H173" s="170">
        <v>2674</v>
      </c>
      <c r="I173" s="171"/>
      <c r="L173" s="167"/>
      <c r="M173" s="172"/>
      <c r="N173" s="173"/>
      <c r="O173" s="173"/>
      <c r="P173" s="173"/>
      <c r="Q173" s="173"/>
      <c r="R173" s="173"/>
      <c r="S173" s="173"/>
      <c r="T173" s="174"/>
      <c r="AT173" s="168" t="s">
        <v>146</v>
      </c>
      <c r="AU173" s="168" t="s">
        <v>77</v>
      </c>
      <c r="AV173" s="14" t="s">
        <v>79</v>
      </c>
      <c r="AW173" s="14" t="s">
        <v>31</v>
      </c>
      <c r="AX173" s="14" t="s">
        <v>69</v>
      </c>
      <c r="AY173" s="168" t="s">
        <v>135</v>
      </c>
    </row>
    <row r="174" spans="1:65" s="15" customFormat="1" ht="11.25">
      <c r="B174" s="175"/>
      <c r="D174" s="160" t="s">
        <v>146</v>
      </c>
      <c r="E174" s="176" t="s">
        <v>3</v>
      </c>
      <c r="F174" s="177" t="s">
        <v>149</v>
      </c>
      <c r="H174" s="178">
        <v>2674</v>
      </c>
      <c r="I174" s="179"/>
      <c r="L174" s="175"/>
      <c r="M174" s="180"/>
      <c r="N174" s="181"/>
      <c r="O174" s="181"/>
      <c r="P174" s="181"/>
      <c r="Q174" s="181"/>
      <c r="R174" s="181"/>
      <c r="S174" s="181"/>
      <c r="T174" s="182"/>
      <c r="AT174" s="176" t="s">
        <v>146</v>
      </c>
      <c r="AU174" s="176" t="s">
        <v>77</v>
      </c>
      <c r="AV174" s="15" t="s">
        <v>142</v>
      </c>
      <c r="AW174" s="15" t="s">
        <v>31</v>
      </c>
      <c r="AX174" s="15" t="s">
        <v>77</v>
      </c>
      <c r="AY174" s="176" t="s">
        <v>135</v>
      </c>
    </row>
    <row r="175" spans="1:65" s="2" customFormat="1" ht="24.2" customHeight="1">
      <c r="A175" s="35"/>
      <c r="B175" s="140"/>
      <c r="C175" s="141" t="s">
        <v>290</v>
      </c>
      <c r="D175" s="141" t="s">
        <v>137</v>
      </c>
      <c r="E175" s="142" t="s">
        <v>2148</v>
      </c>
      <c r="F175" s="143" t="s">
        <v>2149</v>
      </c>
      <c r="G175" s="144" t="s">
        <v>140</v>
      </c>
      <c r="H175" s="145">
        <v>8328</v>
      </c>
      <c r="I175" s="146"/>
      <c r="J175" s="147">
        <f>ROUND(I175*H175,2)</f>
        <v>0</v>
      </c>
      <c r="K175" s="143" t="s">
        <v>141</v>
      </c>
      <c r="L175" s="36"/>
      <c r="M175" s="148" t="s">
        <v>3</v>
      </c>
      <c r="N175" s="149" t="s">
        <v>40</v>
      </c>
      <c r="O175" s="56"/>
      <c r="P175" s="150">
        <f>O175*H175</f>
        <v>0</v>
      </c>
      <c r="Q175" s="150">
        <v>0</v>
      </c>
      <c r="R175" s="150">
        <f>Q175*H175</f>
        <v>0</v>
      </c>
      <c r="S175" s="150">
        <v>0</v>
      </c>
      <c r="T175" s="151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52" t="s">
        <v>142</v>
      </c>
      <c r="AT175" s="152" t="s">
        <v>137</v>
      </c>
      <c r="AU175" s="152" t="s">
        <v>77</v>
      </c>
      <c r="AY175" s="20" t="s">
        <v>135</v>
      </c>
      <c r="BE175" s="153">
        <f>IF(N175="základní",J175,0)</f>
        <v>0</v>
      </c>
      <c r="BF175" s="153">
        <f>IF(N175="snížená",J175,0)</f>
        <v>0</v>
      </c>
      <c r="BG175" s="153">
        <f>IF(N175="zákl. přenesená",J175,0)</f>
        <v>0</v>
      </c>
      <c r="BH175" s="153">
        <f>IF(N175="sníž. přenesená",J175,0)</f>
        <v>0</v>
      </c>
      <c r="BI175" s="153">
        <f>IF(N175="nulová",J175,0)</f>
        <v>0</v>
      </c>
      <c r="BJ175" s="20" t="s">
        <v>77</v>
      </c>
      <c r="BK175" s="153">
        <f>ROUND(I175*H175,2)</f>
        <v>0</v>
      </c>
      <c r="BL175" s="20" t="s">
        <v>142</v>
      </c>
      <c r="BM175" s="152" t="s">
        <v>414</v>
      </c>
    </row>
    <row r="176" spans="1:65" s="2" customFormat="1" ht="11.25">
      <c r="A176" s="35"/>
      <c r="B176" s="36"/>
      <c r="C176" s="35"/>
      <c r="D176" s="154" t="s">
        <v>144</v>
      </c>
      <c r="E176" s="35"/>
      <c r="F176" s="155" t="s">
        <v>2150</v>
      </c>
      <c r="G176" s="35"/>
      <c r="H176" s="35"/>
      <c r="I176" s="156"/>
      <c r="J176" s="35"/>
      <c r="K176" s="35"/>
      <c r="L176" s="36"/>
      <c r="M176" s="157"/>
      <c r="N176" s="158"/>
      <c r="O176" s="56"/>
      <c r="P176" s="56"/>
      <c r="Q176" s="56"/>
      <c r="R176" s="56"/>
      <c r="S176" s="56"/>
      <c r="T176" s="57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20" t="s">
        <v>144</v>
      </c>
      <c r="AU176" s="20" t="s">
        <v>77</v>
      </c>
    </row>
    <row r="177" spans="1:65" s="13" customFormat="1" ht="11.25">
      <c r="B177" s="159"/>
      <c r="D177" s="160" t="s">
        <v>146</v>
      </c>
      <c r="E177" s="161" t="s">
        <v>3</v>
      </c>
      <c r="F177" s="162" t="s">
        <v>2099</v>
      </c>
      <c r="H177" s="161" t="s">
        <v>3</v>
      </c>
      <c r="I177" s="163"/>
      <c r="L177" s="159"/>
      <c r="M177" s="164"/>
      <c r="N177" s="165"/>
      <c r="O177" s="165"/>
      <c r="P177" s="165"/>
      <c r="Q177" s="165"/>
      <c r="R177" s="165"/>
      <c r="S177" s="165"/>
      <c r="T177" s="166"/>
      <c r="AT177" s="161" t="s">
        <v>146</v>
      </c>
      <c r="AU177" s="161" t="s">
        <v>77</v>
      </c>
      <c r="AV177" s="13" t="s">
        <v>77</v>
      </c>
      <c r="AW177" s="13" t="s">
        <v>31</v>
      </c>
      <c r="AX177" s="13" t="s">
        <v>69</v>
      </c>
      <c r="AY177" s="161" t="s">
        <v>135</v>
      </c>
    </row>
    <row r="178" spans="1:65" s="13" customFormat="1" ht="11.25">
      <c r="B178" s="159"/>
      <c r="D178" s="160" t="s">
        <v>146</v>
      </c>
      <c r="E178" s="161" t="s">
        <v>3</v>
      </c>
      <c r="F178" s="162" t="s">
        <v>2090</v>
      </c>
      <c r="H178" s="161" t="s">
        <v>3</v>
      </c>
      <c r="I178" s="163"/>
      <c r="L178" s="159"/>
      <c r="M178" s="164"/>
      <c r="N178" s="165"/>
      <c r="O178" s="165"/>
      <c r="P178" s="165"/>
      <c r="Q178" s="165"/>
      <c r="R178" s="165"/>
      <c r="S178" s="165"/>
      <c r="T178" s="166"/>
      <c r="AT178" s="161" t="s">
        <v>146</v>
      </c>
      <c r="AU178" s="161" t="s">
        <v>77</v>
      </c>
      <c r="AV178" s="13" t="s">
        <v>77</v>
      </c>
      <c r="AW178" s="13" t="s">
        <v>31</v>
      </c>
      <c r="AX178" s="13" t="s">
        <v>69</v>
      </c>
      <c r="AY178" s="161" t="s">
        <v>135</v>
      </c>
    </row>
    <row r="179" spans="1:65" s="14" customFormat="1" ht="11.25">
      <c r="B179" s="167"/>
      <c r="D179" s="160" t="s">
        <v>146</v>
      </c>
      <c r="E179" s="168" t="s">
        <v>3</v>
      </c>
      <c r="F179" s="169" t="s">
        <v>2151</v>
      </c>
      <c r="H179" s="170">
        <v>8328</v>
      </c>
      <c r="I179" s="171"/>
      <c r="L179" s="167"/>
      <c r="M179" s="172"/>
      <c r="N179" s="173"/>
      <c r="O179" s="173"/>
      <c r="P179" s="173"/>
      <c r="Q179" s="173"/>
      <c r="R179" s="173"/>
      <c r="S179" s="173"/>
      <c r="T179" s="174"/>
      <c r="AT179" s="168" t="s">
        <v>146</v>
      </c>
      <c r="AU179" s="168" t="s">
        <v>77</v>
      </c>
      <c r="AV179" s="14" t="s">
        <v>79</v>
      </c>
      <c r="AW179" s="14" t="s">
        <v>31</v>
      </c>
      <c r="AX179" s="14" t="s">
        <v>69</v>
      </c>
      <c r="AY179" s="168" t="s">
        <v>135</v>
      </c>
    </row>
    <row r="180" spans="1:65" s="15" customFormat="1" ht="11.25">
      <c r="B180" s="175"/>
      <c r="D180" s="160" t="s">
        <v>146</v>
      </c>
      <c r="E180" s="176" t="s">
        <v>3</v>
      </c>
      <c r="F180" s="177" t="s">
        <v>149</v>
      </c>
      <c r="H180" s="178">
        <v>8328</v>
      </c>
      <c r="I180" s="179"/>
      <c r="L180" s="175"/>
      <c r="M180" s="180"/>
      <c r="N180" s="181"/>
      <c r="O180" s="181"/>
      <c r="P180" s="181"/>
      <c r="Q180" s="181"/>
      <c r="R180" s="181"/>
      <c r="S180" s="181"/>
      <c r="T180" s="182"/>
      <c r="AT180" s="176" t="s">
        <v>146</v>
      </c>
      <c r="AU180" s="176" t="s">
        <v>77</v>
      </c>
      <c r="AV180" s="15" t="s">
        <v>142</v>
      </c>
      <c r="AW180" s="15" t="s">
        <v>31</v>
      </c>
      <c r="AX180" s="15" t="s">
        <v>77</v>
      </c>
      <c r="AY180" s="176" t="s">
        <v>135</v>
      </c>
    </row>
    <row r="181" spans="1:65" s="2" customFormat="1" ht="16.5" customHeight="1">
      <c r="A181" s="35"/>
      <c r="B181" s="140"/>
      <c r="C181" s="141" t="s">
        <v>296</v>
      </c>
      <c r="D181" s="141" t="s">
        <v>137</v>
      </c>
      <c r="E181" s="142" t="s">
        <v>2152</v>
      </c>
      <c r="F181" s="143" t="s">
        <v>2153</v>
      </c>
      <c r="G181" s="144" t="s">
        <v>140</v>
      </c>
      <c r="H181" s="145">
        <v>29148</v>
      </c>
      <c r="I181" s="146"/>
      <c r="J181" s="147">
        <f>ROUND(I181*H181,2)</f>
        <v>0</v>
      </c>
      <c r="K181" s="143" t="s">
        <v>3</v>
      </c>
      <c r="L181" s="36"/>
      <c r="M181" s="148" t="s">
        <v>3</v>
      </c>
      <c r="N181" s="149" t="s">
        <v>40</v>
      </c>
      <c r="O181" s="56"/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52" t="s">
        <v>142</v>
      </c>
      <c r="AT181" s="152" t="s">
        <v>137</v>
      </c>
      <c r="AU181" s="152" t="s">
        <v>77</v>
      </c>
      <c r="AY181" s="20" t="s">
        <v>135</v>
      </c>
      <c r="BE181" s="153">
        <f>IF(N181="základní",J181,0)</f>
        <v>0</v>
      </c>
      <c r="BF181" s="153">
        <f>IF(N181="snížená",J181,0)</f>
        <v>0</v>
      </c>
      <c r="BG181" s="153">
        <f>IF(N181="zákl. přenesená",J181,0)</f>
        <v>0</v>
      </c>
      <c r="BH181" s="153">
        <f>IF(N181="sníž. přenesená",J181,0)</f>
        <v>0</v>
      </c>
      <c r="BI181" s="153">
        <f>IF(N181="nulová",J181,0)</f>
        <v>0</v>
      </c>
      <c r="BJ181" s="20" t="s">
        <v>77</v>
      </c>
      <c r="BK181" s="153">
        <f>ROUND(I181*H181,2)</f>
        <v>0</v>
      </c>
      <c r="BL181" s="20" t="s">
        <v>142</v>
      </c>
      <c r="BM181" s="152" t="s">
        <v>424</v>
      </c>
    </row>
    <row r="182" spans="1:65" s="13" customFormat="1" ht="11.25">
      <c r="B182" s="159"/>
      <c r="D182" s="160" t="s">
        <v>146</v>
      </c>
      <c r="E182" s="161" t="s">
        <v>3</v>
      </c>
      <c r="F182" s="162" t="s">
        <v>2089</v>
      </c>
      <c r="H182" s="161" t="s">
        <v>3</v>
      </c>
      <c r="I182" s="163"/>
      <c r="L182" s="159"/>
      <c r="M182" s="164"/>
      <c r="N182" s="165"/>
      <c r="O182" s="165"/>
      <c r="P182" s="165"/>
      <c r="Q182" s="165"/>
      <c r="R182" s="165"/>
      <c r="S182" s="165"/>
      <c r="T182" s="166"/>
      <c r="AT182" s="161" t="s">
        <v>146</v>
      </c>
      <c r="AU182" s="161" t="s">
        <v>77</v>
      </c>
      <c r="AV182" s="13" t="s">
        <v>77</v>
      </c>
      <c r="AW182" s="13" t="s">
        <v>31</v>
      </c>
      <c r="AX182" s="13" t="s">
        <v>69</v>
      </c>
      <c r="AY182" s="161" t="s">
        <v>135</v>
      </c>
    </row>
    <row r="183" spans="1:65" s="13" customFormat="1" ht="11.25">
      <c r="B183" s="159"/>
      <c r="D183" s="160" t="s">
        <v>146</v>
      </c>
      <c r="E183" s="161" t="s">
        <v>3</v>
      </c>
      <c r="F183" s="162" t="s">
        <v>2090</v>
      </c>
      <c r="H183" s="161" t="s">
        <v>3</v>
      </c>
      <c r="I183" s="163"/>
      <c r="L183" s="159"/>
      <c r="M183" s="164"/>
      <c r="N183" s="165"/>
      <c r="O183" s="165"/>
      <c r="P183" s="165"/>
      <c r="Q183" s="165"/>
      <c r="R183" s="165"/>
      <c r="S183" s="165"/>
      <c r="T183" s="166"/>
      <c r="AT183" s="161" t="s">
        <v>146</v>
      </c>
      <c r="AU183" s="161" t="s">
        <v>77</v>
      </c>
      <c r="AV183" s="13" t="s">
        <v>77</v>
      </c>
      <c r="AW183" s="13" t="s">
        <v>31</v>
      </c>
      <c r="AX183" s="13" t="s">
        <v>69</v>
      </c>
      <c r="AY183" s="161" t="s">
        <v>135</v>
      </c>
    </row>
    <row r="184" spans="1:65" s="14" customFormat="1" ht="11.25">
      <c r="B184" s="167"/>
      <c r="D184" s="160" t="s">
        <v>146</v>
      </c>
      <c r="E184" s="168" t="s">
        <v>3</v>
      </c>
      <c r="F184" s="169" t="s">
        <v>2154</v>
      </c>
      <c r="H184" s="170">
        <v>29148</v>
      </c>
      <c r="I184" s="171"/>
      <c r="L184" s="167"/>
      <c r="M184" s="172"/>
      <c r="N184" s="173"/>
      <c r="O184" s="173"/>
      <c r="P184" s="173"/>
      <c r="Q184" s="173"/>
      <c r="R184" s="173"/>
      <c r="S184" s="173"/>
      <c r="T184" s="174"/>
      <c r="AT184" s="168" t="s">
        <v>146</v>
      </c>
      <c r="AU184" s="168" t="s">
        <v>77</v>
      </c>
      <c r="AV184" s="14" t="s">
        <v>79</v>
      </c>
      <c r="AW184" s="14" t="s">
        <v>31</v>
      </c>
      <c r="AX184" s="14" t="s">
        <v>69</v>
      </c>
      <c r="AY184" s="168" t="s">
        <v>135</v>
      </c>
    </row>
    <row r="185" spans="1:65" s="15" customFormat="1" ht="11.25">
      <c r="B185" s="175"/>
      <c r="D185" s="160" t="s">
        <v>146</v>
      </c>
      <c r="E185" s="176" t="s">
        <v>3</v>
      </c>
      <c r="F185" s="177" t="s">
        <v>149</v>
      </c>
      <c r="H185" s="178">
        <v>29148</v>
      </c>
      <c r="I185" s="179"/>
      <c r="L185" s="175"/>
      <c r="M185" s="180"/>
      <c r="N185" s="181"/>
      <c r="O185" s="181"/>
      <c r="P185" s="181"/>
      <c r="Q185" s="181"/>
      <c r="R185" s="181"/>
      <c r="S185" s="181"/>
      <c r="T185" s="182"/>
      <c r="AT185" s="176" t="s">
        <v>146</v>
      </c>
      <c r="AU185" s="176" t="s">
        <v>77</v>
      </c>
      <c r="AV185" s="15" t="s">
        <v>142</v>
      </c>
      <c r="AW185" s="15" t="s">
        <v>31</v>
      </c>
      <c r="AX185" s="15" t="s">
        <v>77</v>
      </c>
      <c r="AY185" s="176" t="s">
        <v>135</v>
      </c>
    </row>
    <row r="186" spans="1:65" s="12" customFormat="1" ht="25.9" customHeight="1">
      <c r="B186" s="127"/>
      <c r="D186" s="128" t="s">
        <v>68</v>
      </c>
      <c r="E186" s="129" t="s">
        <v>1553</v>
      </c>
      <c r="F186" s="129" t="s">
        <v>2155</v>
      </c>
      <c r="I186" s="130"/>
      <c r="J186" s="131">
        <f>BK186</f>
        <v>0</v>
      </c>
      <c r="L186" s="127"/>
      <c r="M186" s="132"/>
      <c r="N186" s="133"/>
      <c r="O186" s="133"/>
      <c r="P186" s="134">
        <f>SUM(P187:P198)</f>
        <v>0</v>
      </c>
      <c r="Q186" s="133"/>
      <c r="R186" s="134">
        <f>SUM(R187:R198)</f>
        <v>0</v>
      </c>
      <c r="S186" s="133"/>
      <c r="T186" s="135">
        <f>SUM(T187:T198)</f>
        <v>0</v>
      </c>
      <c r="AR186" s="128" t="s">
        <v>77</v>
      </c>
      <c r="AT186" s="136" t="s">
        <v>68</v>
      </c>
      <c r="AU186" s="136" t="s">
        <v>69</v>
      </c>
      <c r="AY186" s="128" t="s">
        <v>135</v>
      </c>
      <c r="BK186" s="137">
        <f>SUM(BK187:BK198)</f>
        <v>0</v>
      </c>
    </row>
    <row r="187" spans="1:65" s="2" customFormat="1" ht="21.75" customHeight="1">
      <c r="A187" s="35"/>
      <c r="B187" s="140"/>
      <c r="C187" s="141" t="s">
        <v>148</v>
      </c>
      <c r="D187" s="141" t="s">
        <v>137</v>
      </c>
      <c r="E187" s="142" t="s">
        <v>2156</v>
      </c>
      <c r="F187" s="143" t="s">
        <v>2157</v>
      </c>
      <c r="G187" s="144" t="s">
        <v>140</v>
      </c>
      <c r="H187" s="145">
        <v>1616</v>
      </c>
      <c r="I187" s="146"/>
      <c r="J187" s="147">
        <f>ROUND(I187*H187,2)</f>
        <v>0</v>
      </c>
      <c r="K187" s="143" t="s">
        <v>141</v>
      </c>
      <c r="L187" s="36"/>
      <c r="M187" s="148" t="s">
        <v>3</v>
      </c>
      <c r="N187" s="149" t="s">
        <v>40</v>
      </c>
      <c r="O187" s="56"/>
      <c r="P187" s="150">
        <f>O187*H187</f>
        <v>0</v>
      </c>
      <c r="Q187" s="150">
        <v>0</v>
      </c>
      <c r="R187" s="150">
        <f>Q187*H187</f>
        <v>0</v>
      </c>
      <c r="S187" s="150">
        <v>0</v>
      </c>
      <c r="T187" s="151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52" t="s">
        <v>142</v>
      </c>
      <c r="AT187" s="152" t="s">
        <v>137</v>
      </c>
      <c r="AU187" s="152" t="s">
        <v>77</v>
      </c>
      <c r="AY187" s="20" t="s">
        <v>135</v>
      </c>
      <c r="BE187" s="153">
        <f>IF(N187="základní",J187,0)</f>
        <v>0</v>
      </c>
      <c r="BF187" s="153">
        <f>IF(N187="snížená",J187,0)</f>
        <v>0</v>
      </c>
      <c r="BG187" s="153">
        <f>IF(N187="zákl. přenesená",J187,0)</f>
        <v>0</v>
      </c>
      <c r="BH187" s="153">
        <f>IF(N187="sníž. přenesená",J187,0)</f>
        <v>0</v>
      </c>
      <c r="BI187" s="153">
        <f>IF(N187="nulová",J187,0)</f>
        <v>0</v>
      </c>
      <c r="BJ187" s="20" t="s">
        <v>77</v>
      </c>
      <c r="BK187" s="153">
        <f>ROUND(I187*H187,2)</f>
        <v>0</v>
      </c>
      <c r="BL187" s="20" t="s">
        <v>142</v>
      </c>
      <c r="BM187" s="152" t="s">
        <v>433</v>
      </c>
    </row>
    <row r="188" spans="1:65" s="2" customFormat="1" ht="11.25">
      <c r="A188" s="35"/>
      <c r="B188" s="36"/>
      <c r="C188" s="35"/>
      <c r="D188" s="154" t="s">
        <v>144</v>
      </c>
      <c r="E188" s="35"/>
      <c r="F188" s="155" t="s">
        <v>2158</v>
      </c>
      <c r="G188" s="35"/>
      <c r="H188" s="35"/>
      <c r="I188" s="156"/>
      <c r="J188" s="35"/>
      <c r="K188" s="35"/>
      <c r="L188" s="36"/>
      <c r="M188" s="157"/>
      <c r="N188" s="158"/>
      <c r="O188" s="56"/>
      <c r="P188" s="56"/>
      <c r="Q188" s="56"/>
      <c r="R188" s="56"/>
      <c r="S188" s="56"/>
      <c r="T188" s="57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20" t="s">
        <v>144</v>
      </c>
      <c r="AU188" s="20" t="s">
        <v>77</v>
      </c>
    </row>
    <row r="189" spans="1:65" s="13" customFormat="1" ht="11.25">
      <c r="B189" s="159"/>
      <c r="D189" s="160" t="s">
        <v>146</v>
      </c>
      <c r="E189" s="161" t="s">
        <v>3</v>
      </c>
      <c r="F189" s="162" t="s">
        <v>2099</v>
      </c>
      <c r="H189" s="161" t="s">
        <v>3</v>
      </c>
      <c r="I189" s="163"/>
      <c r="L189" s="159"/>
      <c r="M189" s="164"/>
      <c r="N189" s="165"/>
      <c r="O189" s="165"/>
      <c r="P189" s="165"/>
      <c r="Q189" s="165"/>
      <c r="R189" s="165"/>
      <c r="S189" s="165"/>
      <c r="T189" s="166"/>
      <c r="AT189" s="161" t="s">
        <v>146</v>
      </c>
      <c r="AU189" s="161" t="s">
        <v>77</v>
      </c>
      <c r="AV189" s="13" t="s">
        <v>77</v>
      </c>
      <c r="AW189" s="13" t="s">
        <v>31</v>
      </c>
      <c r="AX189" s="13" t="s">
        <v>69</v>
      </c>
      <c r="AY189" s="161" t="s">
        <v>135</v>
      </c>
    </row>
    <row r="190" spans="1:65" s="13" customFormat="1" ht="11.25">
      <c r="B190" s="159"/>
      <c r="D190" s="160" t="s">
        <v>146</v>
      </c>
      <c r="E190" s="161" t="s">
        <v>3</v>
      </c>
      <c r="F190" s="162" t="s">
        <v>2090</v>
      </c>
      <c r="H190" s="161" t="s">
        <v>3</v>
      </c>
      <c r="I190" s="163"/>
      <c r="L190" s="159"/>
      <c r="M190" s="164"/>
      <c r="N190" s="165"/>
      <c r="O190" s="165"/>
      <c r="P190" s="165"/>
      <c r="Q190" s="165"/>
      <c r="R190" s="165"/>
      <c r="S190" s="165"/>
      <c r="T190" s="166"/>
      <c r="AT190" s="161" t="s">
        <v>146</v>
      </c>
      <c r="AU190" s="161" t="s">
        <v>77</v>
      </c>
      <c r="AV190" s="13" t="s">
        <v>77</v>
      </c>
      <c r="AW190" s="13" t="s">
        <v>31</v>
      </c>
      <c r="AX190" s="13" t="s">
        <v>69</v>
      </c>
      <c r="AY190" s="161" t="s">
        <v>135</v>
      </c>
    </row>
    <row r="191" spans="1:65" s="14" customFormat="1" ht="11.25">
      <c r="B191" s="167"/>
      <c r="D191" s="160" t="s">
        <v>146</v>
      </c>
      <c r="E191" s="168" t="s">
        <v>3</v>
      </c>
      <c r="F191" s="169" t="s">
        <v>2159</v>
      </c>
      <c r="H191" s="170">
        <v>1616</v>
      </c>
      <c r="I191" s="171"/>
      <c r="L191" s="167"/>
      <c r="M191" s="172"/>
      <c r="N191" s="173"/>
      <c r="O191" s="173"/>
      <c r="P191" s="173"/>
      <c r="Q191" s="173"/>
      <c r="R191" s="173"/>
      <c r="S191" s="173"/>
      <c r="T191" s="174"/>
      <c r="AT191" s="168" t="s">
        <v>146</v>
      </c>
      <c r="AU191" s="168" t="s">
        <v>77</v>
      </c>
      <c r="AV191" s="14" t="s">
        <v>79</v>
      </c>
      <c r="AW191" s="14" t="s">
        <v>31</v>
      </c>
      <c r="AX191" s="14" t="s">
        <v>69</v>
      </c>
      <c r="AY191" s="168" t="s">
        <v>135</v>
      </c>
    </row>
    <row r="192" spans="1:65" s="15" customFormat="1" ht="11.25">
      <c r="B192" s="175"/>
      <c r="D192" s="160" t="s">
        <v>146</v>
      </c>
      <c r="E192" s="176" t="s">
        <v>3</v>
      </c>
      <c r="F192" s="177" t="s">
        <v>149</v>
      </c>
      <c r="H192" s="178">
        <v>1616</v>
      </c>
      <c r="I192" s="179"/>
      <c r="L192" s="175"/>
      <c r="M192" s="180"/>
      <c r="N192" s="181"/>
      <c r="O192" s="181"/>
      <c r="P192" s="181"/>
      <c r="Q192" s="181"/>
      <c r="R192" s="181"/>
      <c r="S192" s="181"/>
      <c r="T192" s="182"/>
      <c r="AT192" s="176" t="s">
        <v>146</v>
      </c>
      <c r="AU192" s="176" t="s">
        <v>77</v>
      </c>
      <c r="AV192" s="15" t="s">
        <v>142</v>
      </c>
      <c r="AW192" s="15" t="s">
        <v>31</v>
      </c>
      <c r="AX192" s="15" t="s">
        <v>77</v>
      </c>
      <c r="AY192" s="176" t="s">
        <v>135</v>
      </c>
    </row>
    <row r="193" spans="1:65" s="2" customFormat="1" ht="16.5" customHeight="1">
      <c r="A193" s="35"/>
      <c r="B193" s="140"/>
      <c r="C193" s="141" t="s">
        <v>310</v>
      </c>
      <c r="D193" s="141" t="s">
        <v>137</v>
      </c>
      <c r="E193" s="142" t="s">
        <v>2160</v>
      </c>
      <c r="F193" s="143" t="s">
        <v>2161</v>
      </c>
      <c r="G193" s="144" t="s">
        <v>2162</v>
      </c>
      <c r="H193" s="145">
        <v>8.1000000000000003E-2</v>
      </c>
      <c r="I193" s="146"/>
      <c r="J193" s="147">
        <f>ROUND(I193*H193,2)</f>
        <v>0</v>
      </c>
      <c r="K193" s="143" t="s">
        <v>141</v>
      </c>
      <c r="L193" s="36"/>
      <c r="M193" s="148" t="s">
        <v>3</v>
      </c>
      <c r="N193" s="149" t="s">
        <v>40</v>
      </c>
      <c r="O193" s="56"/>
      <c r="P193" s="150">
        <f>O193*H193</f>
        <v>0</v>
      </c>
      <c r="Q193" s="150">
        <v>0</v>
      </c>
      <c r="R193" s="150">
        <f>Q193*H193</f>
        <v>0</v>
      </c>
      <c r="S193" s="150">
        <v>0</v>
      </c>
      <c r="T193" s="151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52" t="s">
        <v>142</v>
      </c>
      <c r="AT193" s="152" t="s">
        <v>137</v>
      </c>
      <c r="AU193" s="152" t="s">
        <v>77</v>
      </c>
      <c r="AY193" s="20" t="s">
        <v>135</v>
      </c>
      <c r="BE193" s="153">
        <f>IF(N193="základní",J193,0)</f>
        <v>0</v>
      </c>
      <c r="BF193" s="153">
        <f>IF(N193="snížená",J193,0)</f>
        <v>0</v>
      </c>
      <c r="BG193" s="153">
        <f>IF(N193="zákl. přenesená",J193,0)</f>
        <v>0</v>
      </c>
      <c r="BH193" s="153">
        <f>IF(N193="sníž. přenesená",J193,0)</f>
        <v>0</v>
      </c>
      <c r="BI193" s="153">
        <f>IF(N193="nulová",J193,0)</f>
        <v>0</v>
      </c>
      <c r="BJ193" s="20" t="s">
        <v>77</v>
      </c>
      <c r="BK193" s="153">
        <f>ROUND(I193*H193,2)</f>
        <v>0</v>
      </c>
      <c r="BL193" s="20" t="s">
        <v>142</v>
      </c>
      <c r="BM193" s="152" t="s">
        <v>442</v>
      </c>
    </row>
    <row r="194" spans="1:65" s="2" customFormat="1" ht="11.25">
      <c r="A194" s="35"/>
      <c r="B194" s="36"/>
      <c r="C194" s="35"/>
      <c r="D194" s="154" t="s">
        <v>144</v>
      </c>
      <c r="E194" s="35"/>
      <c r="F194" s="155" t="s">
        <v>2163</v>
      </c>
      <c r="G194" s="35"/>
      <c r="H194" s="35"/>
      <c r="I194" s="156"/>
      <c r="J194" s="35"/>
      <c r="K194" s="35"/>
      <c r="L194" s="36"/>
      <c r="M194" s="157"/>
      <c r="N194" s="158"/>
      <c r="O194" s="56"/>
      <c r="P194" s="56"/>
      <c r="Q194" s="56"/>
      <c r="R194" s="56"/>
      <c r="S194" s="56"/>
      <c r="T194" s="57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20" t="s">
        <v>144</v>
      </c>
      <c r="AU194" s="20" t="s">
        <v>77</v>
      </c>
    </row>
    <row r="195" spans="1:65" s="13" customFormat="1" ht="11.25">
      <c r="B195" s="159"/>
      <c r="D195" s="160" t="s">
        <v>146</v>
      </c>
      <c r="E195" s="161" t="s">
        <v>3</v>
      </c>
      <c r="F195" s="162" t="s">
        <v>2111</v>
      </c>
      <c r="H195" s="161" t="s">
        <v>3</v>
      </c>
      <c r="I195" s="163"/>
      <c r="L195" s="159"/>
      <c r="M195" s="164"/>
      <c r="N195" s="165"/>
      <c r="O195" s="165"/>
      <c r="P195" s="165"/>
      <c r="Q195" s="165"/>
      <c r="R195" s="165"/>
      <c r="S195" s="165"/>
      <c r="T195" s="166"/>
      <c r="AT195" s="161" t="s">
        <v>146</v>
      </c>
      <c r="AU195" s="161" t="s">
        <v>77</v>
      </c>
      <c r="AV195" s="13" t="s">
        <v>77</v>
      </c>
      <c r="AW195" s="13" t="s">
        <v>31</v>
      </c>
      <c r="AX195" s="13" t="s">
        <v>69</v>
      </c>
      <c r="AY195" s="161" t="s">
        <v>135</v>
      </c>
    </row>
    <row r="196" spans="1:65" s="13" customFormat="1" ht="11.25">
      <c r="B196" s="159"/>
      <c r="D196" s="160" t="s">
        <v>146</v>
      </c>
      <c r="E196" s="161" t="s">
        <v>3</v>
      </c>
      <c r="F196" s="162" t="s">
        <v>2090</v>
      </c>
      <c r="H196" s="161" t="s">
        <v>3</v>
      </c>
      <c r="I196" s="163"/>
      <c r="L196" s="159"/>
      <c r="M196" s="164"/>
      <c r="N196" s="165"/>
      <c r="O196" s="165"/>
      <c r="P196" s="165"/>
      <c r="Q196" s="165"/>
      <c r="R196" s="165"/>
      <c r="S196" s="165"/>
      <c r="T196" s="166"/>
      <c r="AT196" s="161" t="s">
        <v>146</v>
      </c>
      <c r="AU196" s="161" t="s">
        <v>77</v>
      </c>
      <c r="AV196" s="13" t="s">
        <v>77</v>
      </c>
      <c r="AW196" s="13" t="s">
        <v>31</v>
      </c>
      <c r="AX196" s="13" t="s">
        <v>69</v>
      </c>
      <c r="AY196" s="161" t="s">
        <v>135</v>
      </c>
    </row>
    <row r="197" spans="1:65" s="14" customFormat="1" ht="11.25">
      <c r="B197" s="167"/>
      <c r="D197" s="160" t="s">
        <v>146</v>
      </c>
      <c r="E197" s="168" t="s">
        <v>3</v>
      </c>
      <c r="F197" s="169" t="s">
        <v>2164</v>
      </c>
      <c r="H197" s="170">
        <v>8.1000000000000003E-2</v>
      </c>
      <c r="I197" s="171"/>
      <c r="L197" s="167"/>
      <c r="M197" s="172"/>
      <c r="N197" s="173"/>
      <c r="O197" s="173"/>
      <c r="P197" s="173"/>
      <c r="Q197" s="173"/>
      <c r="R197" s="173"/>
      <c r="S197" s="173"/>
      <c r="T197" s="174"/>
      <c r="AT197" s="168" t="s">
        <v>146</v>
      </c>
      <c r="AU197" s="168" t="s">
        <v>77</v>
      </c>
      <c r="AV197" s="14" t="s">
        <v>79</v>
      </c>
      <c r="AW197" s="14" t="s">
        <v>31</v>
      </c>
      <c r="AX197" s="14" t="s">
        <v>69</v>
      </c>
      <c r="AY197" s="168" t="s">
        <v>135</v>
      </c>
    </row>
    <row r="198" spans="1:65" s="15" customFormat="1" ht="11.25">
      <c r="B198" s="175"/>
      <c r="D198" s="160" t="s">
        <v>146</v>
      </c>
      <c r="E198" s="176" t="s">
        <v>3</v>
      </c>
      <c r="F198" s="177" t="s">
        <v>149</v>
      </c>
      <c r="H198" s="178">
        <v>8.1000000000000003E-2</v>
      </c>
      <c r="I198" s="179"/>
      <c r="L198" s="175"/>
      <c r="M198" s="180"/>
      <c r="N198" s="181"/>
      <c r="O198" s="181"/>
      <c r="P198" s="181"/>
      <c r="Q198" s="181"/>
      <c r="R198" s="181"/>
      <c r="S198" s="181"/>
      <c r="T198" s="182"/>
      <c r="AT198" s="176" t="s">
        <v>146</v>
      </c>
      <c r="AU198" s="176" t="s">
        <v>77</v>
      </c>
      <c r="AV198" s="15" t="s">
        <v>142</v>
      </c>
      <c r="AW198" s="15" t="s">
        <v>31</v>
      </c>
      <c r="AX198" s="15" t="s">
        <v>77</v>
      </c>
      <c r="AY198" s="176" t="s">
        <v>135</v>
      </c>
    </row>
    <row r="199" spans="1:65" s="12" customFormat="1" ht="25.9" customHeight="1">
      <c r="B199" s="127"/>
      <c r="D199" s="128" t="s">
        <v>68</v>
      </c>
      <c r="E199" s="129" t="s">
        <v>1567</v>
      </c>
      <c r="F199" s="129" t="s">
        <v>2165</v>
      </c>
      <c r="I199" s="130"/>
      <c r="J199" s="131">
        <f>BK199</f>
        <v>0</v>
      </c>
      <c r="L199" s="127"/>
      <c r="M199" s="132"/>
      <c r="N199" s="133"/>
      <c r="O199" s="133"/>
      <c r="P199" s="134">
        <f>SUM(P200:P251)</f>
        <v>0</v>
      </c>
      <c r="Q199" s="133"/>
      <c r="R199" s="134">
        <f>SUM(R200:R251)</f>
        <v>0</v>
      </c>
      <c r="S199" s="133"/>
      <c r="T199" s="135">
        <f>SUM(T200:T251)</f>
        <v>0</v>
      </c>
      <c r="AR199" s="128" t="s">
        <v>77</v>
      </c>
      <c r="AT199" s="136" t="s">
        <v>68</v>
      </c>
      <c r="AU199" s="136" t="s">
        <v>69</v>
      </c>
      <c r="AY199" s="128" t="s">
        <v>135</v>
      </c>
      <c r="BK199" s="137">
        <f>SUM(BK200:BK251)</f>
        <v>0</v>
      </c>
    </row>
    <row r="200" spans="1:65" s="2" customFormat="1" ht="16.5" customHeight="1">
      <c r="A200" s="35"/>
      <c r="B200" s="140"/>
      <c r="C200" s="141" t="s">
        <v>321</v>
      </c>
      <c r="D200" s="141" t="s">
        <v>137</v>
      </c>
      <c r="E200" s="142" t="s">
        <v>2166</v>
      </c>
      <c r="F200" s="143" t="s">
        <v>2167</v>
      </c>
      <c r="G200" s="144" t="s">
        <v>500</v>
      </c>
      <c r="H200" s="145">
        <v>118</v>
      </c>
      <c r="I200" s="146"/>
      <c r="J200" s="147">
        <f>ROUND(I200*H200,2)</f>
        <v>0</v>
      </c>
      <c r="K200" s="143" t="s">
        <v>3</v>
      </c>
      <c r="L200" s="36"/>
      <c r="M200" s="148" t="s">
        <v>3</v>
      </c>
      <c r="N200" s="149" t="s">
        <v>40</v>
      </c>
      <c r="O200" s="56"/>
      <c r="P200" s="150">
        <f>O200*H200</f>
        <v>0</v>
      </c>
      <c r="Q200" s="150">
        <v>0</v>
      </c>
      <c r="R200" s="150">
        <f>Q200*H200</f>
        <v>0</v>
      </c>
      <c r="S200" s="150">
        <v>0</v>
      </c>
      <c r="T200" s="151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52" t="s">
        <v>142</v>
      </c>
      <c r="AT200" s="152" t="s">
        <v>137</v>
      </c>
      <c r="AU200" s="152" t="s">
        <v>77</v>
      </c>
      <c r="AY200" s="20" t="s">
        <v>135</v>
      </c>
      <c r="BE200" s="153">
        <f>IF(N200="základní",J200,0)</f>
        <v>0</v>
      </c>
      <c r="BF200" s="153">
        <f>IF(N200="snížená",J200,0)</f>
        <v>0</v>
      </c>
      <c r="BG200" s="153">
        <f>IF(N200="zákl. přenesená",J200,0)</f>
        <v>0</v>
      </c>
      <c r="BH200" s="153">
        <f>IF(N200="sníž. přenesená",J200,0)</f>
        <v>0</v>
      </c>
      <c r="BI200" s="153">
        <f>IF(N200="nulová",J200,0)</f>
        <v>0</v>
      </c>
      <c r="BJ200" s="20" t="s">
        <v>77</v>
      </c>
      <c r="BK200" s="153">
        <f>ROUND(I200*H200,2)</f>
        <v>0</v>
      </c>
      <c r="BL200" s="20" t="s">
        <v>142</v>
      </c>
      <c r="BM200" s="152" t="s">
        <v>454</v>
      </c>
    </row>
    <row r="201" spans="1:65" s="13" customFormat="1" ht="11.25">
      <c r="B201" s="159"/>
      <c r="D201" s="160" t="s">
        <v>146</v>
      </c>
      <c r="E201" s="161" t="s">
        <v>3</v>
      </c>
      <c r="F201" s="162" t="s">
        <v>2111</v>
      </c>
      <c r="H201" s="161" t="s">
        <v>3</v>
      </c>
      <c r="I201" s="163"/>
      <c r="L201" s="159"/>
      <c r="M201" s="164"/>
      <c r="N201" s="165"/>
      <c r="O201" s="165"/>
      <c r="P201" s="165"/>
      <c r="Q201" s="165"/>
      <c r="R201" s="165"/>
      <c r="S201" s="165"/>
      <c r="T201" s="166"/>
      <c r="AT201" s="161" t="s">
        <v>146</v>
      </c>
      <c r="AU201" s="161" t="s">
        <v>77</v>
      </c>
      <c r="AV201" s="13" t="s">
        <v>77</v>
      </c>
      <c r="AW201" s="13" t="s">
        <v>31</v>
      </c>
      <c r="AX201" s="13" t="s">
        <v>69</v>
      </c>
      <c r="AY201" s="161" t="s">
        <v>135</v>
      </c>
    </row>
    <row r="202" spans="1:65" s="13" customFormat="1" ht="11.25">
      <c r="B202" s="159"/>
      <c r="D202" s="160" t="s">
        <v>146</v>
      </c>
      <c r="E202" s="161" t="s">
        <v>3</v>
      </c>
      <c r="F202" s="162" t="s">
        <v>2090</v>
      </c>
      <c r="H202" s="161" t="s">
        <v>3</v>
      </c>
      <c r="I202" s="163"/>
      <c r="L202" s="159"/>
      <c r="M202" s="164"/>
      <c r="N202" s="165"/>
      <c r="O202" s="165"/>
      <c r="P202" s="165"/>
      <c r="Q202" s="165"/>
      <c r="R202" s="165"/>
      <c r="S202" s="165"/>
      <c r="T202" s="166"/>
      <c r="AT202" s="161" t="s">
        <v>146</v>
      </c>
      <c r="AU202" s="161" t="s">
        <v>77</v>
      </c>
      <c r="AV202" s="13" t="s">
        <v>77</v>
      </c>
      <c r="AW202" s="13" t="s">
        <v>31</v>
      </c>
      <c r="AX202" s="13" t="s">
        <v>69</v>
      </c>
      <c r="AY202" s="161" t="s">
        <v>135</v>
      </c>
    </row>
    <row r="203" spans="1:65" s="14" customFormat="1" ht="11.25">
      <c r="B203" s="167"/>
      <c r="D203" s="160" t="s">
        <v>146</v>
      </c>
      <c r="E203" s="168" t="s">
        <v>3</v>
      </c>
      <c r="F203" s="169" t="s">
        <v>2168</v>
      </c>
      <c r="H203" s="170">
        <v>118</v>
      </c>
      <c r="I203" s="171"/>
      <c r="L203" s="167"/>
      <c r="M203" s="172"/>
      <c r="N203" s="173"/>
      <c r="O203" s="173"/>
      <c r="P203" s="173"/>
      <c r="Q203" s="173"/>
      <c r="R203" s="173"/>
      <c r="S203" s="173"/>
      <c r="T203" s="174"/>
      <c r="AT203" s="168" t="s">
        <v>146</v>
      </c>
      <c r="AU203" s="168" t="s">
        <v>77</v>
      </c>
      <c r="AV203" s="14" t="s">
        <v>79</v>
      </c>
      <c r="AW203" s="14" t="s">
        <v>31</v>
      </c>
      <c r="AX203" s="14" t="s">
        <v>69</v>
      </c>
      <c r="AY203" s="168" t="s">
        <v>135</v>
      </c>
    </row>
    <row r="204" spans="1:65" s="15" customFormat="1" ht="11.25">
      <c r="B204" s="175"/>
      <c r="D204" s="160" t="s">
        <v>146</v>
      </c>
      <c r="E204" s="176" t="s">
        <v>3</v>
      </c>
      <c r="F204" s="177" t="s">
        <v>149</v>
      </c>
      <c r="H204" s="178">
        <v>118</v>
      </c>
      <c r="I204" s="179"/>
      <c r="L204" s="175"/>
      <c r="M204" s="180"/>
      <c r="N204" s="181"/>
      <c r="O204" s="181"/>
      <c r="P204" s="181"/>
      <c r="Q204" s="181"/>
      <c r="R204" s="181"/>
      <c r="S204" s="181"/>
      <c r="T204" s="182"/>
      <c r="AT204" s="176" t="s">
        <v>146</v>
      </c>
      <c r="AU204" s="176" t="s">
        <v>77</v>
      </c>
      <c r="AV204" s="15" t="s">
        <v>142</v>
      </c>
      <c r="AW204" s="15" t="s">
        <v>31</v>
      </c>
      <c r="AX204" s="15" t="s">
        <v>77</v>
      </c>
      <c r="AY204" s="176" t="s">
        <v>135</v>
      </c>
    </row>
    <row r="205" spans="1:65" s="2" customFormat="1" ht="16.5" customHeight="1">
      <c r="A205" s="35"/>
      <c r="B205" s="140"/>
      <c r="C205" s="141" t="s">
        <v>8</v>
      </c>
      <c r="D205" s="141" t="s">
        <v>137</v>
      </c>
      <c r="E205" s="142" t="s">
        <v>2169</v>
      </c>
      <c r="F205" s="143" t="s">
        <v>2170</v>
      </c>
      <c r="G205" s="144" t="s">
        <v>140</v>
      </c>
      <c r="H205" s="145">
        <v>354</v>
      </c>
      <c r="I205" s="146"/>
      <c r="J205" s="147">
        <f>ROUND(I205*H205,2)</f>
        <v>0</v>
      </c>
      <c r="K205" s="143" t="s">
        <v>141</v>
      </c>
      <c r="L205" s="36"/>
      <c r="M205" s="148" t="s">
        <v>3</v>
      </c>
      <c r="N205" s="149" t="s">
        <v>40</v>
      </c>
      <c r="O205" s="56"/>
      <c r="P205" s="150">
        <f>O205*H205</f>
        <v>0</v>
      </c>
      <c r="Q205" s="150">
        <v>0</v>
      </c>
      <c r="R205" s="150">
        <f>Q205*H205</f>
        <v>0</v>
      </c>
      <c r="S205" s="150">
        <v>0</v>
      </c>
      <c r="T205" s="151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52" t="s">
        <v>142</v>
      </c>
      <c r="AT205" s="152" t="s">
        <v>137</v>
      </c>
      <c r="AU205" s="152" t="s">
        <v>77</v>
      </c>
      <c r="AY205" s="20" t="s">
        <v>135</v>
      </c>
      <c r="BE205" s="153">
        <f>IF(N205="základní",J205,0)</f>
        <v>0</v>
      </c>
      <c r="BF205" s="153">
        <f>IF(N205="snížená",J205,0)</f>
        <v>0</v>
      </c>
      <c r="BG205" s="153">
        <f>IF(N205="zákl. přenesená",J205,0)</f>
        <v>0</v>
      </c>
      <c r="BH205" s="153">
        <f>IF(N205="sníž. přenesená",J205,0)</f>
        <v>0</v>
      </c>
      <c r="BI205" s="153">
        <f>IF(N205="nulová",J205,0)</f>
        <v>0</v>
      </c>
      <c r="BJ205" s="20" t="s">
        <v>77</v>
      </c>
      <c r="BK205" s="153">
        <f>ROUND(I205*H205,2)</f>
        <v>0</v>
      </c>
      <c r="BL205" s="20" t="s">
        <v>142</v>
      </c>
      <c r="BM205" s="152" t="s">
        <v>468</v>
      </c>
    </row>
    <row r="206" spans="1:65" s="2" customFormat="1" ht="11.25">
      <c r="A206" s="35"/>
      <c r="B206" s="36"/>
      <c r="C206" s="35"/>
      <c r="D206" s="154" t="s">
        <v>144</v>
      </c>
      <c r="E206" s="35"/>
      <c r="F206" s="155" t="s">
        <v>2171</v>
      </c>
      <c r="G206" s="35"/>
      <c r="H206" s="35"/>
      <c r="I206" s="156"/>
      <c r="J206" s="35"/>
      <c r="K206" s="35"/>
      <c r="L206" s="36"/>
      <c r="M206" s="157"/>
      <c r="N206" s="158"/>
      <c r="O206" s="56"/>
      <c r="P206" s="56"/>
      <c r="Q206" s="56"/>
      <c r="R206" s="56"/>
      <c r="S206" s="56"/>
      <c r="T206" s="57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20" t="s">
        <v>144</v>
      </c>
      <c r="AU206" s="20" t="s">
        <v>77</v>
      </c>
    </row>
    <row r="207" spans="1:65" s="13" customFormat="1" ht="11.25">
      <c r="B207" s="159"/>
      <c r="D207" s="160" t="s">
        <v>146</v>
      </c>
      <c r="E207" s="161" t="s">
        <v>3</v>
      </c>
      <c r="F207" s="162" t="s">
        <v>2172</v>
      </c>
      <c r="H207" s="161" t="s">
        <v>3</v>
      </c>
      <c r="I207" s="163"/>
      <c r="L207" s="159"/>
      <c r="M207" s="164"/>
      <c r="N207" s="165"/>
      <c r="O207" s="165"/>
      <c r="P207" s="165"/>
      <c r="Q207" s="165"/>
      <c r="R207" s="165"/>
      <c r="S207" s="165"/>
      <c r="T207" s="166"/>
      <c r="AT207" s="161" t="s">
        <v>146</v>
      </c>
      <c r="AU207" s="161" t="s">
        <v>77</v>
      </c>
      <c r="AV207" s="13" t="s">
        <v>77</v>
      </c>
      <c r="AW207" s="13" t="s">
        <v>31</v>
      </c>
      <c r="AX207" s="13" t="s">
        <v>69</v>
      </c>
      <c r="AY207" s="161" t="s">
        <v>135</v>
      </c>
    </row>
    <row r="208" spans="1:65" s="13" customFormat="1" ht="11.25">
      <c r="B208" s="159"/>
      <c r="D208" s="160" t="s">
        <v>146</v>
      </c>
      <c r="E208" s="161" t="s">
        <v>3</v>
      </c>
      <c r="F208" s="162" t="s">
        <v>2090</v>
      </c>
      <c r="H208" s="161" t="s">
        <v>3</v>
      </c>
      <c r="I208" s="163"/>
      <c r="L208" s="159"/>
      <c r="M208" s="164"/>
      <c r="N208" s="165"/>
      <c r="O208" s="165"/>
      <c r="P208" s="165"/>
      <c r="Q208" s="165"/>
      <c r="R208" s="165"/>
      <c r="S208" s="165"/>
      <c r="T208" s="166"/>
      <c r="AT208" s="161" t="s">
        <v>146</v>
      </c>
      <c r="AU208" s="161" t="s">
        <v>77</v>
      </c>
      <c r="AV208" s="13" t="s">
        <v>77</v>
      </c>
      <c r="AW208" s="13" t="s">
        <v>31</v>
      </c>
      <c r="AX208" s="13" t="s">
        <v>69</v>
      </c>
      <c r="AY208" s="161" t="s">
        <v>135</v>
      </c>
    </row>
    <row r="209" spans="1:65" s="14" customFormat="1" ht="11.25">
      <c r="B209" s="167"/>
      <c r="D209" s="160" t="s">
        <v>146</v>
      </c>
      <c r="E209" s="168" t="s">
        <v>3</v>
      </c>
      <c r="F209" s="169" t="s">
        <v>2173</v>
      </c>
      <c r="H209" s="170">
        <v>354</v>
      </c>
      <c r="I209" s="171"/>
      <c r="L209" s="167"/>
      <c r="M209" s="172"/>
      <c r="N209" s="173"/>
      <c r="O209" s="173"/>
      <c r="P209" s="173"/>
      <c r="Q209" s="173"/>
      <c r="R209" s="173"/>
      <c r="S209" s="173"/>
      <c r="T209" s="174"/>
      <c r="AT209" s="168" t="s">
        <v>146</v>
      </c>
      <c r="AU209" s="168" t="s">
        <v>77</v>
      </c>
      <c r="AV209" s="14" t="s">
        <v>79</v>
      </c>
      <c r="AW209" s="14" t="s">
        <v>31</v>
      </c>
      <c r="AX209" s="14" t="s">
        <v>69</v>
      </c>
      <c r="AY209" s="168" t="s">
        <v>135</v>
      </c>
    </row>
    <row r="210" spans="1:65" s="15" customFormat="1" ht="11.25">
      <c r="B210" s="175"/>
      <c r="D210" s="160" t="s">
        <v>146</v>
      </c>
      <c r="E210" s="176" t="s">
        <v>3</v>
      </c>
      <c r="F210" s="177" t="s">
        <v>149</v>
      </c>
      <c r="H210" s="178">
        <v>354</v>
      </c>
      <c r="I210" s="179"/>
      <c r="L210" s="175"/>
      <c r="M210" s="180"/>
      <c r="N210" s="181"/>
      <c r="O210" s="181"/>
      <c r="P210" s="181"/>
      <c r="Q210" s="181"/>
      <c r="R210" s="181"/>
      <c r="S210" s="181"/>
      <c r="T210" s="182"/>
      <c r="AT210" s="176" t="s">
        <v>146</v>
      </c>
      <c r="AU210" s="176" t="s">
        <v>77</v>
      </c>
      <c r="AV210" s="15" t="s">
        <v>142</v>
      </c>
      <c r="AW210" s="15" t="s">
        <v>31</v>
      </c>
      <c r="AX210" s="15" t="s">
        <v>77</v>
      </c>
      <c r="AY210" s="176" t="s">
        <v>135</v>
      </c>
    </row>
    <row r="211" spans="1:65" s="2" customFormat="1" ht="16.5" customHeight="1">
      <c r="A211" s="35"/>
      <c r="B211" s="140"/>
      <c r="C211" s="141" t="s">
        <v>334</v>
      </c>
      <c r="D211" s="141" t="s">
        <v>137</v>
      </c>
      <c r="E211" s="142" t="s">
        <v>2174</v>
      </c>
      <c r="F211" s="143" t="s">
        <v>2175</v>
      </c>
      <c r="G211" s="144" t="s">
        <v>500</v>
      </c>
      <c r="H211" s="145">
        <v>118</v>
      </c>
      <c r="I211" s="146"/>
      <c r="J211" s="147">
        <f>ROUND(I211*H211,2)</f>
        <v>0</v>
      </c>
      <c r="K211" s="143" t="s">
        <v>141</v>
      </c>
      <c r="L211" s="36"/>
      <c r="M211" s="148" t="s">
        <v>3</v>
      </c>
      <c r="N211" s="149" t="s">
        <v>40</v>
      </c>
      <c r="O211" s="56"/>
      <c r="P211" s="150">
        <f>O211*H211</f>
        <v>0</v>
      </c>
      <c r="Q211" s="150">
        <v>0</v>
      </c>
      <c r="R211" s="150">
        <f>Q211*H211</f>
        <v>0</v>
      </c>
      <c r="S211" s="150">
        <v>0</v>
      </c>
      <c r="T211" s="151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52" t="s">
        <v>142</v>
      </c>
      <c r="AT211" s="152" t="s">
        <v>137</v>
      </c>
      <c r="AU211" s="152" t="s">
        <v>77</v>
      </c>
      <c r="AY211" s="20" t="s">
        <v>135</v>
      </c>
      <c r="BE211" s="153">
        <f>IF(N211="základní",J211,0)</f>
        <v>0</v>
      </c>
      <c r="BF211" s="153">
        <f>IF(N211="snížená",J211,0)</f>
        <v>0</v>
      </c>
      <c r="BG211" s="153">
        <f>IF(N211="zákl. přenesená",J211,0)</f>
        <v>0</v>
      </c>
      <c r="BH211" s="153">
        <f>IF(N211="sníž. přenesená",J211,0)</f>
        <v>0</v>
      </c>
      <c r="BI211" s="153">
        <f>IF(N211="nulová",J211,0)</f>
        <v>0</v>
      </c>
      <c r="BJ211" s="20" t="s">
        <v>77</v>
      </c>
      <c r="BK211" s="153">
        <f>ROUND(I211*H211,2)</f>
        <v>0</v>
      </c>
      <c r="BL211" s="20" t="s">
        <v>142</v>
      </c>
      <c r="BM211" s="152" t="s">
        <v>486</v>
      </c>
    </row>
    <row r="212" spans="1:65" s="2" customFormat="1" ht="11.25">
      <c r="A212" s="35"/>
      <c r="B212" s="36"/>
      <c r="C212" s="35"/>
      <c r="D212" s="154" t="s">
        <v>144</v>
      </c>
      <c r="E212" s="35"/>
      <c r="F212" s="155" t="s">
        <v>2176</v>
      </c>
      <c r="G212" s="35"/>
      <c r="H212" s="35"/>
      <c r="I212" s="156"/>
      <c r="J212" s="35"/>
      <c r="K212" s="35"/>
      <c r="L212" s="36"/>
      <c r="M212" s="157"/>
      <c r="N212" s="158"/>
      <c r="O212" s="56"/>
      <c r="P212" s="56"/>
      <c r="Q212" s="56"/>
      <c r="R212" s="56"/>
      <c r="S212" s="56"/>
      <c r="T212" s="57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T212" s="20" t="s">
        <v>144</v>
      </c>
      <c r="AU212" s="20" t="s">
        <v>77</v>
      </c>
    </row>
    <row r="213" spans="1:65" s="13" customFormat="1" ht="11.25">
      <c r="B213" s="159"/>
      <c r="D213" s="160" t="s">
        <v>146</v>
      </c>
      <c r="E213" s="161" t="s">
        <v>3</v>
      </c>
      <c r="F213" s="162" t="s">
        <v>2111</v>
      </c>
      <c r="H213" s="161" t="s">
        <v>3</v>
      </c>
      <c r="I213" s="163"/>
      <c r="L213" s="159"/>
      <c r="M213" s="164"/>
      <c r="N213" s="165"/>
      <c r="O213" s="165"/>
      <c r="P213" s="165"/>
      <c r="Q213" s="165"/>
      <c r="R213" s="165"/>
      <c r="S213" s="165"/>
      <c r="T213" s="166"/>
      <c r="AT213" s="161" t="s">
        <v>146</v>
      </c>
      <c r="AU213" s="161" t="s">
        <v>77</v>
      </c>
      <c r="AV213" s="13" t="s">
        <v>77</v>
      </c>
      <c r="AW213" s="13" t="s">
        <v>31</v>
      </c>
      <c r="AX213" s="13" t="s">
        <v>69</v>
      </c>
      <c r="AY213" s="161" t="s">
        <v>135</v>
      </c>
    </row>
    <row r="214" spans="1:65" s="13" customFormat="1" ht="11.25">
      <c r="B214" s="159"/>
      <c r="D214" s="160" t="s">
        <v>146</v>
      </c>
      <c r="E214" s="161" t="s">
        <v>3</v>
      </c>
      <c r="F214" s="162" t="s">
        <v>2090</v>
      </c>
      <c r="H214" s="161" t="s">
        <v>3</v>
      </c>
      <c r="I214" s="163"/>
      <c r="L214" s="159"/>
      <c r="M214" s="164"/>
      <c r="N214" s="165"/>
      <c r="O214" s="165"/>
      <c r="P214" s="165"/>
      <c r="Q214" s="165"/>
      <c r="R214" s="165"/>
      <c r="S214" s="165"/>
      <c r="T214" s="166"/>
      <c r="AT214" s="161" t="s">
        <v>146</v>
      </c>
      <c r="AU214" s="161" t="s">
        <v>77</v>
      </c>
      <c r="AV214" s="13" t="s">
        <v>77</v>
      </c>
      <c r="AW214" s="13" t="s">
        <v>31</v>
      </c>
      <c r="AX214" s="13" t="s">
        <v>69</v>
      </c>
      <c r="AY214" s="161" t="s">
        <v>135</v>
      </c>
    </row>
    <row r="215" spans="1:65" s="14" customFormat="1" ht="11.25">
      <c r="B215" s="167"/>
      <c r="D215" s="160" t="s">
        <v>146</v>
      </c>
      <c r="E215" s="168" t="s">
        <v>3</v>
      </c>
      <c r="F215" s="169" t="s">
        <v>2168</v>
      </c>
      <c r="H215" s="170">
        <v>118</v>
      </c>
      <c r="I215" s="171"/>
      <c r="L215" s="167"/>
      <c r="M215" s="172"/>
      <c r="N215" s="173"/>
      <c r="O215" s="173"/>
      <c r="P215" s="173"/>
      <c r="Q215" s="173"/>
      <c r="R215" s="173"/>
      <c r="S215" s="173"/>
      <c r="T215" s="174"/>
      <c r="AT215" s="168" t="s">
        <v>146</v>
      </c>
      <c r="AU215" s="168" t="s">
        <v>77</v>
      </c>
      <c r="AV215" s="14" t="s">
        <v>79</v>
      </c>
      <c r="AW215" s="14" t="s">
        <v>31</v>
      </c>
      <c r="AX215" s="14" t="s">
        <v>69</v>
      </c>
      <c r="AY215" s="168" t="s">
        <v>135</v>
      </c>
    </row>
    <row r="216" spans="1:65" s="15" customFormat="1" ht="11.25">
      <c r="B216" s="175"/>
      <c r="D216" s="160" t="s">
        <v>146</v>
      </c>
      <c r="E216" s="176" t="s">
        <v>3</v>
      </c>
      <c r="F216" s="177" t="s">
        <v>149</v>
      </c>
      <c r="H216" s="178">
        <v>118</v>
      </c>
      <c r="I216" s="179"/>
      <c r="L216" s="175"/>
      <c r="M216" s="180"/>
      <c r="N216" s="181"/>
      <c r="O216" s="181"/>
      <c r="P216" s="181"/>
      <c r="Q216" s="181"/>
      <c r="R216" s="181"/>
      <c r="S216" s="181"/>
      <c r="T216" s="182"/>
      <c r="AT216" s="176" t="s">
        <v>146</v>
      </c>
      <c r="AU216" s="176" t="s">
        <v>77</v>
      </c>
      <c r="AV216" s="15" t="s">
        <v>142</v>
      </c>
      <c r="AW216" s="15" t="s">
        <v>31</v>
      </c>
      <c r="AX216" s="15" t="s">
        <v>77</v>
      </c>
      <c r="AY216" s="176" t="s">
        <v>135</v>
      </c>
    </row>
    <row r="217" spans="1:65" s="2" customFormat="1" ht="16.5" customHeight="1">
      <c r="A217" s="35"/>
      <c r="B217" s="140"/>
      <c r="C217" s="141" t="s">
        <v>342</v>
      </c>
      <c r="D217" s="141" t="s">
        <v>137</v>
      </c>
      <c r="E217" s="142" t="s">
        <v>1975</v>
      </c>
      <c r="F217" s="143" t="s">
        <v>1976</v>
      </c>
      <c r="G217" s="144" t="s">
        <v>185</v>
      </c>
      <c r="H217" s="145">
        <v>295</v>
      </c>
      <c r="I217" s="146"/>
      <c r="J217" s="147">
        <f>ROUND(I217*H217,2)</f>
        <v>0</v>
      </c>
      <c r="K217" s="143" t="s">
        <v>141</v>
      </c>
      <c r="L217" s="36"/>
      <c r="M217" s="148" t="s">
        <v>3</v>
      </c>
      <c r="N217" s="149" t="s">
        <v>40</v>
      </c>
      <c r="O217" s="56"/>
      <c r="P217" s="150">
        <f>O217*H217</f>
        <v>0</v>
      </c>
      <c r="Q217" s="150">
        <v>0</v>
      </c>
      <c r="R217" s="150">
        <f>Q217*H217</f>
        <v>0</v>
      </c>
      <c r="S217" s="150">
        <v>0</v>
      </c>
      <c r="T217" s="151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52" t="s">
        <v>142</v>
      </c>
      <c r="AT217" s="152" t="s">
        <v>137</v>
      </c>
      <c r="AU217" s="152" t="s">
        <v>77</v>
      </c>
      <c r="AY217" s="20" t="s">
        <v>135</v>
      </c>
      <c r="BE217" s="153">
        <f>IF(N217="základní",J217,0)</f>
        <v>0</v>
      </c>
      <c r="BF217" s="153">
        <f>IF(N217="snížená",J217,0)</f>
        <v>0</v>
      </c>
      <c r="BG217" s="153">
        <f>IF(N217="zákl. přenesená",J217,0)</f>
        <v>0</v>
      </c>
      <c r="BH217" s="153">
        <f>IF(N217="sníž. přenesená",J217,0)</f>
        <v>0</v>
      </c>
      <c r="BI217" s="153">
        <f>IF(N217="nulová",J217,0)</f>
        <v>0</v>
      </c>
      <c r="BJ217" s="20" t="s">
        <v>77</v>
      </c>
      <c r="BK217" s="153">
        <f>ROUND(I217*H217,2)</f>
        <v>0</v>
      </c>
      <c r="BL217" s="20" t="s">
        <v>142</v>
      </c>
      <c r="BM217" s="152" t="s">
        <v>497</v>
      </c>
    </row>
    <row r="218" spans="1:65" s="2" customFormat="1" ht="11.25">
      <c r="A218" s="35"/>
      <c r="B218" s="36"/>
      <c r="C218" s="35"/>
      <c r="D218" s="154" t="s">
        <v>144</v>
      </c>
      <c r="E218" s="35"/>
      <c r="F218" s="155" t="s">
        <v>1978</v>
      </c>
      <c r="G218" s="35"/>
      <c r="H218" s="35"/>
      <c r="I218" s="156"/>
      <c r="J218" s="35"/>
      <c r="K218" s="35"/>
      <c r="L218" s="36"/>
      <c r="M218" s="157"/>
      <c r="N218" s="158"/>
      <c r="O218" s="56"/>
      <c r="P218" s="56"/>
      <c r="Q218" s="56"/>
      <c r="R218" s="56"/>
      <c r="S218" s="56"/>
      <c r="T218" s="57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T218" s="20" t="s">
        <v>144</v>
      </c>
      <c r="AU218" s="20" t="s">
        <v>77</v>
      </c>
    </row>
    <row r="219" spans="1:65" s="13" customFormat="1" ht="11.25">
      <c r="B219" s="159"/>
      <c r="D219" s="160" t="s">
        <v>146</v>
      </c>
      <c r="E219" s="161" t="s">
        <v>3</v>
      </c>
      <c r="F219" s="162" t="s">
        <v>2177</v>
      </c>
      <c r="H219" s="161" t="s">
        <v>3</v>
      </c>
      <c r="I219" s="163"/>
      <c r="L219" s="159"/>
      <c r="M219" s="164"/>
      <c r="N219" s="165"/>
      <c r="O219" s="165"/>
      <c r="P219" s="165"/>
      <c r="Q219" s="165"/>
      <c r="R219" s="165"/>
      <c r="S219" s="165"/>
      <c r="T219" s="166"/>
      <c r="AT219" s="161" t="s">
        <v>146</v>
      </c>
      <c r="AU219" s="161" t="s">
        <v>77</v>
      </c>
      <c r="AV219" s="13" t="s">
        <v>77</v>
      </c>
      <c r="AW219" s="13" t="s">
        <v>31</v>
      </c>
      <c r="AX219" s="13" t="s">
        <v>69</v>
      </c>
      <c r="AY219" s="161" t="s">
        <v>135</v>
      </c>
    </row>
    <row r="220" spans="1:65" s="13" customFormat="1" ht="11.25">
      <c r="B220" s="159"/>
      <c r="D220" s="160" t="s">
        <v>146</v>
      </c>
      <c r="E220" s="161" t="s">
        <v>3</v>
      </c>
      <c r="F220" s="162" t="s">
        <v>2090</v>
      </c>
      <c r="H220" s="161" t="s">
        <v>3</v>
      </c>
      <c r="I220" s="163"/>
      <c r="L220" s="159"/>
      <c r="M220" s="164"/>
      <c r="N220" s="165"/>
      <c r="O220" s="165"/>
      <c r="P220" s="165"/>
      <c r="Q220" s="165"/>
      <c r="R220" s="165"/>
      <c r="S220" s="165"/>
      <c r="T220" s="166"/>
      <c r="AT220" s="161" t="s">
        <v>146</v>
      </c>
      <c r="AU220" s="161" t="s">
        <v>77</v>
      </c>
      <c r="AV220" s="13" t="s">
        <v>77</v>
      </c>
      <c r="AW220" s="13" t="s">
        <v>31</v>
      </c>
      <c r="AX220" s="13" t="s">
        <v>69</v>
      </c>
      <c r="AY220" s="161" t="s">
        <v>135</v>
      </c>
    </row>
    <row r="221" spans="1:65" s="14" customFormat="1" ht="11.25">
      <c r="B221" s="167"/>
      <c r="D221" s="160" t="s">
        <v>146</v>
      </c>
      <c r="E221" s="168" t="s">
        <v>3</v>
      </c>
      <c r="F221" s="169" t="s">
        <v>2178</v>
      </c>
      <c r="H221" s="170">
        <v>295</v>
      </c>
      <c r="I221" s="171"/>
      <c r="L221" s="167"/>
      <c r="M221" s="172"/>
      <c r="N221" s="173"/>
      <c r="O221" s="173"/>
      <c r="P221" s="173"/>
      <c r="Q221" s="173"/>
      <c r="R221" s="173"/>
      <c r="S221" s="173"/>
      <c r="T221" s="174"/>
      <c r="AT221" s="168" t="s">
        <v>146</v>
      </c>
      <c r="AU221" s="168" t="s">
        <v>77</v>
      </c>
      <c r="AV221" s="14" t="s">
        <v>79</v>
      </c>
      <c r="AW221" s="14" t="s">
        <v>31</v>
      </c>
      <c r="AX221" s="14" t="s">
        <v>69</v>
      </c>
      <c r="AY221" s="168" t="s">
        <v>135</v>
      </c>
    </row>
    <row r="222" spans="1:65" s="15" customFormat="1" ht="11.25">
      <c r="B222" s="175"/>
      <c r="D222" s="160" t="s">
        <v>146</v>
      </c>
      <c r="E222" s="176" t="s">
        <v>3</v>
      </c>
      <c r="F222" s="177" t="s">
        <v>149</v>
      </c>
      <c r="H222" s="178">
        <v>295</v>
      </c>
      <c r="I222" s="179"/>
      <c r="L222" s="175"/>
      <c r="M222" s="180"/>
      <c r="N222" s="181"/>
      <c r="O222" s="181"/>
      <c r="P222" s="181"/>
      <c r="Q222" s="181"/>
      <c r="R222" s="181"/>
      <c r="S222" s="181"/>
      <c r="T222" s="182"/>
      <c r="AT222" s="176" t="s">
        <v>146</v>
      </c>
      <c r="AU222" s="176" t="s">
        <v>77</v>
      </c>
      <c r="AV222" s="15" t="s">
        <v>142</v>
      </c>
      <c r="AW222" s="15" t="s">
        <v>31</v>
      </c>
      <c r="AX222" s="15" t="s">
        <v>77</v>
      </c>
      <c r="AY222" s="176" t="s">
        <v>135</v>
      </c>
    </row>
    <row r="223" spans="1:65" s="2" customFormat="1" ht="16.5" customHeight="1">
      <c r="A223" s="35"/>
      <c r="B223" s="140"/>
      <c r="C223" s="141" t="s">
        <v>204</v>
      </c>
      <c r="D223" s="141" t="s">
        <v>137</v>
      </c>
      <c r="E223" s="142" t="s">
        <v>1980</v>
      </c>
      <c r="F223" s="143" t="s">
        <v>1981</v>
      </c>
      <c r="G223" s="144" t="s">
        <v>185</v>
      </c>
      <c r="H223" s="145">
        <v>295</v>
      </c>
      <c r="I223" s="146"/>
      <c r="J223" s="147">
        <f>ROUND(I223*H223,2)</f>
        <v>0</v>
      </c>
      <c r="K223" s="143" t="s">
        <v>141</v>
      </c>
      <c r="L223" s="36"/>
      <c r="M223" s="148" t="s">
        <v>3</v>
      </c>
      <c r="N223" s="149" t="s">
        <v>40</v>
      </c>
      <c r="O223" s="56"/>
      <c r="P223" s="150">
        <f>O223*H223</f>
        <v>0</v>
      </c>
      <c r="Q223" s="150">
        <v>0</v>
      </c>
      <c r="R223" s="150">
        <f>Q223*H223</f>
        <v>0</v>
      </c>
      <c r="S223" s="150">
        <v>0</v>
      </c>
      <c r="T223" s="151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52" t="s">
        <v>142</v>
      </c>
      <c r="AT223" s="152" t="s">
        <v>137</v>
      </c>
      <c r="AU223" s="152" t="s">
        <v>77</v>
      </c>
      <c r="AY223" s="20" t="s">
        <v>135</v>
      </c>
      <c r="BE223" s="153">
        <f>IF(N223="základní",J223,0)</f>
        <v>0</v>
      </c>
      <c r="BF223" s="153">
        <f>IF(N223="snížená",J223,0)</f>
        <v>0</v>
      </c>
      <c r="BG223" s="153">
        <f>IF(N223="zákl. přenesená",J223,0)</f>
        <v>0</v>
      </c>
      <c r="BH223" s="153">
        <f>IF(N223="sníž. přenesená",J223,0)</f>
        <v>0</v>
      </c>
      <c r="BI223" s="153">
        <f>IF(N223="nulová",J223,0)</f>
        <v>0</v>
      </c>
      <c r="BJ223" s="20" t="s">
        <v>77</v>
      </c>
      <c r="BK223" s="153">
        <f>ROUND(I223*H223,2)</f>
        <v>0</v>
      </c>
      <c r="BL223" s="20" t="s">
        <v>142</v>
      </c>
      <c r="BM223" s="152" t="s">
        <v>508</v>
      </c>
    </row>
    <row r="224" spans="1:65" s="2" customFormat="1" ht="11.25">
      <c r="A224" s="35"/>
      <c r="B224" s="36"/>
      <c r="C224" s="35"/>
      <c r="D224" s="154" t="s">
        <v>144</v>
      </c>
      <c r="E224" s="35"/>
      <c r="F224" s="155" t="s">
        <v>1983</v>
      </c>
      <c r="G224" s="35"/>
      <c r="H224" s="35"/>
      <c r="I224" s="156"/>
      <c r="J224" s="35"/>
      <c r="K224" s="35"/>
      <c r="L224" s="36"/>
      <c r="M224" s="157"/>
      <c r="N224" s="158"/>
      <c r="O224" s="56"/>
      <c r="P224" s="56"/>
      <c r="Q224" s="56"/>
      <c r="R224" s="56"/>
      <c r="S224" s="56"/>
      <c r="T224" s="57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T224" s="20" t="s">
        <v>144</v>
      </c>
      <c r="AU224" s="20" t="s">
        <v>77</v>
      </c>
    </row>
    <row r="225" spans="1:65" s="13" customFormat="1" ht="11.25">
      <c r="B225" s="159"/>
      <c r="D225" s="160" t="s">
        <v>146</v>
      </c>
      <c r="E225" s="161" t="s">
        <v>3</v>
      </c>
      <c r="F225" s="162" t="s">
        <v>2177</v>
      </c>
      <c r="H225" s="161" t="s">
        <v>3</v>
      </c>
      <c r="I225" s="163"/>
      <c r="L225" s="159"/>
      <c r="M225" s="164"/>
      <c r="N225" s="165"/>
      <c r="O225" s="165"/>
      <c r="P225" s="165"/>
      <c r="Q225" s="165"/>
      <c r="R225" s="165"/>
      <c r="S225" s="165"/>
      <c r="T225" s="166"/>
      <c r="AT225" s="161" t="s">
        <v>146</v>
      </c>
      <c r="AU225" s="161" t="s">
        <v>77</v>
      </c>
      <c r="AV225" s="13" t="s">
        <v>77</v>
      </c>
      <c r="AW225" s="13" t="s">
        <v>31</v>
      </c>
      <c r="AX225" s="13" t="s">
        <v>69</v>
      </c>
      <c r="AY225" s="161" t="s">
        <v>135</v>
      </c>
    </row>
    <row r="226" spans="1:65" s="13" customFormat="1" ht="11.25">
      <c r="B226" s="159"/>
      <c r="D226" s="160" t="s">
        <v>146</v>
      </c>
      <c r="E226" s="161" t="s">
        <v>3</v>
      </c>
      <c r="F226" s="162" t="s">
        <v>2090</v>
      </c>
      <c r="H226" s="161" t="s">
        <v>3</v>
      </c>
      <c r="I226" s="163"/>
      <c r="L226" s="159"/>
      <c r="M226" s="164"/>
      <c r="N226" s="165"/>
      <c r="O226" s="165"/>
      <c r="P226" s="165"/>
      <c r="Q226" s="165"/>
      <c r="R226" s="165"/>
      <c r="S226" s="165"/>
      <c r="T226" s="166"/>
      <c r="AT226" s="161" t="s">
        <v>146</v>
      </c>
      <c r="AU226" s="161" t="s">
        <v>77</v>
      </c>
      <c r="AV226" s="13" t="s">
        <v>77</v>
      </c>
      <c r="AW226" s="13" t="s">
        <v>31</v>
      </c>
      <c r="AX226" s="13" t="s">
        <v>69</v>
      </c>
      <c r="AY226" s="161" t="s">
        <v>135</v>
      </c>
    </row>
    <row r="227" spans="1:65" s="14" customFormat="1" ht="11.25">
      <c r="B227" s="167"/>
      <c r="D227" s="160" t="s">
        <v>146</v>
      </c>
      <c r="E227" s="168" t="s">
        <v>3</v>
      </c>
      <c r="F227" s="169" t="s">
        <v>2178</v>
      </c>
      <c r="H227" s="170">
        <v>295</v>
      </c>
      <c r="I227" s="171"/>
      <c r="L227" s="167"/>
      <c r="M227" s="172"/>
      <c r="N227" s="173"/>
      <c r="O227" s="173"/>
      <c r="P227" s="173"/>
      <c r="Q227" s="173"/>
      <c r="R227" s="173"/>
      <c r="S227" s="173"/>
      <c r="T227" s="174"/>
      <c r="AT227" s="168" t="s">
        <v>146</v>
      </c>
      <c r="AU227" s="168" t="s">
        <v>77</v>
      </c>
      <c r="AV227" s="14" t="s">
        <v>79</v>
      </c>
      <c r="AW227" s="14" t="s">
        <v>31</v>
      </c>
      <c r="AX227" s="14" t="s">
        <v>69</v>
      </c>
      <c r="AY227" s="168" t="s">
        <v>135</v>
      </c>
    </row>
    <row r="228" spans="1:65" s="15" customFormat="1" ht="11.25">
      <c r="B228" s="175"/>
      <c r="D228" s="160" t="s">
        <v>146</v>
      </c>
      <c r="E228" s="176" t="s">
        <v>3</v>
      </c>
      <c r="F228" s="177" t="s">
        <v>149</v>
      </c>
      <c r="H228" s="178">
        <v>295</v>
      </c>
      <c r="I228" s="179"/>
      <c r="L228" s="175"/>
      <c r="M228" s="180"/>
      <c r="N228" s="181"/>
      <c r="O228" s="181"/>
      <c r="P228" s="181"/>
      <c r="Q228" s="181"/>
      <c r="R228" s="181"/>
      <c r="S228" s="181"/>
      <c r="T228" s="182"/>
      <c r="AT228" s="176" t="s">
        <v>146</v>
      </c>
      <c r="AU228" s="176" t="s">
        <v>77</v>
      </c>
      <c r="AV228" s="15" t="s">
        <v>142</v>
      </c>
      <c r="AW228" s="15" t="s">
        <v>31</v>
      </c>
      <c r="AX228" s="15" t="s">
        <v>77</v>
      </c>
      <c r="AY228" s="176" t="s">
        <v>135</v>
      </c>
    </row>
    <row r="229" spans="1:65" s="2" customFormat="1" ht="16.5" customHeight="1">
      <c r="A229" s="35"/>
      <c r="B229" s="140"/>
      <c r="C229" s="183" t="s">
        <v>369</v>
      </c>
      <c r="D229" s="183" t="s">
        <v>405</v>
      </c>
      <c r="E229" s="184" t="s">
        <v>1984</v>
      </c>
      <c r="F229" s="185" t="s">
        <v>1985</v>
      </c>
      <c r="G229" s="186" t="s">
        <v>185</v>
      </c>
      <c r="H229" s="187">
        <v>295</v>
      </c>
      <c r="I229" s="188"/>
      <c r="J229" s="189">
        <f>ROUND(I229*H229,2)</f>
        <v>0</v>
      </c>
      <c r="K229" s="185" t="s">
        <v>141</v>
      </c>
      <c r="L229" s="190"/>
      <c r="M229" s="191" t="s">
        <v>3</v>
      </c>
      <c r="N229" s="192" t="s">
        <v>40</v>
      </c>
      <c r="O229" s="56"/>
      <c r="P229" s="150">
        <f>O229*H229</f>
        <v>0</v>
      </c>
      <c r="Q229" s="150">
        <v>0</v>
      </c>
      <c r="R229" s="150">
        <f>Q229*H229</f>
        <v>0</v>
      </c>
      <c r="S229" s="150">
        <v>0</v>
      </c>
      <c r="T229" s="151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52" t="s">
        <v>192</v>
      </c>
      <c r="AT229" s="152" t="s">
        <v>405</v>
      </c>
      <c r="AU229" s="152" t="s">
        <v>77</v>
      </c>
      <c r="AY229" s="20" t="s">
        <v>135</v>
      </c>
      <c r="BE229" s="153">
        <f>IF(N229="základní",J229,0)</f>
        <v>0</v>
      </c>
      <c r="BF229" s="153">
        <f>IF(N229="snížená",J229,0)</f>
        <v>0</v>
      </c>
      <c r="BG229" s="153">
        <f>IF(N229="zákl. přenesená",J229,0)</f>
        <v>0</v>
      </c>
      <c r="BH229" s="153">
        <f>IF(N229="sníž. přenesená",J229,0)</f>
        <v>0</v>
      </c>
      <c r="BI229" s="153">
        <f>IF(N229="nulová",J229,0)</f>
        <v>0</v>
      </c>
      <c r="BJ229" s="20" t="s">
        <v>77</v>
      </c>
      <c r="BK229" s="153">
        <f>ROUND(I229*H229,2)</f>
        <v>0</v>
      </c>
      <c r="BL229" s="20" t="s">
        <v>142</v>
      </c>
      <c r="BM229" s="152" t="s">
        <v>2179</v>
      </c>
    </row>
    <row r="230" spans="1:65" s="13" customFormat="1" ht="11.25">
      <c r="B230" s="159"/>
      <c r="D230" s="160" t="s">
        <v>146</v>
      </c>
      <c r="E230" s="161" t="s">
        <v>3</v>
      </c>
      <c r="F230" s="162" t="s">
        <v>2177</v>
      </c>
      <c r="H230" s="161" t="s">
        <v>3</v>
      </c>
      <c r="I230" s="163"/>
      <c r="L230" s="159"/>
      <c r="M230" s="164"/>
      <c r="N230" s="165"/>
      <c r="O230" s="165"/>
      <c r="P230" s="165"/>
      <c r="Q230" s="165"/>
      <c r="R230" s="165"/>
      <c r="S230" s="165"/>
      <c r="T230" s="166"/>
      <c r="AT230" s="161" t="s">
        <v>146</v>
      </c>
      <c r="AU230" s="161" t="s">
        <v>77</v>
      </c>
      <c r="AV230" s="13" t="s">
        <v>77</v>
      </c>
      <c r="AW230" s="13" t="s">
        <v>31</v>
      </c>
      <c r="AX230" s="13" t="s">
        <v>69</v>
      </c>
      <c r="AY230" s="161" t="s">
        <v>135</v>
      </c>
    </row>
    <row r="231" spans="1:65" s="13" customFormat="1" ht="11.25">
      <c r="B231" s="159"/>
      <c r="D231" s="160" t="s">
        <v>146</v>
      </c>
      <c r="E231" s="161" t="s">
        <v>3</v>
      </c>
      <c r="F231" s="162" t="s">
        <v>2090</v>
      </c>
      <c r="H231" s="161" t="s">
        <v>3</v>
      </c>
      <c r="I231" s="163"/>
      <c r="L231" s="159"/>
      <c r="M231" s="164"/>
      <c r="N231" s="165"/>
      <c r="O231" s="165"/>
      <c r="P231" s="165"/>
      <c r="Q231" s="165"/>
      <c r="R231" s="165"/>
      <c r="S231" s="165"/>
      <c r="T231" s="166"/>
      <c r="AT231" s="161" t="s">
        <v>146</v>
      </c>
      <c r="AU231" s="161" t="s">
        <v>77</v>
      </c>
      <c r="AV231" s="13" t="s">
        <v>77</v>
      </c>
      <c r="AW231" s="13" t="s">
        <v>31</v>
      </c>
      <c r="AX231" s="13" t="s">
        <v>69</v>
      </c>
      <c r="AY231" s="161" t="s">
        <v>135</v>
      </c>
    </row>
    <row r="232" spans="1:65" s="14" customFormat="1" ht="11.25">
      <c r="B232" s="167"/>
      <c r="D232" s="160" t="s">
        <v>146</v>
      </c>
      <c r="E232" s="168" t="s">
        <v>3</v>
      </c>
      <c r="F232" s="169" t="s">
        <v>2178</v>
      </c>
      <c r="H232" s="170">
        <v>295</v>
      </c>
      <c r="I232" s="171"/>
      <c r="L232" s="167"/>
      <c r="M232" s="172"/>
      <c r="N232" s="173"/>
      <c r="O232" s="173"/>
      <c r="P232" s="173"/>
      <c r="Q232" s="173"/>
      <c r="R232" s="173"/>
      <c r="S232" s="173"/>
      <c r="T232" s="174"/>
      <c r="AT232" s="168" t="s">
        <v>146</v>
      </c>
      <c r="AU232" s="168" t="s">
        <v>77</v>
      </c>
      <c r="AV232" s="14" t="s">
        <v>79</v>
      </c>
      <c r="AW232" s="14" t="s">
        <v>31</v>
      </c>
      <c r="AX232" s="14" t="s">
        <v>69</v>
      </c>
      <c r="AY232" s="168" t="s">
        <v>135</v>
      </c>
    </row>
    <row r="233" spans="1:65" s="15" customFormat="1" ht="11.25">
      <c r="B233" s="175"/>
      <c r="D233" s="160" t="s">
        <v>146</v>
      </c>
      <c r="E233" s="176" t="s">
        <v>3</v>
      </c>
      <c r="F233" s="177" t="s">
        <v>149</v>
      </c>
      <c r="H233" s="178">
        <v>295</v>
      </c>
      <c r="I233" s="179"/>
      <c r="L233" s="175"/>
      <c r="M233" s="180"/>
      <c r="N233" s="181"/>
      <c r="O233" s="181"/>
      <c r="P233" s="181"/>
      <c r="Q233" s="181"/>
      <c r="R233" s="181"/>
      <c r="S233" s="181"/>
      <c r="T233" s="182"/>
      <c r="AT233" s="176" t="s">
        <v>146</v>
      </c>
      <c r="AU233" s="176" t="s">
        <v>77</v>
      </c>
      <c r="AV233" s="15" t="s">
        <v>142</v>
      </c>
      <c r="AW233" s="15" t="s">
        <v>31</v>
      </c>
      <c r="AX233" s="15" t="s">
        <v>77</v>
      </c>
      <c r="AY233" s="176" t="s">
        <v>135</v>
      </c>
    </row>
    <row r="234" spans="1:65" s="2" customFormat="1" ht="21.75" customHeight="1">
      <c r="A234" s="35"/>
      <c r="B234" s="140"/>
      <c r="C234" s="141" t="s">
        <v>378</v>
      </c>
      <c r="D234" s="141" t="s">
        <v>137</v>
      </c>
      <c r="E234" s="142" t="s">
        <v>1497</v>
      </c>
      <c r="F234" s="143" t="s">
        <v>1498</v>
      </c>
      <c r="G234" s="144" t="s">
        <v>372</v>
      </c>
      <c r="H234" s="145">
        <v>20</v>
      </c>
      <c r="I234" s="146"/>
      <c r="J234" s="147">
        <f>ROUND(I234*H234,2)</f>
        <v>0</v>
      </c>
      <c r="K234" s="143" t="s">
        <v>141</v>
      </c>
      <c r="L234" s="36"/>
      <c r="M234" s="148" t="s">
        <v>3</v>
      </c>
      <c r="N234" s="149" t="s">
        <v>40</v>
      </c>
      <c r="O234" s="56"/>
      <c r="P234" s="150">
        <f>O234*H234</f>
        <v>0</v>
      </c>
      <c r="Q234" s="150">
        <v>0</v>
      </c>
      <c r="R234" s="150">
        <f>Q234*H234</f>
        <v>0</v>
      </c>
      <c r="S234" s="150">
        <v>0</v>
      </c>
      <c r="T234" s="151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52" t="s">
        <v>142</v>
      </c>
      <c r="AT234" s="152" t="s">
        <v>137</v>
      </c>
      <c r="AU234" s="152" t="s">
        <v>77</v>
      </c>
      <c r="AY234" s="20" t="s">
        <v>135</v>
      </c>
      <c r="BE234" s="153">
        <f>IF(N234="základní",J234,0)</f>
        <v>0</v>
      </c>
      <c r="BF234" s="153">
        <f>IF(N234="snížená",J234,0)</f>
        <v>0</v>
      </c>
      <c r="BG234" s="153">
        <f>IF(N234="zákl. přenesená",J234,0)</f>
        <v>0</v>
      </c>
      <c r="BH234" s="153">
        <f>IF(N234="sníž. přenesená",J234,0)</f>
        <v>0</v>
      </c>
      <c r="BI234" s="153">
        <f>IF(N234="nulová",J234,0)</f>
        <v>0</v>
      </c>
      <c r="BJ234" s="20" t="s">
        <v>77</v>
      </c>
      <c r="BK234" s="153">
        <f>ROUND(I234*H234,2)</f>
        <v>0</v>
      </c>
      <c r="BL234" s="20" t="s">
        <v>142</v>
      </c>
      <c r="BM234" s="152" t="s">
        <v>2180</v>
      </c>
    </row>
    <row r="235" spans="1:65" s="2" customFormat="1" ht="11.25">
      <c r="A235" s="35"/>
      <c r="B235" s="36"/>
      <c r="C235" s="35"/>
      <c r="D235" s="154" t="s">
        <v>144</v>
      </c>
      <c r="E235" s="35"/>
      <c r="F235" s="155" t="s">
        <v>1500</v>
      </c>
      <c r="G235" s="35"/>
      <c r="H235" s="35"/>
      <c r="I235" s="156"/>
      <c r="J235" s="35"/>
      <c r="K235" s="35"/>
      <c r="L235" s="36"/>
      <c r="M235" s="157"/>
      <c r="N235" s="158"/>
      <c r="O235" s="56"/>
      <c r="P235" s="56"/>
      <c r="Q235" s="56"/>
      <c r="R235" s="56"/>
      <c r="S235" s="56"/>
      <c r="T235" s="57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T235" s="20" t="s">
        <v>144</v>
      </c>
      <c r="AU235" s="20" t="s">
        <v>77</v>
      </c>
    </row>
    <row r="236" spans="1:65" s="2" customFormat="1" ht="19.5">
      <c r="A236" s="35"/>
      <c r="B236" s="36"/>
      <c r="C236" s="35"/>
      <c r="D236" s="160" t="s">
        <v>1000</v>
      </c>
      <c r="E236" s="35"/>
      <c r="F236" s="197" t="s">
        <v>2181</v>
      </c>
      <c r="G236" s="35"/>
      <c r="H236" s="35"/>
      <c r="I236" s="156"/>
      <c r="J236" s="35"/>
      <c r="K236" s="35"/>
      <c r="L236" s="36"/>
      <c r="M236" s="157"/>
      <c r="N236" s="158"/>
      <c r="O236" s="56"/>
      <c r="P236" s="56"/>
      <c r="Q236" s="56"/>
      <c r="R236" s="56"/>
      <c r="S236" s="56"/>
      <c r="T236" s="57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T236" s="20" t="s">
        <v>1000</v>
      </c>
      <c r="AU236" s="20" t="s">
        <v>77</v>
      </c>
    </row>
    <row r="237" spans="1:65" s="2" customFormat="1" ht="24.2" customHeight="1">
      <c r="A237" s="35"/>
      <c r="B237" s="140"/>
      <c r="C237" s="141" t="s">
        <v>385</v>
      </c>
      <c r="D237" s="141" t="s">
        <v>137</v>
      </c>
      <c r="E237" s="142" t="s">
        <v>1501</v>
      </c>
      <c r="F237" s="143" t="s">
        <v>1502</v>
      </c>
      <c r="G237" s="144" t="s">
        <v>372</v>
      </c>
      <c r="H237" s="145">
        <v>20</v>
      </c>
      <c r="I237" s="146"/>
      <c r="J237" s="147">
        <f>ROUND(I237*H237,2)</f>
        <v>0</v>
      </c>
      <c r="K237" s="143" t="s">
        <v>141</v>
      </c>
      <c r="L237" s="36"/>
      <c r="M237" s="148" t="s">
        <v>3</v>
      </c>
      <c r="N237" s="149" t="s">
        <v>40</v>
      </c>
      <c r="O237" s="56"/>
      <c r="P237" s="150">
        <f>O237*H237</f>
        <v>0</v>
      </c>
      <c r="Q237" s="150">
        <v>0</v>
      </c>
      <c r="R237" s="150">
        <f>Q237*H237</f>
        <v>0</v>
      </c>
      <c r="S237" s="150">
        <v>0</v>
      </c>
      <c r="T237" s="151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52" t="s">
        <v>142</v>
      </c>
      <c r="AT237" s="152" t="s">
        <v>137</v>
      </c>
      <c r="AU237" s="152" t="s">
        <v>77</v>
      </c>
      <c r="AY237" s="20" t="s">
        <v>135</v>
      </c>
      <c r="BE237" s="153">
        <f>IF(N237="základní",J237,0)</f>
        <v>0</v>
      </c>
      <c r="BF237" s="153">
        <f>IF(N237="snížená",J237,0)</f>
        <v>0</v>
      </c>
      <c r="BG237" s="153">
        <f>IF(N237="zákl. přenesená",J237,0)</f>
        <v>0</v>
      </c>
      <c r="BH237" s="153">
        <f>IF(N237="sníž. přenesená",J237,0)</f>
        <v>0</v>
      </c>
      <c r="BI237" s="153">
        <f>IF(N237="nulová",J237,0)</f>
        <v>0</v>
      </c>
      <c r="BJ237" s="20" t="s">
        <v>77</v>
      </c>
      <c r="BK237" s="153">
        <f>ROUND(I237*H237,2)</f>
        <v>0</v>
      </c>
      <c r="BL237" s="20" t="s">
        <v>142</v>
      </c>
      <c r="BM237" s="152" t="s">
        <v>2182</v>
      </c>
    </row>
    <row r="238" spans="1:65" s="2" customFormat="1" ht="11.25">
      <c r="A238" s="35"/>
      <c r="B238" s="36"/>
      <c r="C238" s="35"/>
      <c r="D238" s="154" t="s">
        <v>144</v>
      </c>
      <c r="E238" s="35"/>
      <c r="F238" s="155" t="s">
        <v>1504</v>
      </c>
      <c r="G238" s="35"/>
      <c r="H238" s="35"/>
      <c r="I238" s="156"/>
      <c r="J238" s="35"/>
      <c r="K238" s="35"/>
      <c r="L238" s="36"/>
      <c r="M238" s="157"/>
      <c r="N238" s="158"/>
      <c r="O238" s="56"/>
      <c r="P238" s="56"/>
      <c r="Q238" s="56"/>
      <c r="R238" s="56"/>
      <c r="S238" s="56"/>
      <c r="T238" s="57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T238" s="20" t="s">
        <v>144</v>
      </c>
      <c r="AU238" s="20" t="s">
        <v>77</v>
      </c>
    </row>
    <row r="239" spans="1:65" s="2" customFormat="1" ht="19.5">
      <c r="A239" s="35"/>
      <c r="B239" s="36"/>
      <c r="C239" s="35"/>
      <c r="D239" s="160" t="s">
        <v>1000</v>
      </c>
      <c r="E239" s="35"/>
      <c r="F239" s="197" t="s">
        <v>2181</v>
      </c>
      <c r="G239" s="35"/>
      <c r="H239" s="35"/>
      <c r="I239" s="156"/>
      <c r="J239" s="35"/>
      <c r="K239" s="35"/>
      <c r="L239" s="36"/>
      <c r="M239" s="157"/>
      <c r="N239" s="158"/>
      <c r="O239" s="56"/>
      <c r="P239" s="56"/>
      <c r="Q239" s="56"/>
      <c r="R239" s="56"/>
      <c r="S239" s="56"/>
      <c r="T239" s="57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T239" s="20" t="s">
        <v>1000</v>
      </c>
      <c r="AU239" s="20" t="s">
        <v>77</v>
      </c>
    </row>
    <row r="240" spans="1:65" s="2" customFormat="1" ht="24.2" customHeight="1">
      <c r="A240" s="35"/>
      <c r="B240" s="140"/>
      <c r="C240" s="141" t="s">
        <v>392</v>
      </c>
      <c r="D240" s="141" t="s">
        <v>137</v>
      </c>
      <c r="E240" s="142" t="s">
        <v>895</v>
      </c>
      <c r="F240" s="143" t="s">
        <v>896</v>
      </c>
      <c r="G240" s="144" t="s">
        <v>372</v>
      </c>
      <c r="H240" s="145">
        <v>20</v>
      </c>
      <c r="I240" s="146"/>
      <c r="J240" s="147">
        <f>ROUND(I240*H240,2)</f>
        <v>0</v>
      </c>
      <c r="K240" s="143" t="s">
        <v>141</v>
      </c>
      <c r="L240" s="36"/>
      <c r="M240" s="148" t="s">
        <v>3</v>
      </c>
      <c r="N240" s="149" t="s">
        <v>40</v>
      </c>
      <c r="O240" s="56"/>
      <c r="P240" s="150">
        <f>O240*H240</f>
        <v>0</v>
      </c>
      <c r="Q240" s="150">
        <v>0</v>
      </c>
      <c r="R240" s="150">
        <f>Q240*H240</f>
        <v>0</v>
      </c>
      <c r="S240" s="150">
        <v>0</v>
      </c>
      <c r="T240" s="151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52" t="s">
        <v>142</v>
      </c>
      <c r="AT240" s="152" t="s">
        <v>137</v>
      </c>
      <c r="AU240" s="152" t="s">
        <v>77</v>
      </c>
      <c r="AY240" s="20" t="s">
        <v>135</v>
      </c>
      <c r="BE240" s="153">
        <f>IF(N240="základní",J240,0)</f>
        <v>0</v>
      </c>
      <c r="BF240" s="153">
        <f>IF(N240="snížená",J240,0)</f>
        <v>0</v>
      </c>
      <c r="BG240" s="153">
        <f>IF(N240="zákl. přenesená",J240,0)</f>
        <v>0</v>
      </c>
      <c r="BH240" s="153">
        <f>IF(N240="sníž. přenesená",J240,0)</f>
        <v>0</v>
      </c>
      <c r="BI240" s="153">
        <f>IF(N240="nulová",J240,0)</f>
        <v>0</v>
      </c>
      <c r="BJ240" s="20" t="s">
        <v>77</v>
      </c>
      <c r="BK240" s="153">
        <f>ROUND(I240*H240,2)</f>
        <v>0</v>
      </c>
      <c r="BL240" s="20" t="s">
        <v>142</v>
      </c>
      <c r="BM240" s="152" t="s">
        <v>2183</v>
      </c>
    </row>
    <row r="241" spans="1:65" s="2" customFormat="1" ht="11.25">
      <c r="A241" s="35"/>
      <c r="B241" s="36"/>
      <c r="C241" s="35"/>
      <c r="D241" s="154" t="s">
        <v>144</v>
      </c>
      <c r="E241" s="35"/>
      <c r="F241" s="155" t="s">
        <v>898</v>
      </c>
      <c r="G241" s="35"/>
      <c r="H241" s="35"/>
      <c r="I241" s="156"/>
      <c r="J241" s="35"/>
      <c r="K241" s="35"/>
      <c r="L241" s="36"/>
      <c r="M241" s="157"/>
      <c r="N241" s="158"/>
      <c r="O241" s="56"/>
      <c r="P241" s="56"/>
      <c r="Q241" s="56"/>
      <c r="R241" s="56"/>
      <c r="S241" s="56"/>
      <c r="T241" s="57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T241" s="20" t="s">
        <v>144</v>
      </c>
      <c r="AU241" s="20" t="s">
        <v>77</v>
      </c>
    </row>
    <row r="242" spans="1:65" s="2" customFormat="1" ht="19.5">
      <c r="A242" s="35"/>
      <c r="B242" s="36"/>
      <c r="C242" s="35"/>
      <c r="D242" s="160" t="s">
        <v>1000</v>
      </c>
      <c r="E242" s="35"/>
      <c r="F242" s="197" t="s">
        <v>2181</v>
      </c>
      <c r="G242" s="35"/>
      <c r="H242" s="35"/>
      <c r="I242" s="156"/>
      <c r="J242" s="35"/>
      <c r="K242" s="35"/>
      <c r="L242" s="36"/>
      <c r="M242" s="157"/>
      <c r="N242" s="158"/>
      <c r="O242" s="56"/>
      <c r="P242" s="56"/>
      <c r="Q242" s="56"/>
      <c r="R242" s="56"/>
      <c r="S242" s="56"/>
      <c r="T242" s="57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T242" s="20" t="s">
        <v>1000</v>
      </c>
      <c r="AU242" s="20" t="s">
        <v>77</v>
      </c>
    </row>
    <row r="243" spans="1:65" s="2" customFormat="1" ht="24.2" customHeight="1">
      <c r="A243" s="35"/>
      <c r="B243" s="140"/>
      <c r="C243" s="141" t="s">
        <v>398</v>
      </c>
      <c r="D243" s="141" t="s">
        <v>137</v>
      </c>
      <c r="E243" s="142" t="s">
        <v>901</v>
      </c>
      <c r="F243" s="143" t="s">
        <v>902</v>
      </c>
      <c r="G243" s="144" t="s">
        <v>372</v>
      </c>
      <c r="H243" s="145">
        <v>380</v>
      </c>
      <c r="I243" s="146"/>
      <c r="J243" s="147">
        <f>ROUND(I243*H243,2)</f>
        <v>0</v>
      </c>
      <c r="K243" s="143" t="s">
        <v>141</v>
      </c>
      <c r="L243" s="36"/>
      <c r="M243" s="148" t="s">
        <v>3</v>
      </c>
      <c r="N243" s="149" t="s">
        <v>40</v>
      </c>
      <c r="O243" s="56"/>
      <c r="P243" s="150">
        <f>O243*H243</f>
        <v>0</v>
      </c>
      <c r="Q243" s="150">
        <v>0</v>
      </c>
      <c r="R243" s="150">
        <f>Q243*H243</f>
        <v>0</v>
      </c>
      <c r="S243" s="150">
        <v>0</v>
      </c>
      <c r="T243" s="151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52" t="s">
        <v>142</v>
      </c>
      <c r="AT243" s="152" t="s">
        <v>137</v>
      </c>
      <c r="AU243" s="152" t="s">
        <v>77</v>
      </c>
      <c r="AY243" s="20" t="s">
        <v>135</v>
      </c>
      <c r="BE243" s="153">
        <f>IF(N243="základní",J243,0)</f>
        <v>0</v>
      </c>
      <c r="BF243" s="153">
        <f>IF(N243="snížená",J243,0)</f>
        <v>0</v>
      </c>
      <c r="BG243" s="153">
        <f>IF(N243="zákl. přenesená",J243,0)</f>
        <v>0</v>
      </c>
      <c r="BH243" s="153">
        <f>IF(N243="sníž. přenesená",J243,0)</f>
        <v>0</v>
      </c>
      <c r="BI243" s="153">
        <f>IF(N243="nulová",J243,0)</f>
        <v>0</v>
      </c>
      <c r="BJ243" s="20" t="s">
        <v>77</v>
      </c>
      <c r="BK243" s="153">
        <f>ROUND(I243*H243,2)</f>
        <v>0</v>
      </c>
      <c r="BL243" s="20" t="s">
        <v>142</v>
      </c>
      <c r="BM243" s="152" t="s">
        <v>2184</v>
      </c>
    </row>
    <row r="244" spans="1:65" s="2" customFormat="1" ht="11.25">
      <c r="A244" s="35"/>
      <c r="B244" s="36"/>
      <c r="C244" s="35"/>
      <c r="D244" s="154" t="s">
        <v>144</v>
      </c>
      <c r="E244" s="35"/>
      <c r="F244" s="155" t="s">
        <v>904</v>
      </c>
      <c r="G244" s="35"/>
      <c r="H244" s="35"/>
      <c r="I244" s="156"/>
      <c r="J244" s="35"/>
      <c r="K244" s="35"/>
      <c r="L244" s="36"/>
      <c r="M244" s="157"/>
      <c r="N244" s="158"/>
      <c r="O244" s="56"/>
      <c r="P244" s="56"/>
      <c r="Q244" s="56"/>
      <c r="R244" s="56"/>
      <c r="S244" s="56"/>
      <c r="T244" s="57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T244" s="20" t="s">
        <v>144</v>
      </c>
      <c r="AU244" s="20" t="s">
        <v>77</v>
      </c>
    </row>
    <row r="245" spans="1:65" s="2" customFormat="1" ht="19.5">
      <c r="A245" s="35"/>
      <c r="B245" s="36"/>
      <c r="C245" s="35"/>
      <c r="D245" s="160" t="s">
        <v>1000</v>
      </c>
      <c r="E245" s="35"/>
      <c r="F245" s="197" t="s">
        <v>2181</v>
      </c>
      <c r="G245" s="35"/>
      <c r="H245" s="35"/>
      <c r="I245" s="156"/>
      <c r="J245" s="35"/>
      <c r="K245" s="35"/>
      <c r="L245" s="36"/>
      <c r="M245" s="157"/>
      <c r="N245" s="158"/>
      <c r="O245" s="56"/>
      <c r="P245" s="56"/>
      <c r="Q245" s="56"/>
      <c r="R245" s="56"/>
      <c r="S245" s="56"/>
      <c r="T245" s="57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T245" s="20" t="s">
        <v>1000</v>
      </c>
      <c r="AU245" s="20" t="s">
        <v>77</v>
      </c>
    </row>
    <row r="246" spans="1:65" s="2" customFormat="1" ht="16.5" customHeight="1">
      <c r="A246" s="35"/>
      <c r="B246" s="140"/>
      <c r="C246" s="141" t="s">
        <v>404</v>
      </c>
      <c r="D246" s="141" t="s">
        <v>137</v>
      </c>
      <c r="E246" s="142" t="s">
        <v>1507</v>
      </c>
      <c r="F246" s="143" t="s">
        <v>1508</v>
      </c>
      <c r="G246" s="144" t="s">
        <v>372</v>
      </c>
      <c r="H246" s="145">
        <v>20</v>
      </c>
      <c r="I246" s="146"/>
      <c r="J246" s="147">
        <f>ROUND(I246*H246,2)</f>
        <v>0</v>
      </c>
      <c r="K246" s="143" t="s">
        <v>141</v>
      </c>
      <c r="L246" s="36"/>
      <c r="M246" s="148" t="s">
        <v>3</v>
      </c>
      <c r="N246" s="149" t="s">
        <v>40</v>
      </c>
      <c r="O246" s="56"/>
      <c r="P246" s="150">
        <f>O246*H246</f>
        <v>0</v>
      </c>
      <c r="Q246" s="150">
        <v>0</v>
      </c>
      <c r="R246" s="150">
        <f>Q246*H246</f>
        <v>0</v>
      </c>
      <c r="S246" s="150">
        <v>0</v>
      </c>
      <c r="T246" s="151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52" t="s">
        <v>142</v>
      </c>
      <c r="AT246" s="152" t="s">
        <v>137</v>
      </c>
      <c r="AU246" s="152" t="s">
        <v>77</v>
      </c>
      <c r="AY246" s="20" t="s">
        <v>135</v>
      </c>
      <c r="BE246" s="153">
        <f>IF(N246="základní",J246,0)</f>
        <v>0</v>
      </c>
      <c r="BF246" s="153">
        <f>IF(N246="snížená",J246,0)</f>
        <v>0</v>
      </c>
      <c r="BG246" s="153">
        <f>IF(N246="zákl. přenesená",J246,0)</f>
        <v>0</v>
      </c>
      <c r="BH246" s="153">
        <f>IF(N246="sníž. přenesená",J246,0)</f>
        <v>0</v>
      </c>
      <c r="BI246" s="153">
        <f>IF(N246="nulová",J246,0)</f>
        <v>0</v>
      </c>
      <c r="BJ246" s="20" t="s">
        <v>77</v>
      </c>
      <c r="BK246" s="153">
        <f>ROUND(I246*H246,2)</f>
        <v>0</v>
      </c>
      <c r="BL246" s="20" t="s">
        <v>142</v>
      </c>
      <c r="BM246" s="152" t="s">
        <v>2185</v>
      </c>
    </row>
    <row r="247" spans="1:65" s="2" customFormat="1" ht="11.25">
      <c r="A247" s="35"/>
      <c r="B247" s="36"/>
      <c r="C247" s="35"/>
      <c r="D247" s="154" t="s">
        <v>144</v>
      </c>
      <c r="E247" s="35"/>
      <c r="F247" s="155" t="s">
        <v>1510</v>
      </c>
      <c r="G247" s="35"/>
      <c r="H247" s="35"/>
      <c r="I247" s="156"/>
      <c r="J247" s="35"/>
      <c r="K247" s="35"/>
      <c r="L247" s="36"/>
      <c r="M247" s="157"/>
      <c r="N247" s="158"/>
      <c r="O247" s="56"/>
      <c r="P247" s="56"/>
      <c r="Q247" s="56"/>
      <c r="R247" s="56"/>
      <c r="S247" s="56"/>
      <c r="T247" s="57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T247" s="20" t="s">
        <v>144</v>
      </c>
      <c r="AU247" s="20" t="s">
        <v>77</v>
      </c>
    </row>
    <row r="248" spans="1:65" s="2" customFormat="1" ht="19.5">
      <c r="A248" s="35"/>
      <c r="B248" s="36"/>
      <c r="C248" s="35"/>
      <c r="D248" s="160" t="s">
        <v>1000</v>
      </c>
      <c r="E248" s="35"/>
      <c r="F248" s="197" t="s">
        <v>2181</v>
      </c>
      <c r="G248" s="35"/>
      <c r="H248" s="35"/>
      <c r="I248" s="156"/>
      <c r="J248" s="35"/>
      <c r="K248" s="35"/>
      <c r="L248" s="36"/>
      <c r="M248" s="157"/>
      <c r="N248" s="158"/>
      <c r="O248" s="56"/>
      <c r="P248" s="56"/>
      <c r="Q248" s="56"/>
      <c r="R248" s="56"/>
      <c r="S248" s="56"/>
      <c r="T248" s="57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T248" s="20" t="s">
        <v>1000</v>
      </c>
      <c r="AU248" s="20" t="s">
        <v>77</v>
      </c>
    </row>
    <row r="249" spans="1:65" s="2" customFormat="1" ht="24.2" customHeight="1">
      <c r="A249" s="35"/>
      <c r="B249" s="140"/>
      <c r="C249" s="141" t="s">
        <v>410</v>
      </c>
      <c r="D249" s="141" t="s">
        <v>137</v>
      </c>
      <c r="E249" s="142" t="s">
        <v>1511</v>
      </c>
      <c r="F249" s="143" t="s">
        <v>1512</v>
      </c>
      <c r="G249" s="144" t="s">
        <v>372</v>
      </c>
      <c r="H249" s="145">
        <v>20</v>
      </c>
      <c r="I249" s="146"/>
      <c r="J249" s="147">
        <f>ROUND(I249*H249,2)</f>
        <v>0</v>
      </c>
      <c r="K249" s="143" t="s">
        <v>141</v>
      </c>
      <c r="L249" s="36"/>
      <c r="M249" s="148" t="s">
        <v>3</v>
      </c>
      <c r="N249" s="149" t="s">
        <v>40</v>
      </c>
      <c r="O249" s="56"/>
      <c r="P249" s="150">
        <f>O249*H249</f>
        <v>0</v>
      </c>
      <c r="Q249" s="150">
        <v>0</v>
      </c>
      <c r="R249" s="150">
        <f>Q249*H249</f>
        <v>0</v>
      </c>
      <c r="S249" s="150">
        <v>0</v>
      </c>
      <c r="T249" s="151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52" t="s">
        <v>142</v>
      </c>
      <c r="AT249" s="152" t="s">
        <v>137</v>
      </c>
      <c r="AU249" s="152" t="s">
        <v>77</v>
      </c>
      <c r="AY249" s="20" t="s">
        <v>135</v>
      </c>
      <c r="BE249" s="153">
        <f>IF(N249="základní",J249,0)</f>
        <v>0</v>
      </c>
      <c r="BF249" s="153">
        <f>IF(N249="snížená",J249,0)</f>
        <v>0</v>
      </c>
      <c r="BG249" s="153">
        <f>IF(N249="zákl. přenesená",J249,0)</f>
        <v>0</v>
      </c>
      <c r="BH249" s="153">
        <f>IF(N249="sníž. přenesená",J249,0)</f>
        <v>0</v>
      </c>
      <c r="BI249" s="153">
        <f>IF(N249="nulová",J249,0)</f>
        <v>0</v>
      </c>
      <c r="BJ249" s="20" t="s">
        <v>77</v>
      </c>
      <c r="BK249" s="153">
        <f>ROUND(I249*H249,2)</f>
        <v>0</v>
      </c>
      <c r="BL249" s="20" t="s">
        <v>142</v>
      </c>
      <c r="BM249" s="152" t="s">
        <v>523</v>
      </c>
    </row>
    <row r="250" spans="1:65" s="2" customFormat="1" ht="11.25">
      <c r="A250" s="35"/>
      <c r="B250" s="36"/>
      <c r="C250" s="35"/>
      <c r="D250" s="154" t="s">
        <v>144</v>
      </c>
      <c r="E250" s="35"/>
      <c r="F250" s="155" t="s">
        <v>1513</v>
      </c>
      <c r="G250" s="35"/>
      <c r="H250" s="35"/>
      <c r="I250" s="156"/>
      <c r="J250" s="35"/>
      <c r="K250" s="35"/>
      <c r="L250" s="36"/>
      <c r="M250" s="157"/>
      <c r="N250" s="158"/>
      <c r="O250" s="56"/>
      <c r="P250" s="56"/>
      <c r="Q250" s="56"/>
      <c r="R250" s="56"/>
      <c r="S250" s="56"/>
      <c r="T250" s="57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T250" s="20" t="s">
        <v>144</v>
      </c>
      <c r="AU250" s="20" t="s">
        <v>77</v>
      </c>
    </row>
    <row r="251" spans="1:65" s="2" customFormat="1" ht="19.5">
      <c r="A251" s="35"/>
      <c r="B251" s="36"/>
      <c r="C251" s="35"/>
      <c r="D251" s="160" t="s">
        <v>1000</v>
      </c>
      <c r="E251" s="35"/>
      <c r="F251" s="197" t="s">
        <v>2181</v>
      </c>
      <c r="G251" s="35"/>
      <c r="H251" s="35"/>
      <c r="I251" s="156"/>
      <c r="J251" s="35"/>
      <c r="K251" s="35"/>
      <c r="L251" s="36"/>
      <c r="M251" s="193"/>
      <c r="N251" s="194"/>
      <c r="O251" s="195"/>
      <c r="P251" s="195"/>
      <c r="Q251" s="195"/>
      <c r="R251" s="195"/>
      <c r="S251" s="195"/>
      <c r="T251" s="196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T251" s="20" t="s">
        <v>1000</v>
      </c>
      <c r="AU251" s="20" t="s">
        <v>77</v>
      </c>
    </row>
    <row r="252" spans="1:65" s="2" customFormat="1" ht="6.95" customHeight="1">
      <c r="A252" s="35"/>
      <c r="B252" s="45"/>
      <c r="C252" s="46"/>
      <c r="D252" s="46"/>
      <c r="E252" s="46"/>
      <c r="F252" s="46"/>
      <c r="G252" s="46"/>
      <c r="H252" s="46"/>
      <c r="I252" s="46"/>
      <c r="J252" s="46"/>
      <c r="K252" s="46"/>
      <c r="L252" s="36"/>
      <c r="M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</row>
  </sheetData>
  <autoFilter ref="C82:K251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6" r:id="rId1"/>
    <hyperlink ref="F92" r:id="rId2"/>
    <hyperlink ref="F98" r:id="rId3"/>
    <hyperlink ref="F104" r:id="rId4"/>
    <hyperlink ref="F116" r:id="rId5"/>
    <hyperlink ref="F122" r:id="rId6"/>
    <hyperlink ref="F128" r:id="rId7"/>
    <hyperlink ref="F134" r:id="rId8"/>
    <hyperlink ref="F140" r:id="rId9"/>
    <hyperlink ref="F146" r:id="rId10"/>
    <hyperlink ref="F152" r:id="rId11"/>
    <hyperlink ref="F164" r:id="rId12"/>
    <hyperlink ref="F170" r:id="rId13"/>
    <hyperlink ref="F176" r:id="rId14"/>
    <hyperlink ref="F188" r:id="rId15"/>
    <hyperlink ref="F194" r:id="rId16"/>
    <hyperlink ref="F206" r:id="rId17"/>
    <hyperlink ref="F212" r:id="rId18"/>
    <hyperlink ref="F218" r:id="rId19"/>
    <hyperlink ref="F224" r:id="rId20"/>
    <hyperlink ref="F235" r:id="rId21"/>
    <hyperlink ref="F238" r:id="rId22"/>
    <hyperlink ref="F241" r:id="rId23"/>
    <hyperlink ref="F244" r:id="rId24"/>
    <hyperlink ref="F247" r:id="rId25"/>
    <hyperlink ref="F250" r:id="rId26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1" t="s">
        <v>6</v>
      </c>
      <c r="M2" s="316"/>
      <c r="N2" s="316"/>
      <c r="O2" s="316"/>
      <c r="P2" s="316"/>
      <c r="Q2" s="316"/>
      <c r="R2" s="316"/>
      <c r="S2" s="316"/>
      <c r="T2" s="316"/>
      <c r="U2" s="316"/>
      <c r="V2" s="316"/>
      <c r="AT2" s="20" t="s">
        <v>100</v>
      </c>
    </row>
    <row r="3" spans="1:46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pans="1:46" s="1" customFormat="1" ht="24.95" customHeight="1">
      <c r="B4" s="23"/>
      <c r="D4" s="24" t="s">
        <v>101</v>
      </c>
      <c r="L4" s="23"/>
      <c r="M4" s="91" t="s">
        <v>11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30" t="s">
        <v>17</v>
      </c>
      <c r="L6" s="23"/>
    </row>
    <row r="7" spans="1:46" s="1" customFormat="1" ht="16.5" customHeight="1">
      <c r="B7" s="23"/>
      <c r="E7" s="332" t="str">
        <f>'Rekapitulace stavby'!K6</f>
        <v>Park Bílý kůň, Praha 14</v>
      </c>
      <c r="F7" s="333"/>
      <c r="G7" s="333"/>
      <c r="H7" s="333"/>
      <c r="L7" s="23"/>
    </row>
    <row r="8" spans="1:46" s="2" customFormat="1" ht="12" customHeight="1">
      <c r="A8" s="35"/>
      <c r="B8" s="36"/>
      <c r="C8" s="35"/>
      <c r="D8" s="30" t="s">
        <v>102</v>
      </c>
      <c r="E8" s="35"/>
      <c r="F8" s="35"/>
      <c r="G8" s="35"/>
      <c r="H8" s="35"/>
      <c r="I8" s="35"/>
      <c r="J8" s="35"/>
      <c r="K8" s="35"/>
      <c r="L8" s="9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294" t="s">
        <v>2186</v>
      </c>
      <c r="F9" s="334"/>
      <c r="G9" s="334"/>
      <c r="H9" s="334"/>
      <c r="I9" s="35"/>
      <c r="J9" s="35"/>
      <c r="K9" s="35"/>
      <c r="L9" s="9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9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30" t="s">
        <v>19</v>
      </c>
      <c r="E11" s="35"/>
      <c r="F11" s="28" t="s">
        <v>3</v>
      </c>
      <c r="G11" s="35"/>
      <c r="H11" s="35"/>
      <c r="I11" s="30" t="s">
        <v>20</v>
      </c>
      <c r="J11" s="28" t="s">
        <v>3</v>
      </c>
      <c r="K11" s="35"/>
      <c r="L11" s="9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30" t="s">
        <v>21</v>
      </c>
      <c r="E12" s="35"/>
      <c r="F12" s="28" t="s">
        <v>22</v>
      </c>
      <c r="G12" s="35"/>
      <c r="H12" s="35"/>
      <c r="I12" s="30" t="s">
        <v>23</v>
      </c>
      <c r="J12" s="53">
        <f>'Rekapitulace stavby'!AN8</f>
        <v>45507</v>
      </c>
      <c r="K12" s="35"/>
      <c r="L12" s="9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9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30" t="s">
        <v>24</v>
      </c>
      <c r="E14" s="35"/>
      <c r="F14" s="35"/>
      <c r="G14" s="35"/>
      <c r="H14" s="35"/>
      <c r="I14" s="30" t="s">
        <v>25</v>
      </c>
      <c r="J14" s="28" t="str">
        <f>IF('Rekapitulace stavby'!AN10="","",'Rekapitulace stavby'!AN10)</f>
        <v/>
      </c>
      <c r="K14" s="35"/>
      <c r="L14" s="9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8" t="str">
        <f>IF('Rekapitulace stavby'!E11="","",'Rekapitulace stavby'!E11)</f>
        <v xml:space="preserve"> </v>
      </c>
      <c r="F15" s="35"/>
      <c r="G15" s="35"/>
      <c r="H15" s="35"/>
      <c r="I15" s="30" t="s">
        <v>27</v>
      </c>
      <c r="J15" s="28" t="str">
        <f>IF('Rekapitulace stavby'!AN11="","",'Rekapitulace stavby'!AN11)</f>
        <v/>
      </c>
      <c r="K15" s="35"/>
      <c r="L15" s="9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9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30" t="s">
        <v>28</v>
      </c>
      <c r="E17" s="35"/>
      <c r="F17" s="35"/>
      <c r="G17" s="35"/>
      <c r="H17" s="35"/>
      <c r="I17" s="30" t="s">
        <v>25</v>
      </c>
      <c r="J17" s="31" t="str">
        <f>'Rekapitulace stavby'!AN13</f>
        <v>Vyplň údaj</v>
      </c>
      <c r="K17" s="35"/>
      <c r="L17" s="9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335" t="str">
        <f>'Rekapitulace stavby'!E14</f>
        <v>Vyplň údaj</v>
      </c>
      <c r="F18" s="315"/>
      <c r="G18" s="315"/>
      <c r="H18" s="315"/>
      <c r="I18" s="30" t="s">
        <v>27</v>
      </c>
      <c r="J18" s="31" t="str">
        <f>'Rekapitulace stavby'!AN14</f>
        <v>Vyplň údaj</v>
      </c>
      <c r="K18" s="35"/>
      <c r="L18" s="9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9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30" t="s">
        <v>30</v>
      </c>
      <c r="E20" s="35"/>
      <c r="F20" s="35"/>
      <c r="G20" s="35"/>
      <c r="H20" s="35"/>
      <c r="I20" s="30" t="s">
        <v>25</v>
      </c>
      <c r="J20" s="28" t="str">
        <f>IF('Rekapitulace stavby'!AN16="","",'Rekapitulace stavby'!AN16)</f>
        <v/>
      </c>
      <c r="K20" s="35"/>
      <c r="L20" s="9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8" t="str">
        <f>IF('Rekapitulace stavby'!E17="","",'Rekapitulace stavby'!E17)</f>
        <v xml:space="preserve"> </v>
      </c>
      <c r="F21" s="35"/>
      <c r="G21" s="35"/>
      <c r="H21" s="35"/>
      <c r="I21" s="30" t="s">
        <v>27</v>
      </c>
      <c r="J21" s="28" t="str">
        <f>IF('Rekapitulace stavby'!AN17="","",'Rekapitulace stavby'!AN17)</f>
        <v/>
      </c>
      <c r="K21" s="35"/>
      <c r="L21" s="9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9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30" t="s">
        <v>32</v>
      </c>
      <c r="E23" s="35"/>
      <c r="F23" s="35"/>
      <c r="G23" s="35"/>
      <c r="H23" s="35"/>
      <c r="I23" s="30" t="s">
        <v>25</v>
      </c>
      <c r="J23" s="28" t="str">
        <f>IF('Rekapitulace stavby'!AN19="","",'Rekapitulace stavby'!AN19)</f>
        <v/>
      </c>
      <c r="K23" s="35"/>
      <c r="L23" s="9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8" t="str">
        <f>IF('Rekapitulace stavby'!E20="","",'Rekapitulace stavby'!E20)</f>
        <v xml:space="preserve"> </v>
      </c>
      <c r="F24" s="35"/>
      <c r="G24" s="35"/>
      <c r="H24" s="35"/>
      <c r="I24" s="30" t="s">
        <v>27</v>
      </c>
      <c r="J24" s="28" t="str">
        <f>IF('Rekapitulace stavby'!AN20="","",'Rekapitulace stavby'!AN20)</f>
        <v/>
      </c>
      <c r="K24" s="35"/>
      <c r="L24" s="9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92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30" t="s">
        <v>33</v>
      </c>
      <c r="E26" s="35"/>
      <c r="F26" s="35"/>
      <c r="G26" s="35"/>
      <c r="H26" s="35"/>
      <c r="I26" s="35"/>
      <c r="J26" s="35"/>
      <c r="K26" s="35"/>
      <c r="L26" s="9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93"/>
      <c r="B27" s="94"/>
      <c r="C27" s="93"/>
      <c r="D27" s="93"/>
      <c r="E27" s="320" t="s">
        <v>3</v>
      </c>
      <c r="F27" s="320"/>
      <c r="G27" s="320"/>
      <c r="H27" s="320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9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4"/>
      <c r="E29" s="64"/>
      <c r="F29" s="64"/>
      <c r="G29" s="64"/>
      <c r="H29" s="64"/>
      <c r="I29" s="64"/>
      <c r="J29" s="64"/>
      <c r="K29" s="64"/>
      <c r="L29" s="9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36"/>
      <c r="C30" s="35"/>
      <c r="D30" s="96" t="s">
        <v>35</v>
      </c>
      <c r="E30" s="35"/>
      <c r="F30" s="35"/>
      <c r="G30" s="35"/>
      <c r="H30" s="35"/>
      <c r="I30" s="35"/>
      <c r="J30" s="69">
        <f>ROUND(J87, 2)</f>
        <v>0</v>
      </c>
      <c r="K30" s="35"/>
      <c r="L30" s="9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36"/>
      <c r="C31" s="35"/>
      <c r="D31" s="64"/>
      <c r="E31" s="64"/>
      <c r="F31" s="64"/>
      <c r="G31" s="64"/>
      <c r="H31" s="64"/>
      <c r="I31" s="64"/>
      <c r="J31" s="64"/>
      <c r="K31" s="64"/>
      <c r="L31" s="9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36"/>
      <c r="C32" s="35"/>
      <c r="D32" s="35"/>
      <c r="E32" s="35"/>
      <c r="F32" s="39" t="s">
        <v>37</v>
      </c>
      <c r="G32" s="35"/>
      <c r="H32" s="35"/>
      <c r="I32" s="39" t="s">
        <v>36</v>
      </c>
      <c r="J32" s="39" t="s">
        <v>38</v>
      </c>
      <c r="K32" s="35"/>
      <c r="L32" s="9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36"/>
      <c r="C33" s="35"/>
      <c r="D33" s="97" t="s">
        <v>39</v>
      </c>
      <c r="E33" s="30" t="s">
        <v>40</v>
      </c>
      <c r="F33" s="98">
        <f>ROUND((SUM(BE87:BE147)),  2)</f>
        <v>0</v>
      </c>
      <c r="G33" s="35"/>
      <c r="H33" s="35"/>
      <c r="I33" s="99">
        <v>0.21</v>
      </c>
      <c r="J33" s="98">
        <f>ROUND(((SUM(BE87:BE147))*I33),  2)</f>
        <v>0</v>
      </c>
      <c r="K33" s="35"/>
      <c r="L33" s="9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36"/>
      <c r="C34" s="35"/>
      <c r="D34" s="35"/>
      <c r="E34" s="30" t="s">
        <v>41</v>
      </c>
      <c r="F34" s="98">
        <f>ROUND((SUM(BF87:BF147)),  2)</f>
        <v>0</v>
      </c>
      <c r="G34" s="35"/>
      <c r="H34" s="35"/>
      <c r="I34" s="99">
        <v>0.12</v>
      </c>
      <c r="J34" s="98">
        <f>ROUND(((SUM(BF87:BF147))*I34),  2)</f>
        <v>0</v>
      </c>
      <c r="K34" s="35"/>
      <c r="L34" s="9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36"/>
      <c r="C35" s="35"/>
      <c r="D35" s="35"/>
      <c r="E35" s="30" t="s">
        <v>42</v>
      </c>
      <c r="F35" s="98">
        <f>ROUND((SUM(BG87:BG147)),  2)</f>
        <v>0</v>
      </c>
      <c r="G35" s="35"/>
      <c r="H35" s="35"/>
      <c r="I35" s="99">
        <v>0.21</v>
      </c>
      <c r="J35" s="98">
        <f>0</f>
        <v>0</v>
      </c>
      <c r="K35" s="35"/>
      <c r="L35" s="9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36"/>
      <c r="C36" s="35"/>
      <c r="D36" s="35"/>
      <c r="E36" s="30" t="s">
        <v>43</v>
      </c>
      <c r="F36" s="98">
        <f>ROUND((SUM(BH87:BH147)),  2)</f>
        <v>0</v>
      </c>
      <c r="G36" s="35"/>
      <c r="H36" s="35"/>
      <c r="I36" s="99">
        <v>0.12</v>
      </c>
      <c r="J36" s="98">
        <f>0</f>
        <v>0</v>
      </c>
      <c r="K36" s="35"/>
      <c r="L36" s="9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36"/>
      <c r="C37" s="35"/>
      <c r="D37" s="35"/>
      <c r="E37" s="30" t="s">
        <v>44</v>
      </c>
      <c r="F37" s="98">
        <f>ROUND((SUM(BI87:BI147)),  2)</f>
        <v>0</v>
      </c>
      <c r="G37" s="35"/>
      <c r="H37" s="35"/>
      <c r="I37" s="99">
        <v>0</v>
      </c>
      <c r="J37" s="98">
        <f>0</f>
        <v>0</v>
      </c>
      <c r="K37" s="35"/>
      <c r="L37" s="9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9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36"/>
      <c r="C39" s="100"/>
      <c r="D39" s="101" t="s">
        <v>45</v>
      </c>
      <c r="E39" s="58"/>
      <c r="F39" s="58"/>
      <c r="G39" s="102" t="s">
        <v>46</v>
      </c>
      <c r="H39" s="103" t="s">
        <v>47</v>
      </c>
      <c r="I39" s="58"/>
      <c r="J39" s="104">
        <f>SUM(J30:J37)</f>
        <v>0</v>
      </c>
      <c r="K39" s="105"/>
      <c r="L39" s="92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92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47"/>
      <c r="C44" s="48"/>
      <c r="D44" s="48"/>
      <c r="E44" s="48"/>
      <c r="F44" s="48"/>
      <c r="G44" s="48"/>
      <c r="H44" s="48"/>
      <c r="I44" s="48"/>
      <c r="J44" s="48"/>
      <c r="K44" s="48"/>
      <c r="L44" s="9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104</v>
      </c>
      <c r="D45" s="35"/>
      <c r="E45" s="35"/>
      <c r="F45" s="35"/>
      <c r="G45" s="35"/>
      <c r="H45" s="35"/>
      <c r="I45" s="35"/>
      <c r="J45" s="35"/>
      <c r="K45" s="35"/>
      <c r="L45" s="9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9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17</v>
      </c>
      <c r="D47" s="35"/>
      <c r="E47" s="35"/>
      <c r="F47" s="35"/>
      <c r="G47" s="35"/>
      <c r="H47" s="35"/>
      <c r="I47" s="35"/>
      <c r="J47" s="35"/>
      <c r="K47" s="35"/>
      <c r="L47" s="9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5"/>
      <c r="D48" s="35"/>
      <c r="E48" s="332" t="str">
        <f>E7</f>
        <v>Park Bílý kůň, Praha 14</v>
      </c>
      <c r="F48" s="333"/>
      <c r="G48" s="333"/>
      <c r="H48" s="333"/>
      <c r="I48" s="35"/>
      <c r="J48" s="35"/>
      <c r="K48" s="35"/>
      <c r="L48" s="9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102</v>
      </c>
      <c r="D49" s="35"/>
      <c r="E49" s="35"/>
      <c r="F49" s="35"/>
      <c r="G49" s="35"/>
      <c r="H49" s="35"/>
      <c r="I49" s="35"/>
      <c r="J49" s="35"/>
      <c r="K49" s="35"/>
      <c r="L49" s="9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5"/>
      <c r="D50" s="35"/>
      <c r="E50" s="294" t="str">
        <f>E9</f>
        <v>VON - Vedlejší a ostatní náklady</v>
      </c>
      <c r="F50" s="334"/>
      <c r="G50" s="334"/>
      <c r="H50" s="334"/>
      <c r="I50" s="35"/>
      <c r="J50" s="35"/>
      <c r="K50" s="35"/>
      <c r="L50" s="9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5"/>
      <c r="D51" s="35"/>
      <c r="E51" s="35"/>
      <c r="F51" s="35"/>
      <c r="G51" s="35"/>
      <c r="H51" s="35"/>
      <c r="I51" s="35"/>
      <c r="J51" s="35"/>
      <c r="K51" s="35"/>
      <c r="L51" s="9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5"/>
      <c r="E52" s="35"/>
      <c r="F52" s="28" t="str">
        <f>F12</f>
        <v>p.č. 1384/1 a 1385, k.ú. Hloubětín [731234]</v>
      </c>
      <c r="G52" s="35"/>
      <c r="H52" s="35"/>
      <c r="I52" s="30" t="s">
        <v>23</v>
      </c>
      <c r="J52" s="53">
        <f>IF(J12="","",J12)</f>
        <v>45507</v>
      </c>
      <c r="K52" s="35"/>
      <c r="L52" s="9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5"/>
      <c r="D53" s="35"/>
      <c r="E53" s="35"/>
      <c r="F53" s="35"/>
      <c r="G53" s="35"/>
      <c r="H53" s="35"/>
      <c r="I53" s="35"/>
      <c r="J53" s="35"/>
      <c r="K53" s="35"/>
      <c r="L53" s="9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2" customHeight="1">
      <c r="A54" s="35"/>
      <c r="B54" s="36"/>
      <c r="C54" s="30" t="s">
        <v>24</v>
      </c>
      <c r="D54" s="35"/>
      <c r="E54" s="35"/>
      <c r="F54" s="28" t="str">
        <f>E15</f>
        <v xml:space="preserve"> </v>
      </c>
      <c r="G54" s="35"/>
      <c r="H54" s="35"/>
      <c r="I54" s="30" t="s">
        <v>30</v>
      </c>
      <c r="J54" s="33" t="str">
        <f>E21</f>
        <v xml:space="preserve"> </v>
      </c>
      <c r="K54" s="35"/>
      <c r="L54" s="9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28</v>
      </c>
      <c r="D55" s="35"/>
      <c r="E55" s="35"/>
      <c r="F55" s="28" t="str">
        <f>IF(E18="","",E18)</f>
        <v>Vyplň údaj</v>
      </c>
      <c r="G55" s="35"/>
      <c r="H55" s="35"/>
      <c r="I55" s="30" t="s">
        <v>32</v>
      </c>
      <c r="J55" s="33" t="str">
        <f>E24</f>
        <v xml:space="preserve"> </v>
      </c>
      <c r="K55" s="35"/>
      <c r="L55" s="9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5"/>
      <c r="D56" s="35"/>
      <c r="E56" s="35"/>
      <c r="F56" s="35"/>
      <c r="G56" s="35"/>
      <c r="H56" s="35"/>
      <c r="I56" s="35"/>
      <c r="J56" s="35"/>
      <c r="K56" s="35"/>
      <c r="L56" s="92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06" t="s">
        <v>105</v>
      </c>
      <c r="D57" s="100"/>
      <c r="E57" s="100"/>
      <c r="F57" s="100"/>
      <c r="G57" s="100"/>
      <c r="H57" s="100"/>
      <c r="I57" s="100"/>
      <c r="J57" s="107" t="s">
        <v>106</v>
      </c>
      <c r="K57" s="100"/>
      <c r="L57" s="92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5"/>
      <c r="D58" s="35"/>
      <c r="E58" s="35"/>
      <c r="F58" s="35"/>
      <c r="G58" s="35"/>
      <c r="H58" s="35"/>
      <c r="I58" s="35"/>
      <c r="J58" s="35"/>
      <c r="K58" s="35"/>
      <c r="L58" s="9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08" t="s">
        <v>67</v>
      </c>
      <c r="D59" s="35"/>
      <c r="E59" s="35"/>
      <c r="F59" s="35"/>
      <c r="G59" s="35"/>
      <c r="H59" s="35"/>
      <c r="I59" s="35"/>
      <c r="J59" s="69">
        <f>J87</f>
        <v>0</v>
      </c>
      <c r="K59" s="35"/>
      <c r="L59" s="9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20" t="s">
        <v>107</v>
      </c>
    </row>
    <row r="60" spans="1:47" s="9" customFormat="1" ht="24.95" customHeight="1">
      <c r="B60" s="109"/>
      <c r="D60" s="110" t="s">
        <v>2187</v>
      </c>
      <c r="E60" s="111"/>
      <c r="F60" s="111"/>
      <c r="G60" s="111"/>
      <c r="H60" s="111"/>
      <c r="I60" s="111"/>
      <c r="J60" s="112">
        <f>J88</f>
        <v>0</v>
      </c>
      <c r="L60" s="109"/>
    </row>
    <row r="61" spans="1:47" s="10" customFormat="1" ht="19.899999999999999" customHeight="1">
      <c r="B61" s="113"/>
      <c r="D61" s="114" t="s">
        <v>2188</v>
      </c>
      <c r="E61" s="115"/>
      <c r="F61" s="115"/>
      <c r="G61" s="115"/>
      <c r="H61" s="115"/>
      <c r="I61" s="115"/>
      <c r="J61" s="116">
        <f>J89</f>
        <v>0</v>
      </c>
      <c r="L61" s="113"/>
    </row>
    <row r="62" spans="1:47" s="10" customFormat="1" ht="19.899999999999999" customHeight="1">
      <c r="B62" s="113"/>
      <c r="D62" s="114" t="s">
        <v>2189</v>
      </c>
      <c r="E62" s="115"/>
      <c r="F62" s="115"/>
      <c r="G62" s="115"/>
      <c r="H62" s="115"/>
      <c r="I62" s="115"/>
      <c r="J62" s="116">
        <f>J103</f>
        <v>0</v>
      </c>
      <c r="L62" s="113"/>
    </row>
    <row r="63" spans="1:47" s="10" customFormat="1" ht="19.899999999999999" customHeight="1">
      <c r="B63" s="113"/>
      <c r="D63" s="114" t="s">
        <v>2190</v>
      </c>
      <c r="E63" s="115"/>
      <c r="F63" s="115"/>
      <c r="G63" s="115"/>
      <c r="H63" s="115"/>
      <c r="I63" s="115"/>
      <c r="J63" s="116">
        <f>J107</f>
        <v>0</v>
      </c>
      <c r="L63" s="113"/>
    </row>
    <row r="64" spans="1:47" s="10" customFormat="1" ht="19.899999999999999" customHeight="1">
      <c r="B64" s="113"/>
      <c r="D64" s="114" t="s">
        <v>2191</v>
      </c>
      <c r="E64" s="115"/>
      <c r="F64" s="115"/>
      <c r="G64" s="115"/>
      <c r="H64" s="115"/>
      <c r="I64" s="115"/>
      <c r="J64" s="116">
        <f>J124</f>
        <v>0</v>
      </c>
      <c r="L64" s="113"/>
    </row>
    <row r="65" spans="1:31" s="10" customFormat="1" ht="19.899999999999999" customHeight="1">
      <c r="B65" s="113"/>
      <c r="D65" s="114" t="s">
        <v>2192</v>
      </c>
      <c r="E65" s="115"/>
      <c r="F65" s="115"/>
      <c r="G65" s="115"/>
      <c r="H65" s="115"/>
      <c r="I65" s="115"/>
      <c r="J65" s="116">
        <f>J134</f>
        <v>0</v>
      </c>
      <c r="L65" s="113"/>
    </row>
    <row r="66" spans="1:31" s="10" customFormat="1" ht="19.899999999999999" customHeight="1">
      <c r="B66" s="113"/>
      <c r="D66" s="114" t="s">
        <v>2193</v>
      </c>
      <c r="E66" s="115"/>
      <c r="F66" s="115"/>
      <c r="G66" s="115"/>
      <c r="H66" s="115"/>
      <c r="I66" s="115"/>
      <c r="J66" s="116">
        <f>J137</f>
        <v>0</v>
      </c>
      <c r="L66" s="113"/>
    </row>
    <row r="67" spans="1:31" s="10" customFormat="1" ht="19.899999999999999" customHeight="1">
      <c r="B67" s="113"/>
      <c r="D67" s="114" t="s">
        <v>2194</v>
      </c>
      <c r="E67" s="115"/>
      <c r="F67" s="115"/>
      <c r="G67" s="115"/>
      <c r="H67" s="115"/>
      <c r="I67" s="115"/>
      <c r="J67" s="116">
        <f>J144</f>
        <v>0</v>
      </c>
      <c r="L67" s="113"/>
    </row>
    <row r="68" spans="1:31" s="2" customFormat="1" ht="21.75" customHeight="1">
      <c r="A68" s="35"/>
      <c r="B68" s="36"/>
      <c r="C68" s="35"/>
      <c r="D68" s="35"/>
      <c r="E68" s="35"/>
      <c r="F68" s="35"/>
      <c r="G68" s="35"/>
      <c r="H68" s="35"/>
      <c r="I68" s="35"/>
      <c r="J68" s="35"/>
      <c r="K68" s="35"/>
      <c r="L68" s="92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>
      <c r="A69" s="35"/>
      <c r="B69" s="45"/>
      <c r="C69" s="46"/>
      <c r="D69" s="46"/>
      <c r="E69" s="46"/>
      <c r="F69" s="46"/>
      <c r="G69" s="46"/>
      <c r="H69" s="46"/>
      <c r="I69" s="46"/>
      <c r="J69" s="46"/>
      <c r="K69" s="46"/>
      <c r="L69" s="92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3" spans="1:31" s="2" customFormat="1" ht="6.95" customHeight="1">
      <c r="A73" s="35"/>
      <c r="B73" s="47"/>
      <c r="C73" s="48"/>
      <c r="D73" s="48"/>
      <c r="E73" s="48"/>
      <c r="F73" s="48"/>
      <c r="G73" s="48"/>
      <c r="H73" s="48"/>
      <c r="I73" s="48"/>
      <c r="J73" s="48"/>
      <c r="K73" s="48"/>
      <c r="L73" s="9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24.95" customHeight="1">
      <c r="A74" s="35"/>
      <c r="B74" s="36"/>
      <c r="C74" s="24" t="s">
        <v>120</v>
      </c>
      <c r="D74" s="35"/>
      <c r="E74" s="35"/>
      <c r="F74" s="35"/>
      <c r="G74" s="35"/>
      <c r="H74" s="35"/>
      <c r="I74" s="35"/>
      <c r="J74" s="35"/>
      <c r="K74" s="35"/>
      <c r="L74" s="9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6.95" customHeight="1">
      <c r="A75" s="35"/>
      <c r="B75" s="36"/>
      <c r="C75" s="35"/>
      <c r="D75" s="35"/>
      <c r="E75" s="35"/>
      <c r="F75" s="35"/>
      <c r="G75" s="35"/>
      <c r="H75" s="35"/>
      <c r="I75" s="35"/>
      <c r="J75" s="35"/>
      <c r="K75" s="35"/>
      <c r="L75" s="9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2" customHeight="1">
      <c r="A76" s="35"/>
      <c r="B76" s="36"/>
      <c r="C76" s="30" t="s">
        <v>17</v>
      </c>
      <c r="D76" s="35"/>
      <c r="E76" s="35"/>
      <c r="F76" s="35"/>
      <c r="G76" s="35"/>
      <c r="H76" s="35"/>
      <c r="I76" s="35"/>
      <c r="J76" s="35"/>
      <c r="K76" s="35"/>
      <c r="L76" s="92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6.5" customHeight="1">
      <c r="A77" s="35"/>
      <c r="B77" s="36"/>
      <c r="C77" s="35"/>
      <c r="D77" s="35"/>
      <c r="E77" s="332" t="str">
        <f>E7</f>
        <v>Park Bílý kůň, Praha 14</v>
      </c>
      <c r="F77" s="333"/>
      <c r="G77" s="333"/>
      <c r="H77" s="333"/>
      <c r="I77" s="35"/>
      <c r="J77" s="35"/>
      <c r="K77" s="35"/>
      <c r="L77" s="92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102</v>
      </c>
      <c r="D78" s="35"/>
      <c r="E78" s="35"/>
      <c r="F78" s="35"/>
      <c r="G78" s="35"/>
      <c r="H78" s="35"/>
      <c r="I78" s="35"/>
      <c r="J78" s="35"/>
      <c r="K78" s="35"/>
      <c r="L78" s="92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6.5" customHeight="1">
      <c r="A79" s="35"/>
      <c r="B79" s="36"/>
      <c r="C79" s="35"/>
      <c r="D79" s="35"/>
      <c r="E79" s="294" t="str">
        <f>E9</f>
        <v>VON - Vedlejší a ostatní náklady</v>
      </c>
      <c r="F79" s="334"/>
      <c r="G79" s="334"/>
      <c r="H79" s="334"/>
      <c r="I79" s="35"/>
      <c r="J79" s="35"/>
      <c r="K79" s="35"/>
      <c r="L79" s="92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6.95" customHeight="1">
      <c r="A80" s="35"/>
      <c r="B80" s="36"/>
      <c r="C80" s="35"/>
      <c r="D80" s="35"/>
      <c r="E80" s="35"/>
      <c r="F80" s="35"/>
      <c r="G80" s="35"/>
      <c r="H80" s="35"/>
      <c r="I80" s="35"/>
      <c r="J80" s="35"/>
      <c r="K80" s="35"/>
      <c r="L80" s="92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2" customHeight="1">
      <c r="A81" s="35"/>
      <c r="B81" s="36"/>
      <c r="C81" s="30" t="s">
        <v>21</v>
      </c>
      <c r="D81" s="35"/>
      <c r="E81" s="35"/>
      <c r="F81" s="28" t="str">
        <f>F12</f>
        <v>p.č. 1384/1 a 1385, k.ú. Hloubětín [731234]</v>
      </c>
      <c r="G81" s="35"/>
      <c r="H81" s="35"/>
      <c r="I81" s="30" t="s">
        <v>23</v>
      </c>
      <c r="J81" s="53">
        <f>IF(J12="","",J12)</f>
        <v>45507</v>
      </c>
      <c r="K81" s="35"/>
      <c r="L81" s="92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6.95" customHeight="1">
      <c r="A82" s="35"/>
      <c r="B82" s="36"/>
      <c r="C82" s="35"/>
      <c r="D82" s="35"/>
      <c r="E82" s="35"/>
      <c r="F82" s="35"/>
      <c r="G82" s="35"/>
      <c r="H82" s="35"/>
      <c r="I82" s="35"/>
      <c r="J82" s="35"/>
      <c r="K82" s="35"/>
      <c r="L82" s="92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5.2" customHeight="1">
      <c r="A83" s="35"/>
      <c r="B83" s="36"/>
      <c r="C83" s="30" t="s">
        <v>24</v>
      </c>
      <c r="D83" s="35"/>
      <c r="E83" s="35"/>
      <c r="F83" s="28" t="str">
        <f>E15</f>
        <v xml:space="preserve"> </v>
      </c>
      <c r="G83" s="35"/>
      <c r="H83" s="35"/>
      <c r="I83" s="30" t="s">
        <v>30</v>
      </c>
      <c r="J83" s="33" t="str">
        <f>E21</f>
        <v xml:space="preserve"> </v>
      </c>
      <c r="K83" s="35"/>
      <c r="L83" s="92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5.2" customHeight="1">
      <c r="A84" s="35"/>
      <c r="B84" s="36"/>
      <c r="C84" s="30" t="s">
        <v>28</v>
      </c>
      <c r="D84" s="35"/>
      <c r="E84" s="35"/>
      <c r="F84" s="28" t="str">
        <f>IF(E18="","",E18)</f>
        <v>Vyplň údaj</v>
      </c>
      <c r="G84" s="35"/>
      <c r="H84" s="35"/>
      <c r="I84" s="30" t="s">
        <v>32</v>
      </c>
      <c r="J84" s="33" t="str">
        <f>E24</f>
        <v xml:space="preserve"> </v>
      </c>
      <c r="K84" s="35"/>
      <c r="L84" s="92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0.35" customHeight="1">
      <c r="A85" s="35"/>
      <c r="B85" s="36"/>
      <c r="C85" s="35"/>
      <c r="D85" s="35"/>
      <c r="E85" s="35"/>
      <c r="F85" s="35"/>
      <c r="G85" s="35"/>
      <c r="H85" s="35"/>
      <c r="I85" s="35"/>
      <c r="J85" s="35"/>
      <c r="K85" s="35"/>
      <c r="L85" s="92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11" customFormat="1" ht="29.25" customHeight="1">
      <c r="A86" s="117"/>
      <c r="B86" s="118"/>
      <c r="C86" s="119" t="s">
        <v>121</v>
      </c>
      <c r="D86" s="120" t="s">
        <v>54</v>
      </c>
      <c r="E86" s="120" t="s">
        <v>50</v>
      </c>
      <c r="F86" s="120" t="s">
        <v>51</v>
      </c>
      <c r="G86" s="120" t="s">
        <v>122</v>
      </c>
      <c r="H86" s="120" t="s">
        <v>123</v>
      </c>
      <c r="I86" s="120" t="s">
        <v>124</v>
      </c>
      <c r="J86" s="120" t="s">
        <v>106</v>
      </c>
      <c r="K86" s="121" t="s">
        <v>125</v>
      </c>
      <c r="L86" s="122"/>
      <c r="M86" s="60" t="s">
        <v>3</v>
      </c>
      <c r="N86" s="61" t="s">
        <v>39</v>
      </c>
      <c r="O86" s="61" t="s">
        <v>126</v>
      </c>
      <c r="P86" s="61" t="s">
        <v>127</v>
      </c>
      <c r="Q86" s="61" t="s">
        <v>128</v>
      </c>
      <c r="R86" s="61" t="s">
        <v>129</v>
      </c>
      <c r="S86" s="61" t="s">
        <v>130</v>
      </c>
      <c r="T86" s="62" t="s">
        <v>131</v>
      </c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</row>
    <row r="87" spans="1:65" s="2" customFormat="1" ht="22.9" customHeight="1">
      <c r="A87" s="35"/>
      <c r="B87" s="36"/>
      <c r="C87" s="67" t="s">
        <v>132</v>
      </c>
      <c r="D87" s="35"/>
      <c r="E87" s="35"/>
      <c r="F87" s="35"/>
      <c r="G87" s="35"/>
      <c r="H87" s="35"/>
      <c r="I87" s="35"/>
      <c r="J87" s="123">
        <f>BK87</f>
        <v>0</v>
      </c>
      <c r="K87" s="35"/>
      <c r="L87" s="36"/>
      <c r="M87" s="63"/>
      <c r="N87" s="54"/>
      <c r="O87" s="64"/>
      <c r="P87" s="124">
        <f>P88</f>
        <v>0</v>
      </c>
      <c r="Q87" s="64"/>
      <c r="R87" s="124">
        <f>R88</f>
        <v>0</v>
      </c>
      <c r="S87" s="64"/>
      <c r="T87" s="125">
        <f>T88</f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20" t="s">
        <v>68</v>
      </c>
      <c r="AU87" s="20" t="s">
        <v>107</v>
      </c>
      <c r="BK87" s="126">
        <f>BK88</f>
        <v>0</v>
      </c>
    </row>
    <row r="88" spans="1:65" s="12" customFormat="1" ht="25.9" customHeight="1">
      <c r="B88" s="127"/>
      <c r="D88" s="128" t="s">
        <v>68</v>
      </c>
      <c r="E88" s="129" t="s">
        <v>2195</v>
      </c>
      <c r="F88" s="129" t="s">
        <v>2196</v>
      </c>
      <c r="I88" s="130"/>
      <c r="J88" s="131">
        <f>BK88</f>
        <v>0</v>
      </c>
      <c r="L88" s="127"/>
      <c r="M88" s="132"/>
      <c r="N88" s="133"/>
      <c r="O88" s="133"/>
      <c r="P88" s="134">
        <f>P89+P103+P107+P124+P134+P137+P144</f>
        <v>0</v>
      </c>
      <c r="Q88" s="133"/>
      <c r="R88" s="134">
        <f>R89+R103+R107+R124+R134+R137+R144</f>
        <v>0</v>
      </c>
      <c r="S88" s="133"/>
      <c r="T88" s="135">
        <f>T89+T103+T107+T124+T134+T137+T144</f>
        <v>0</v>
      </c>
      <c r="AR88" s="128" t="s">
        <v>167</v>
      </c>
      <c r="AT88" s="136" t="s">
        <v>68</v>
      </c>
      <c r="AU88" s="136" t="s">
        <v>69</v>
      </c>
      <c r="AY88" s="128" t="s">
        <v>135</v>
      </c>
      <c r="BK88" s="137">
        <f>BK89+BK103+BK107+BK124+BK134+BK137+BK144</f>
        <v>0</v>
      </c>
    </row>
    <row r="89" spans="1:65" s="12" customFormat="1" ht="22.9" customHeight="1">
      <c r="B89" s="127"/>
      <c r="D89" s="128" t="s">
        <v>68</v>
      </c>
      <c r="E89" s="138" t="s">
        <v>2197</v>
      </c>
      <c r="F89" s="138" t="s">
        <v>2198</v>
      </c>
      <c r="I89" s="130"/>
      <c r="J89" s="139">
        <f>BK89</f>
        <v>0</v>
      </c>
      <c r="L89" s="127"/>
      <c r="M89" s="132"/>
      <c r="N89" s="133"/>
      <c r="O89" s="133"/>
      <c r="P89" s="134">
        <f>SUM(P90:P102)</f>
        <v>0</v>
      </c>
      <c r="Q89" s="133"/>
      <c r="R89" s="134">
        <f>SUM(R90:R102)</f>
        <v>0</v>
      </c>
      <c r="S89" s="133"/>
      <c r="T89" s="135">
        <f>SUM(T90:T102)</f>
        <v>0</v>
      </c>
      <c r="AR89" s="128" t="s">
        <v>167</v>
      </c>
      <c r="AT89" s="136" t="s">
        <v>68</v>
      </c>
      <c r="AU89" s="136" t="s">
        <v>77</v>
      </c>
      <c r="AY89" s="128" t="s">
        <v>135</v>
      </c>
      <c r="BK89" s="137">
        <f>SUM(BK90:BK102)</f>
        <v>0</v>
      </c>
    </row>
    <row r="90" spans="1:65" s="2" customFormat="1" ht="16.5" customHeight="1">
      <c r="A90" s="35"/>
      <c r="B90" s="140"/>
      <c r="C90" s="141" t="s">
        <v>77</v>
      </c>
      <c r="D90" s="141" t="s">
        <v>137</v>
      </c>
      <c r="E90" s="142" t="s">
        <v>2199</v>
      </c>
      <c r="F90" s="143" t="s">
        <v>2200</v>
      </c>
      <c r="G90" s="144" t="s">
        <v>1054</v>
      </c>
      <c r="H90" s="145">
        <v>1</v>
      </c>
      <c r="I90" s="146"/>
      <c r="J90" s="147">
        <f>ROUND(I90*H90,2)</f>
        <v>0</v>
      </c>
      <c r="K90" s="143" t="s">
        <v>141</v>
      </c>
      <c r="L90" s="36"/>
      <c r="M90" s="148" t="s">
        <v>3</v>
      </c>
      <c r="N90" s="149" t="s">
        <v>40</v>
      </c>
      <c r="O90" s="56"/>
      <c r="P90" s="150">
        <f>O90*H90</f>
        <v>0</v>
      </c>
      <c r="Q90" s="150">
        <v>0</v>
      </c>
      <c r="R90" s="150">
        <f>Q90*H90</f>
        <v>0</v>
      </c>
      <c r="S90" s="150">
        <v>0</v>
      </c>
      <c r="T90" s="151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52" t="s">
        <v>2201</v>
      </c>
      <c r="AT90" s="152" t="s">
        <v>137</v>
      </c>
      <c r="AU90" s="152" t="s">
        <v>79</v>
      </c>
      <c r="AY90" s="20" t="s">
        <v>135</v>
      </c>
      <c r="BE90" s="153">
        <f>IF(N90="základní",J90,0)</f>
        <v>0</v>
      </c>
      <c r="BF90" s="153">
        <f>IF(N90="snížená",J90,0)</f>
        <v>0</v>
      </c>
      <c r="BG90" s="153">
        <f>IF(N90="zákl. přenesená",J90,0)</f>
        <v>0</v>
      </c>
      <c r="BH90" s="153">
        <f>IF(N90="sníž. přenesená",J90,0)</f>
        <v>0</v>
      </c>
      <c r="BI90" s="153">
        <f>IF(N90="nulová",J90,0)</f>
        <v>0</v>
      </c>
      <c r="BJ90" s="20" t="s">
        <v>77</v>
      </c>
      <c r="BK90" s="153">
        <f>ROUND(I90*H90,2)</f>
        <v>0</v>
      </c>
      <c r="BL90" s="20" t="s">
        <v>2201</v>
      </c>
      <c r="BM90" s="152" t="s">
        <v>2202</v>
      </c>
    </row>
    <row r="91" spans="1:65" s="2" customFormat="1" ht="11.25">
      <c r="A91" s="35"/>
      <c r="B91" s="36"/>
      <c r="C91" s="35"/>
      <c r="D91" s="154" t="s">
        <v>144</v>
      </c>
      <c r="E91" s="35"/>
      <c r="F91" s="155" t="s">
        <v>2203</v>
      </c>
      <c r="G91" s="35"/>
      <c r="H91" s="35"/>
      <c r="I91" s="156"/>
      <c r="J91" s="35"/>
      <c r="K91" s="35"/>
      <c r="L91" s="36"/>
      <c r="M91" s="157"/>
      <c r="N91" s="158"/>
      <c r="O91" s="56"/>
      <c r="P91" s="56"/>
      <c r="Q91" s="56"/>
      <c r="R91" s="56"/>
      <c r="S91" s="56"/>
      <c r="T91" s="57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20" t="s">
        <v>144</v>
      </c>
      <c r="AU91" s="20" t="s">
        <v>79</v>
      </c>
    </row>
    <row r="92" spans="1:65" s="2" customFormat="1" ht="117">
      <c r="A92" s="35"/>
      <c r="B92" s="36"/>
      <c r="C92" s="35"/>
      <c r="D92" s="160" t="s">
        <v>1000</v>
      </c>
      <c r="E92" s="35"/>
      <c r="F92" s="197" t="s">
        <v>2204</v>
      </c>
      <c r="G92" s="35"/>
      <c r="H92" s="35"/>
      <c r="I92" s="156"/>
      <c r="J92" s="35"/>
      <c r="K92" s="35"/>
      <c r="L92" s="36"/>
      <c r="M92" s="157"/>
      <c r="N92" s="158"/>
      <c r="O92" s="56"/>
      <c r="P92" s="56"/>
      <c r="Q92" s="56"/>
      <c r="R92" s="56"/>
      <c r="S92" s="56"/>
      <c r="T92" s="57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20" t="s">
        <v>1000</v>
      </c>
      <c r="AU92" s="20" t="s">
        <v>79</v>
      </c>
    </row>
    <row r="93" spans="1:65" s="2" customFormat="1" ht="16.5" customHeight="1">
      <c r="A93" s="35"/>
      <c r="B93" s="140"/>
      <c r="C93" s="141" t="s">
        <v>79</v>
      </c>
      <c r="D93" s="141" t="s">
        <v>137</v>
      </c>
      <c r="E93" s="142" t="s">
        <v>2205</v>
      </c>
      <c r="F93" s="143" t="s">
        <v>2206</v>
      </c>
      <c r="G93" s="144" t="s">
        <v>1054</v>
      </c>
      <c r="H93" s="145">
        <v>1</v>
      </c>
      <c r="I93" s="146"/>
      <c r="J93" s="147">
        <f>ROUND(I93*H93,2)</f>
        <v>0</v>
      </c>
      <c r="K93" s="143" t="s">
        <v>141</v>
      </c>
      <c r="L93" s="36"/>
      <c r="M93" s="148" t="s">
        <v>3</v>
      </c>
      <c r="N93" s="149" t="s">
        <v>40</v>
      </c>
      <c r="O93" s="56"/>
      <c r="P93" s="150">
        <f>O93*H93</f>
        <v>0</v>
      </c>
      <c r="Q93" s="150">
        <v>0</v>
      </c>
      <c r="R93" s="150">
        <f>Q93*H93</f>
        <v>0</v>
      </c>
      <c r="S93" s="150">
        <v>0</v>
      </c>
      <c r="T93" s="151">
        <f>S93*H93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52" t="s">
        <v>2201</v>
      </c>
      <c r="AT93" s="152" t="s">
        <v>137</v>
      </c>
      <c r="AU93" s="152" t="s">
        <v>79</v>
      </c>
      <c r="AY93" s="20" t="s">
        <v>135</v>
      </c>
      <c r="BE93" s="153">
        <f>IF(N93="základní",J93,0)</f>
        <v>0</v>
      </c>
      <c r="BF93" s="153">
        <f>IF(N93="snížená",J93,0)</f>
        <v>0</v>
      </c>
      <c r="BG93" s="153">
        <f>IF(N93="zákl. přenesená",J93,0)</f>
        <v>0</v>
      </c>
      <c r="BH93" s="153">
        <f>IF(N93="sníž. přenesená",J93,0)</f>
        <v>0</v>
      </c>
      <c r="BI93" s="153">
        <f>IF(N93="nulová",J93,0)</f>
        <v>0</v>
      </c>
      <c r="BJ93" s="20" t="s">
        <v>77</v>
      </c>
      <c r="BK93" s="153">
        <f>ROUND(I93*H93,2)</f>
        <v>0</v>
      </c>
      <c r="BL93" s="20" t="s">
        <v>2201</v>
      </c>
      <c r="BM93" s="152" t="s">
        <v>2207</v>
      </c>
    </row>
    <row r="94" spans="1:65" s="2" customFormat="1" ht="11.25">
      <c r="A94" s="35"/>
      <c r="B94" s="36"/>
      <c r="C94" s="35"/>
      <c r="D94" s="154" t="s">
        <v>144</v>
      </c>
      <c r="E94" s="35"/>
      <c r="F94" s="155" t="s">
        <v>2208</v>
      </c>
      <c r="G94" s="35"/>
      <c r="H94" s="35"/>
      <c r="I94" s="156"/>
      <c r="J94" s="35"/>
      <c r="K94" s="35"/>
      <c r="L94" s="36"/>
      <c r="M94" s="157"/>
      <c r="N94" s="158"/>
      <c r="O94" s="56"/>
      <c r="P94" s="56"/>
      <c r="Q94" s="56"/>
      <c r="R94" s="56"/>
      <c r="S94" s="56"/>
      <c r="T94" s="57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20" t="s">
        <v>144</v>
      </c>
      <c r="AU94" s="20" t="s">
        <v>79</v>
      </c>
    </row>
    <row r="95" spans="1:65" s="2" customFormat="1" ht="48.75">
      <c r="A95" s="35"/>
      <c r="B95" s="36"/>
      <c r="C95" s="35"/>
      <c r="D95" s="160" t="s">
        <v>1000</v>
      </c>
      <c r="E95" s="35"/>
      <c r="F95" s="197" t="s">
        <v>2209</v>
      </c>
      <c r="G95" s="35"/>
      <c r="H95" s="35"/>
      <c r="I95" s="156"/>
      <c r="J95" s="35"/>
      <c r="K95" s="35"/>
      <c r="L95" s="36"/>
      <c r="M95" s="157"/>
      <c r="N95" s="158"/>
      <c r="O95" s="56"/>
      <c r="P95" s="56"/>
      <c r="Q95" s="56"/>
      <c r="R95" s="56"/>
      <c r="S95" s="56"/>
      <c r="T95" s="57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20" t="s">
        <v>1000</v>
      </c>
      <c r="AU95" s="20" t="s">
        <v>79</v>
      </c>
    </row>
    <row r="96" spans="1:65" s="2" customFormat="1" ht="16.5" customHeight="1">
      <c r="A96" s="35"/>
      <c r="B96" s="140"/>
      <c r="C96" s="141" t="s">
        <v>154</v>
      </c>
      <c r="D96" s="141" t="s">
        <v>137</v>
      </c>
      <c r="E96" s="142" t="s">
        <v>2210</v>
      </c>
      <c r="F96" s="143" t="s">
        <v>2211</v>
      </c>
      <c r="G96" s="144" t="s">
        <v>1054</v>
      </c>
      <c r="H96" s="145">
        <v>1</v>
      </c>
      <c r="I96" s="146"/>
      <c r="J96" s="147">
        <f>ROUND(I96*H96,2)</f>
        <v>0</v>
      </c>
      <c r="K96" s="143" t="s">
        <v>141</v>
      </c>
      <c r="L96" s="36"/>
      <c r="M96" s="148" t="s">
        <v>3</v>
      </c>
      <c r="N96" s="149" t="s">
        <v>40</v>
      </c>
      <c r="O96" s="56"/>
      <c r="P96" s="150">
        <f>O96*H96</f>
        <v>0</v>
      </c>
      <c r="Q96" s="150">
        <v>0</v>
      </c>
      <c r="R96" s="150">
        <f>Q96*H96</f>
        <v>0</v>
      </c>
      <c r="S96" s="150">
        <v>0</v>
      </c>
      <c r="T96" s="151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52" t="s">
        <v>2201</v>
      </c>
      <c r="AT96" s="152" t="s">
        <v>137</v>
      </c>
      <c r="AU96" s="152" t="s">
        <v>79</v>
      </c>
      <c r="AY96" s="20" t="s">
        <v>135</v>
      </c>
      <c r="BE96" s="153">
        <f>IF(N96="základní",J96,0)</f>
        <v>0</v>
      </c>
      <c r="BF96" s="153">
        <f>IF(N96="snížená",J96,0)</f>
        <v>0</v>
      </c>
      <c r="BG96" s="153">
        <f>IF(N96="zákl. přenesená",J96,0)</f>
        <v>0</v>
      </c>
      <c r="BH96" s="153">
        <f>IF(N96="sníž. přenesená",J96,0)</f>
        <v>0</v>
      </c>
      <c r="BI96" s="153">
        <f>IF(N96="nulová",J96,0)</f>
        <v>0</v>
      </c>
      <c r="BJ96" s="20" t="s">
        <v>77</v>
      </c>
      <c r="BK96" s="153">
        <f>ROUND(I96*H96,2)</f>
        <v>0</v>
      </c>
      <c r="BL96" s="20" t="s">
        <v>2201</v>
      </c>
      <c r="BM96" s="152" t="s">
        <v>2212</v>
      </c>
    </row>
    <row r="97" spans="1:65" s="2" customFormat="1" ht="11.25">
      <c r="A97" s="35"/>
      <c r="B97" s="36"/>
      <c r="C97" s="35"/>
      <c r="D97" s="154" t="s">
        <v>144</v>
      </c>
      <c r="E97" s="35"/>
      <c r="F97" s="155" t="s">
        <v>2213</v>
      </c>
      <c r="G97" s="35"/>
      <c r="H97" s="35"/>
      <c r="I97" s="156"/>
      <c r="J97" s="35"/>
      <c r="K97" s="35"/>
      <c r="L97" s="36"/>
      <c r="M97" s="157"/>
      <c r="N97" s="158"/>
      <c r="O97" s="56"/>
      <c r="P97" s="56"/>
      <c r="Q97" s="56"/>
      <c r="R97" s="56"/>
      <c r="S97" s="56"/>
      <c r="T97" s="57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20" t="s">
        <v>144</v>
      </c>
      <c r="AU97" s="20" t="s">
        <v>79</v>
      </c>
    </row>
    <row r="98" spans="1:65" s="2" customFormat="1" ht="16.5" customHeight="1">
      <c r="A98" s="35"/>
      <c r="B98" s="140"/>
      <c r="C98" s="141" t="s">
        <v>142</v>
      </c>
      <c r="D98" s="141" t="s">
        <v>137</v>
      </c>
      <c r="E98" s="142" t="s">
        <v>2214</v>
      </c>
      <c r="F98" s="143" t="s">
        <v>2215</v>
      </c>
      <c r="G98" s="144" t="s">
        <v>1054</v>
      </c>
      <c r="H98" s="145">
        <v>1</v>
      </c>
      <c r="I98" s="146"/>
      <c r="J98" s="147">
        <f>ROUND(I98*H98,2)</f>
        <v>0</v>
      </c>
      <c r="K98" s="143" t="s">
        <v>141</v>
      </c>
      <c r="L98" s="36"/>
      <c r="M98" s="148" t="s">
        <v>3</v>
      </c>
      <c r="N98" s="149" t="s">
        <v>40</v>
      </c>
      <c r="O98" s="56"/>
      <c r="P98" s="150">
        <f>O98*H98</f>
        <v>0</v>
      </c>
      <c r="Q98" s="150">
        <v>0</v>
      </c>
      <c r="R98" s="150">
        <f>Q98*H98</f>
        <v>0</v>
      </c>
      <c r="S98" s="150">
        <v>0</v>
      </c>
      <c r="T98" s="151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52" t="s">
        <v>2201</v>
      </c>
      <c r="AT98" s="152" t="s">
        <v>137</v>
      </c>
      <c r="AU98" s="152" t="s">
        <v>79</v>
      </c>
      <c r="AY98" s="20" t="s">
        <v>135</v>
      </c>
      <c r="BE98" s="153">
        <f>IF(N98="základní",J98,0)</f>
        <v>0</v>
      </c>
      <c r="BF98" s="153">
        <f>IF(N98="snížená",J98,0)</f>
        <v>0</v>
      </c>
      <c r="BG98" s="153">
        <f>IF(N98="zákl. přenesená",J98,0)</f>
        <v>0</v>
      </c>
      <c r="BH98" s="153">
        <f>IF(N98="sníž. přenesená",J98,0)</f>
        <v>0</v>
      </c>
      <c r="BI98" s="153">
        <f>IF(N98="nulová",J98,0)</f>
        <v>0</v>
      </c>
      <c r="BJ98" s="20" t="s">
        <v>77</v>
      </c>
      <c r="BK98" s="153">
        <f>ROUND(I98*H98,2)</f>
        <v>0</v>
      </c>
      <c r="BL98" s="20" t="s">
        <v>2201</v>
      </c>
      <c r="BM98" s="152" t="s">
        <v>2216</v>
      </c>
    </row>
    <row r="99" spans="1:65" s="2" customFormat="1" ht="11.25">
      <c r="A99" s="35"/>
      <c r="B99" s="36"/>
      <c r="C99" s="35"/>
      <c r="D99" s="154" t="s">
        <v>144</v>
      </c>
      <c r="E99" s="35"/>
      <c r="F99" s="155" t="s">
        <v>2217</v>
      </c>
      <c r="G99" s="35"/>
      <c r="H99" s="35"/>
      <c r="I99" s="156"/>
      <c r="J99" s="35"/>
      <c r="K99" s="35"/>
      <c r="L99" s="36"/>
      <c r="M99" s="157"/>
      <c r="N99" s="158"/>
      <c r="O99" s="56"/>
      <c r="P99" s="56"/>
      <c r="Q99" s="56"/>
      <c r="R99" s="56"/>
      <c r="S99" s="56"/>
      <c r="T99" s="57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20" t="s">
        <v>144</v>
      </c>
      <c r="AU99" s="20" t="s">
        <v>79</v>
      </c>
    </row>
    <row r="100" spans="1:65" s="2" customFormat="1" ht="87.75">
      <c r="A100" s="35"/>
      <c r="B100" s="36"/>
      <c r="C100" s="35"/>
      <c r="D100" s="160" t="s">
        <v>1000</v>
      </c>
      <c r="E100" s="35"/>
      <c r="F100" s="197" t="s">
        <v>2218</v>
      </c>
      <c r="G100" s="35"/>
      <c r="H100" s="35"/>
      <c r="I100" s="156"/>
      <c r="J100" s="35"/>
      <c r="K100" s="35"/>
      <c r="L100" s="36"/>
      <c r="M100" s="157"/>
      <c r="N100" s="158"/>
      <c r="O100" s="56"/>
      <c r="P100" s="56"/>
      <c r="Q100" s="56"/>
      <c r="R100" s="56"/>
      <c r="S100" s="56"/>
      <c r="T100" s="57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T100" s="20" t="s">
        <v>1000</v>
      </c>
      <c r="AU100" s="20" t="s">
        <v>79</v>
      </c>
    </row>
    <row r="101" spans="1:65" s="2" customFormat="1" ht="16.5" customHeight="1">
      <c r="A101" s="35"/>
      <c r="B101" s="140"/>
      <c r="C101" s="141" t="s">
        <v>167</v>
      </c>
      <c r="D101" s="141" t="s">
        <v>137</v>
      </c>
      <c r="E101" s="142" t="s">
        <v>2219</v>
      </c>
      <c r="F101" s="143" t="s">
        <v>2220</v>
      </c>
      <c r="G101" s="144" t="s">
        <v>1054</v>
      </c>
      <c r="H101" s="145">
        <v>1</v>
      </c>
      <c r="I101" s="146"/>
      <c r="J101" s="147">
        <f>ROUND(I101*H101,2)</f>
        <v>0</v>
      </c>
      <c r="K101" s="143" t="s">
        <v>141</v>
      </c>
      <c r="L101" s="36"/>
      <c r="M101" s="148" t="s">
        <v>3</v>
      </c>
      <c r="N101" s="149" t="s">
        <v>40</v>
      </c>
      <c r="O101" s="56"/>
      <c r="P101" s="150">
        <f>O101*H101</f>
        <v>0</v>
      </c>
      <c r="Q101" s="150">
        <v>0</v>
      </c>
      <c r="R101" s="150">
        <f>Q101*H101</f>
        <v>0</v>
      </c>
      <c r="S101" s="150">
        <v>0</v>
      </c>
      <c r="T101" s="151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52" t="s">
        <v>2201</v>
      </c>
      <c r="AT101" s="152" t="s">
        <v>137</v>
      </c>
      <c r="AU101" s="152" t="s">
        <v>79</v>
      </c>
      <c r="AY101" s="20" t="s">
        <v>135</v>
      </c>
      <c r="BE101" s="153">
        <f>IF(N101="základní",J101,0)</f>
        <v>0</v>
      </c>
      <c r="BF101" s="153">
        <f>IF(N101="snížená",J101,0)</f>
        <v>0</v>
      </c>
      <c r="BG101" s="153">
        <f>IF(N101="zákl. přenesená",J101,0)</f>
        <v>0</v>
      </c>
      <c r="BH101" s="153">
        <f>IF(N101="sníž. přenesená",J101,0)</f>
        <v>0</v>
      </c>
      <c r="BI101" s="153">
        <f>IF(N101="nulová",J101,0)</f>
        <v>0</v>
      </c>
      <c r="BJ101" s="20" t="s">
        <v>77</v>
      </c>
      <c r="BK101" s="153">
        <f>ROUND(I101*H101,2)</f>
        <v>0</v>
      </c>
      <c r="BL101" s="20" t="s">
        <v>2201</v>
      </c>
      <c r="BM101" s="152" t="s">
        <v>2221</v>
      </c>
    </row>
    <row r="102" spans="1:65" s="2" customFormat="1" ht="11.25">
      <c r="A102" s="35"/>
      <c r="B102" s="36"/>
      <c r="C102" s="35"/>
      <c r="D102" s="154" t="s">
        <v>144</v>
      </c>
      <c r="E102" s="35"/>
      <c r="F102" s="155" t="s">
        <v>2222</v>
      </c>
      <c r="G102" s="35"/>
      <c r="H102" s="35"/>
      <c r="I102" s="156"/>
      <c r="J102" s="35"/>
      <c r="K102" s="35"/>
      <c r="L102" s="36"/>
      <c r="M102" s="157"/>
      <c r="N102" s="158"/>
      <c r="O102" s="56"/>
      <c r="P102" s="56"/>
      <c r="Q102" s="56"/>
      <c r="R102" s="56"/>
      <c r="S102" s="56"/>
      <c r="T102" s="57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20" t="s">
        <v>144</v>
      </c>
      <c r="AU102" s="20" t="s">
        <v>79</v>
      </c>
    </row>
    <row r="103" spans="1:65" s="12" customFormat="1" ht="22.9" customHeight="1">
      <c r="B103" s="127"/>
      <c r="D103" s="128" t="s">
        <v>68</v>
      </c>
      <c r="E103" s="138" t="s">
        <v>2223</v>
      </c>
      <c r="F103" s="138" t="s">
        <v>2224</v>
      </c>
      <c r="I103" s="130"/>
      <c r="J103" s="139">
        <f>BK103</f>
        <v>0</v>
      </c>
      <c r="L103" s="127"/>
      <c r="M103" s="132"/>
      <c r="N103" s="133"/>
      <c r="O103" s="133"/>
      <c r="P103" s="134">
        <f>SUM(P104:P106)</f>
        <v>0</v>
      </c>
      <c r="Q103" s="133"/>
      <c r="R103" s="134">
        <f>SUM(R104:R106)</f>
        <v>0</v>
      </c>
      <c r="S103" s="133"/>
      <c r="T103" s="135">
        <f>SUM(T104:T106)</f>
        <v>0</v>
      </c>
      <c r="AR103" s="128" t="s">
        <v>167</v>
      </c>
      <c r="AT103" s="136" t="s">
        <v>68</v>
      </c>
      <c r="AU103" s="136" t="s">
        <v>77</v>
      </c>
      <c r="AY103" s="128" t="s">
        <v>135</v>
      </c>
      <c r="BK103" s="137">
        <f>SUM(BK104:BK106)</f>
        <v>0</v>
      </c>
    </row>
    <row r="104" spans="1:65" s="2" customFormat="1" ht="16.5" customHeight="1">
      <c r="A104" s="35"/>
      <c r="B104" s="140"/>
      <c r="C104" s="141" t="s">
        <v>175</v>
      </c>
      <c r="D104" s="141" t="s">
        <v>137</v>
      </c>
      <c r="E104" s="142" t="s">
        <v>2225</v>
      </c>
      <c r="F104" s="143" t="s">
        <v>2226</v>
      </c>
      <c r="G104" s="144" t="s">
        <v>1054</v>
      </c>
      <c r="H104" s="145">
        <v>1</v>
      </c>
      <c r="I104" s="146"/>
      <c r="J104" s="147">
        <f>ROUND(I104*H104,2)</f>
        <v>0</v>
      </c>
      <c r="K104" s="143" t="s">
        <v>141</v>
      </c>
      <c r="L104" s="36"/>
      <c r="M104" s="148" t="s">
        <v>3</v>
      </c>
      <c r="N104" s="149" t="s">
        <v>40</v>
      </c>
      <c r="O104" s="56"/>
      <c r="P104" s="150">
        <f>O104*H104</f>
        <v>0</v>
      </c>
      <c r="Q104" s="150">
        <v>0</v>
      </c>
      <c r="R104" s="150">
        <f>Q104*H104</f>
        <v>0</v>
      </c>
      <c r="S104" s="150">
        <v>0</v>
      </c>
      <c r="T104" s="151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52" t="s">
        <v>2201</v>
      </c>
      <c r="AT104" s="152" t="s">
        <v>137</v>
      </c>
      <c r="AU104" s="152" t="s">
        <v>79</v>
      </c>
      <c r="AY104" s="20" t="s">
        <v>135</v>
      </c>
      <c r="BE104" s="153">
        <f>IF(N104="základní",J104,0)</f>
        <v>0</v>
      </c>
      <c r="BF104" s="153">
        <f>IF(N104="snížená",J104,0)</f>
        <v>0</v>
      </c>
      <c r="BG104" s="153">
        <f>IF(N104="zákl. přenesená",J104,0)</f>
        <v>0</v>
      </c>
      <c r="BH104" s="153">
        <f>IF(N104="sníž. přenesená",J104,0)</f>
        <v>0</v>
      </c>
      <c r="BI104" s="153">
        <f>IF(N104="nulová",J104,0)</f>
        <v>0</v>
      </c>
      <c r="BJ104" s="20" t="s">
        <v>77</v>
      </c>
      <c r="BK104" s="153">
        <f>ROUND(I104*H104,2)</f>
        <v>0</v>
      </c>
      <c r="BL104" s="20" t="s">
        <v>2201</v>
      </c>
      <c r="BM104" s="152" t="s">
        <v>2227</v>
      </c>
    </row>
    <row r="105" spans="1:65" s="2" customFormat="1" ht="11.25">
      <c r="A105" s="35"/>
      <c r="B105" s="36"/>
      <c r="C105" s="35"/>
      <c r="D105" s="154" t="s">
        <v>144</v>
      </c>
      <c r="E105" s="35"/>
      <c r="F105" s="155" t="s">
        <v>2228</v>
      </c>
      <c r="G105" s="35"/>
      <c r="H105" s="35"/>
      <c r="I105" s="156"/>
      <c r="J105" s="35"/>
      <c r="K105" s="35"/>
      <c r="L105" s="36"/>
      <c r="M105" s="157"/>
      <c r="N105" s="158"/>
      <c r="O105" s="56"/>
      <c r="P105" s="56"/>
      <c r="Q105" s="56"/>
      <c r="R105" s="56"/>
      <c r="S105" s="56"/>
      <c r="T105" s="57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20" t="s">
        <v>144</v>
      </c>
      <c r="AU105" s="20" t="s">
        <v>79</v>
      </c>
    </row>
    <row r="106" spans="1:65" s="2" customFormat="1" ht="58.5">
      <c r="A106" s="35"/>
      <c r="B106" s="36"/>
      <c r="C106" s="35"/>
      <c r="D106" s="160" t="s">
        <v>1000</v>
      </c>
      <c r="E106" s="35"/>
      <c r="F106" s="197" t="s">
        <v>2229</v>
      </c>
      <c r="G106" s="35"/>
      <c r="H106" s="35"/>
      <c r="I106" s="156"/>
      <c r="J106" s="35"/>
      <c r="K106" s="35"/>
      <c r="L106" s="36"/>
      <c r="M106" s="157"/>
      <c r="N106" s="158"/>
      <c r="O106" s="56"/>
      <c r="P106" s="56"/>
      <c r="Q106" s="56"/>
      <c r="R106" s="56"/>
      <c r="S106" s="56"/>
      <c r="T106" s="57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20" t="s">
        <v>1000</v>
      </c>
      <c r="AU106" s="20" t="s">
        <v>79</v>
      </c>
    </row>
    <row r="107" spans="1:65" s="12" customFormat="1" ht="22.9" customHeight="1">
      <c r="B107" s="127"/>
      <c r="D107" s="128" t="s">
        <v>68</v>
      </c>
      <c r="E107" s="138" t="s">
        <v>2230</v>
      </c>
      <c r="F107" s="138" t="s">
        <v>2231</v>
      </c>
      <c r="I107" s="130"/>
      <c r="J107" s="139">
        <f>BK107</f>
        <v>0</v>
      </c>
      <c r="L107" s="127"/>
      <c r="M107" s="132"/>
      <c r="N107" s="133"/>
      <c r="O107" s="133"/>
      <c r="P107" s="134">
        <f>SUM(P108:P123)</f>
        <v>0</v>
      </c>
      <c r="Q107" s="133"/>
      <c r="R107" s="134">
        <f>SUM(R108:R123)</f>
        <v>0</v>
      </c>
      <c r="S107" s="133"/>
      <c r="T107" s="135">
        <f>SUM(T108:T123)</f>
        <v>0</v>
      </c>
      <c r="AR107" s="128" t="s">
        <v>167</v>
      </c>
      <c r="AT107" s="136" t="s">
        <v>68</v>
      </c>
      <c r="AU107" s="136" t="s">
        <v>77</v>
      </c>
      <c r="AY107" s="128" t="s">
        <v>135</v>
      </c>
      <c r="BK107" s="137">
        <f>SUM(BK108:BK123)</f>
        <v>0</v>
      </c>
    </row>
    <row r="108" spans="1:65" s="2" customFormat="1" ht="16.5" customHeight="1">
      <c r="A108" s="35"/>
      <c r="B108" s="140"/>
      <c r="C108" s="141" t="s">
        <v>182</v>
      </c>
      <c r="D108" s="141" t="s">
        <v>137</v>
      </c>
      <c r="E108" s="142" t="s">
        <v>2232</v>
      </c>
      <c r="F108" s="143" t="s">
        <v>2233</v>
      </c>
      <c r="G108" s="144" t="s">
        <v>1054</v>
      </c>
      <c r="H108" s="145">
        <v>1</v>
      </c>
      <c r="I108" s="146"/>
      <c r="J108" s="147">
        <f>ROUND(I108*H108,2)</f>
        <v>0</v>
      </c>
      <c r="K108" s="143" t="s">
        <v>141</v>
      </c>
      <c r="L108" s="36"/>
      <c r="M108" s="148" t="s">
        <v>3</v>
      </c>
      <c r="N108" s="149" t="s">
        <v>40</v>
      </c>
      <c r="O108" s="56"/>
      <c r="P108" s="150">
        <f>O108*H108</f>
        <v>0</v>
      </c>
      <c r="Q108" s="150">
        <v>0</v>
      </c>
      <c r="R108" s="150">
        <f>Q108*H108</f>
        <v>0</v>
      </c>
      <c r="S108" s="150">
        <v>0</v>
      </c>
      <c r="T108" s="151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52" t="s">
        <v>2201</v>
      </c>
      <c r="AT108" s="152" t="s">
        <v>137</v>
      </c>
      <c r="AU108" s="152" t="s">
        <v>79</v>
      </c>
      <c r="AY108" s="20" t="s">
        <v>135</v>
      </c>
      <c r="BE108" s="153">
        <f>IF(N108="základní",J108,0)</f>
        <v>0</v>
      </c>
      <c r="BF108" s="153">
        <f>IF(N108="snížená",J108,0)</f>
        <v>0</v>
      </c>
      <c r="BG108" s="153">
        <f>IF(N108="zákl. přenesená",J108,0)</f>
        <v>0</v>
      </c>
      <c r="BH108" s="153">
        <f>IF(N108="sníž. přenesená",J108,0)</f>
        <v>0</v>
      </c>
      <c r="BI108" s="153">
        <f>IF(N108="nulová",J108,0)</f>
        <v>0</v>
      </c>
      <c r="BJ108" s="20" t="s">
        <v>77</v>
      </c>
      <c r="BK108" s="153">
        <f>ROUND(I108*H108,2)</f>
        <v>0</v>
      </c>
      <c r="BL108" s="20" t="s">
        <v>2201</v>
      </c>
      <c r="BM108" s="152" t="s">
        <v>2234</v>
      </c>
    </row>
    <row r="109" spans="1:65" s="2" customFormat="1" ht="11.25">
      <c r="A109" s="35"/>
      <c r="B109" s="36"/>
      <c r="C109" s="35"/>
      <c r="D109" s="154" t="s">
        <v>144</v>
      </c>
      <c r="E109" s="35"/>
      <c r="F109" s="155" t="s">
        <v>2235</v>
      </c>
      <c r="G109" s="35"/>
      <c r="H109" s="35"/>
      <c r="I109" s="156"/>
      <c r="J109" s="35"/>
      <c r="K109" s="35"/>
      <c r="L109" s="36"/>
      <c r="M109" s="157"/>
      <c r="N109" s="158"/>
      <c r="O109" s="56"/>
      <c r="P109" s="56"/>
      <c r="Q109" s="56"/>
      <c r="R109" s="56"/>
      <c r="S109" s="56"/>
      <c r="T109" s="57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T109" s="20" t="s">
        <v>144</v>
      </c>
      <c r="AU109" s="20" t="s">
        <v>79</v>
      </c>
    </row>
    <row r="110" spans="1:65" s="2" customFormat="1" ht="16.5" customHeight="1">
      <c r="A110" s="35"/>
      <c r="B110" s="140"/>
      <c r="C110" s="141" t="s">
        <v>192</v>
      </c>
      <c r="D110" s="141" t="s">
        <v>137</v>
      </c>
      <c r="E110" s="142" t="s">
        <v>2236</v>
      </c>
      <c r="F110" s="143" t="s">
        <v>2237</v>
      </c>
      <c r="G110" s="144" t="s">
        <v>1054</v>
      </c>
      <c r="H110" s="145">
        <v>1</v>
      </c>
      <c r="I110" s="146"/>
      <c r="J110" s="147">
        <f>ROUND(I110*H110,2)</f>
        <v>0</v>
      </c>
      <c r="K110" s="143" t="s">
        <v>141</v>
      </c>
      <c r="L110" s="36"/>
      <c r="M110" s="148" t="s">
        <v>3</v>
      </c>
      <c r="N110" s="149" t="s">
        <v>40</v>
      </c>
      <c r="O110" s="56"/>
      <c r="P110" s="150">
        <f>O110*H110</f>
        <v>0</v>
      </c>
      <c r="Q110" s="150">
        <v>0</v>
      </c>
      <c r="R110" s="150">
        <f>Q110*H110</f>
        <v>0</v>
      </c>
      <c r="S110" s="150">
        <v>0</v>
      </c>
      <c r="T110" s="151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52" t="s">
        <v>2201</v>
      </c>
      <c r="AT110" s="152" t="s">
        <v>137</v>
      </c>
      <c r="AU110" s="152" t="s">
        <v>79</v>
      </c>
      <c r="AY110" s="20" t="s">
        <v>135</v>
      </c>
      <c r="BE110" s="153">
        <f>IF(N110="základní",J110,0)</f>
        <v>0</v>
      </c>
      <c r="BF110" s="153">
        <f>IF(N110="snížená",J110,0)</f>
        <v>0</v>
      </c>
      <c r="BG110" s="153">
        <f>IF(N110="zákl. přenesená",J110,0)</f>
        <v>0</v>
      </c>
      <c r="BH110" s="153">
        <f>IF(N110="sníž. přenesená",J110,0)</f>
        <v>0</v>
      </c>
      <c r="BI110" s="153">
        <f>IF(N110="nulová",J110,0)</f>
        <v>0</v>
      </c>
      <c r="BJ110" s="20" t="s">
        <v>77</v>
      </c>
      <c r="BK110" s="153">
        <f>ROUND(I110*H110,2)</f>
        <v>0</v>
      </c>
      <c r="BL110" s="20" t="s">
        <v>2201</v>
      </c>
      <c r="BM110" s="152" t="s">
        <v>2238</v>
      </c>
    </row>
    <row r="111" spans="1:65" s="2" customFormat="1" ht="11.25">
      <c r="A111" s="35"/>
      <c r="B111" s="36"/>
      <c r="C111" s="35"/>
      <c r="D111" s="154" t="s">
        <v>144</v>
      </c>
      <c r="E111" s="35"/>
      <c r="F111" s="155" t="s">
        <v>2239</v>
      </c>
      <c r="G111" s="35"/>
      <c r="H111" s="35"/>
      <c r="I111" s="156"/>
      <c r="J111" s="35"/>
      <c r="K111" s="35"/>
      <c r="L111" s="36"/>
      <c r="M111" s="157"/>
      <c r="N111" s="158"/>
      <c r="O111" s="56"/>
      <c r="P111" s="56"/>
      <c r="Q111" s="56"/>
      <c r="R111" s="56"/>
      <c r="S111" s="56"/>
      <c r="T111" s="57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20" t="s">
        <v>144</v>
      </c>
      <c r="AU111" s="20" t="s">
        <v>79</v>
      </c>
    </row>
    <row r="112" spans="1:65" s="2" customFormat="1" ht="48.75">
      <c r="A112" s="35"/>
      <c r="B112" s="36"/>
      <c r="C112" s="35"/>
      <c r="D112" s="160" t="s">
        <v>1000</v>
      </c>
      <c r="E112" s="35"/>
      <c r="F112" s="197" t="s">
        <v>2240</v>
      </c>
      <c r="G112" s="35"/>
      <c r="H112" s="35"/>
      <c r="I112" s="156"/>
      <c r="J112" s="35"/>
      <c r="K112" s="35"/>
      <c r="L112" s="36"/>
      <c r="M112" s="157"/>
      <c r="N112" s="158"/>
      <c r="O112" s="56"/>
      <c r="P112" s="56"/>
      <c r="Q112" s="56"/>
      <c r="R112" s="56"/>
      <c r="S112" s="56"/>
      <c r="T112" s="57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T112" s="20" t="s">
        <v>1000</v>
      </c>
      <c r="AU112" s="20" t="s">
        <v>79</v>
      </c>
    </row>
    <row r="113" spans="1:65" s="2" customFormat="1" ht="16.5" customHeight="1">
      <c r="A113" s="35"/>
      <c r="B113" s="140"/>
      <c r="C113" s="141" t="s">
        <v>199</v>
      </c>
      <c r="D113" s="141" t="s">
        <v>137</v>
      </c>
      <c r="E113" s="142" t="s">
        <v>2241</v>
      </c>
      <c r="F113" s="143" t="s">
        <v>2242</v>
      </c>
      <c r="G113" s="144" t="s">
        <v>1054</v>
      </c>
      <c r="H113" s="145">
        <v>1</v>
      </c>
      <c r="I113" s="146"/>
      <c r="J113" s="147">
        <f>ROUND(I113*H113,2)</f>
        <v>0</v>
      </c>
      <c r="K113" s="143" t="s">
        <v>141</v>
      </c>
      <c r="L113" s="36"/>
      <c r="M113" s="148" t="s">
        <v>3</v>
      </c>
      <c r="N113" s="149" t="s">
        <v>40</v>
      </c>
      <c r="O113" s="56"/>
      <c r="P113" s="150">
        <f>O113*H113</f>
        <v>0</v>
      </c>
      <c r="Q113" s="150">
        <v>0</v>
      </c>
      <c r="R113" s="150">
        <f>Q113*H113</f>
        <v>0</v>
      </c>
      <c r="S113" s="150">
        <v>0</v>
      </c>
      <c r="T113" s="151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52" t="s">
        <v>2201</v>
      </c>
      <c r="AT113" s="152" t="s">
        <v>137</v>
      </c>
      <c r="AU113" s="152" t="s">
        <v>79</v>
      </c>
      <c r="AY113" s="20" t="s">
        <v>135</v>
      </c>
      <c r="BE113" s="153">
        <f>IF(N113="základní",J113,0)</f>
        <v>0</v>
      </c>
      <c r="BF113" s="153">
        <f>IF(N113="snížená",J113,0)</f>
        <v>0</v>
      </c>
      <c r="BG113" s="153">
        <f>IF(N113="zákl. přenesená",J113,0)</f>
        <v>0</v>
      </c>
      <c r="BH113" s="153">
        <f>IF(N113="sníž. přenesená",J113,0)</f>
        <v>0</v>
      </c>
      <c r="BI113" s="153">
        <f>IF(N113="nulová",J113,0)</f>
        <v>0</v>
      </c>
      <c r="BJ113" s="20" t="s">
        <v>77</v>
      </c>
      <c r="BK113" s="153">
        <f>ROUND(I113*H113,2)</f>
        <v>0</v>
      </c>
      <c r="BL113" s="20" t="s">
        <v>2201</v>
      </c>
      <c r="BM113" s="152" t="s">
        <v>2243</v>
      </c>
    </row>
    <row r="114" spans="1:65" s="2" customFormat="1" ht="11.25">
      <c r="A114" s="35"/>
      <c r="B114" s="36"/>
      <c r="C114" s="35"/>
      <c r="D114" s="154" t="s">
        <v>144</v>
      </c>
      <c r="E114" s="35"/>
      <c r="F114" s="155" t="s">
        <v>2244</v>
      </c>
      <c r="G114" s="35"/>
      <c r="H114" s="35"/>
      <c r="I114" s="156"/>
      <c r="J114" s="35"/>
      <c r="K114" s="35"/>
      <c r="L114" s="36"/>
      <c r="M114" s="157"/>
      <c r="N114" s="158"/>
      <c r="O114" s="56"/>
      <c r="P114" s="56"/>
      <c r="Q114" s="56"/>
      <c r="R114" s="56"/>
      <c r="S114" s="56"/>
      <c r="T114" s="57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20" t="s">
        <v>144</v>
      </c>
      <c r="AU114" s="20" t="s">
        <v>79</v>
      </c>
    </row>
    <row r="115" spans="1:65" s="2" customFormat="1" ht="58.5">
      <c r="A115" s="35"/>
      <c r="B115" s="36"/>
      <c r="C115" s="35"/>
      <c r="D115" s="160" t="s">
        <v>1000</v>
      </c>
      <c r="E115" s="35"/>
      <c r="F115" s="197" t="s">
        <v>2245</v>
      </c>
      <c r="G115" s="35"/>
      <c r="H115" s="35"/>
      <c r="I115" s="156"/>
      <c r="J115" s="35"/>
      <c r="K115" s="35"/>
      <c r="L115" s="36"/>
      <c r="M115" s="157"/>
      <c r="N115" s="158"/>
      <c r="O115" s="56"/>
      <c r="P115" s="56"/>
      <c r="Q115" s="56"/>
      <c r="R115" s="56"/>
      <c r="S115" s="56"/>
      <c r="T115" s="57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20" t="s">
        <v>1000</v>
      </c>
      <c r="AU115" s="20" t="s">
        <v>79</v>
      </c>
    </row>
    <row r="116" spans="1:65" s="2" customFormat="1" ht="16.5" customHeight="1">
      <c r="A116" s="35"/>
      <c r="B116" s="140"/>
      <c r="C116" s="141" t="s">
        <v>206</v>
      </c>
      <c r="D116" s="141" t="s">
        <v>137</v>
      </c>
      <c r="E116" s="142" t="s">
        <v>2246</v>
      </c>
      <c r="F116" s="143" t="s">
        <v>2247</v>
      </c>
      <c r="G116" s="144" t="s">
        <v>1054</v>
      </c>
      <c r="H116" s="145">
        <v>1</v>
      </c>
      <c r="I116" s="146"/>
      <c r="J116" s="147">
        <f>ROUND(I116*H116,2)</f>
        <v>0</v>
      </c>
      <c r="K116" s="143" t="s">
        <v>141</v>
      </c>
      <c r="L116" s="36"/>
      <c r="M116" s="148" t="s">
        <v>3</v>
      </c>
      <c r="N116" s="149" t="s">
        <v>40</v>
      </c>
      <c r="O116" s="56"/>
      <c r="P116" s="150">
        <f>O116*H116</f>
        <v>0</v>
      </c>
      <c r="Q116" s="150">
        <v>0</v>
      </c>
      <c r="R116" s="150">
        <f>Q116*H116</f>
        <v>0</v>
      </c>
      <c r="S116" s="150">
        <v>0</v>
      </c>
      <c r="T116" s="151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52" t="s">
        <v>2201</v>
      </c>
      <c r="AT116" s="152" t="s">
        <v>137</v>
      </c>
      <c r="AU116" s="152" t="s">
        <v>79</v>
      </c>
      <c r="AY116" s="20" t="s">
        <v>135</v>
      </c>
      <c r="BE116" s="153">
        <f>IF(N116="základní",J116,0)</f>
        <v>0</v>
      </c>
      <c r="BF116" s="153">
        <f>IF(N116="snížená",J116,0)</f>
        <v>0</v>
      </c>
      <c r="BG116" s="153">
        <f>IF(N116="zákl. přenesená",J116,0)</f>
        <v>0</v>
      </c>
      <c r="BH116" s="153">
        <f>IF(N116="sníž. přenesená",J116,0)</f>
        <v>0</v>
      </c>
      <c r="BI116" s="153">
        <f>IF(N116="nulová",J116,0)</f>
        <v>0</v>
      </c>
      <c r="BJ116" s="20" t="s">
        <v>77</v>
      </c>
      <c r="BK116" s="153">
        <f>ROUND(I116*H116,2)</f>
        <v>0</v>
      </c>
      <c r="BL116" s="20" t="s">
        <v>2201</v>
      </c>
      <c r="BM116" s="152" t="s">
        <v>2248</v>
      </c>
    </row>
    <row r="117" spans="1:65" s="2" customFormat="1" ht="11.25">
      <c r="A117" s="35"/>
      <c r="B117" s="36"/>
      <c r="C117" s="35"/>
      <c r="D117" s="154" t="s">
        <v>144</v>
      </c>
      <c r="E117" s="35"/>
      <c r="F117" s="155" t="s">
        <v>2249</v>
      </c>
      <c r="G117" s="35"/>
      <c r="H117" s="35"/>
      <c r="I117" s="156"/>
      <c r="J117" s="35"/>
      <c r="K117" s="35"/>
      <c r="L117" s="36"/>
      <c r="M117" s="157"/>
      <c r="N117" s="158"/>
      <c r="O117" s="56"/>
      <c r="P117" s="56"/>
      <c r="Q117" s="56"/>
      <c r="R117" s="56"/>
      <c r="S117" s="56"/>
      <c r="T117" s="57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20" t="s">
        <v>144</v>
      </c>
      <c r="AU117" s="20" t="s">
        <v>79</v>
      </c>
    </row>
    <row r="118" spans="1:65" s="2" customFormat="1" ht="87.75">
      <c r="A118" s="35"/>
      <c r="B118" s="36"/>
      <c r="C118" s="35"/>
      <c r="D118" s="160" t="s">
        <v>1000</v>
      </c>
      <c r="E118" s="35"/>
      <c r="F118" s="197" t="s">
        <v>2250</v>
      </c>
      <c r="G118" s="35"/>
      <c r="H118" s="35"/>
      <c r="I118" s="156"/>
      <c r="J118" s="35"/>
      <c r="K118" s="35"/>
      <c r="L118" s="36"/>
      <c r="M118" s="157"/>
      <c r="N118" s="158"/>
      <c r="O118" s="56"/>
      <c r="P118" s="56"/>
      <c r="Q118" s="56"/>
      <c r="R118" s="56"/>
      <c r="S118" s="56"/>
      <c r="T118" s="57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20" t="s">
        <v>1000</v>
      </c>
      <c r="AU118" s="20" t="s">
        <v>79</v>
      </c>
    </row>
    <row r="119" spans="1:65" s="2" customFormat="1" ht="16.5" customHeight="1">
      <c r="A119" s="35"/>
      <c r="B119" s="140"/>
      <c r="C119" s="141" t="s">
        <v>213</v>
      </c>
      <c r="D119" s="141" t="s">
        <v>137</v>
      </c>
      <c r="E119" s="142" t="s">
        <v>2251</v>
      </c>
      <c r="F119" s="143" t="s">
        <v>2252</v>
      </c>
      <c r="G119" s="144" t="s">
        <v>1054</v>
      </c>
      <c r="H119" s="145">
        <v>1</v>
      </c>
      <c r="I119" s="146"/>
      <c r="J119" s="147">
        <f>ROUND(I119*H119,2)</f>
        <v>0</v>
      </c>
      <c r="K119" s="143" t="s">
        <v>141</v>
      </c>
      <c r="L119" s="36"/>
      <c r="M119" s="148" t="s">
        <v>3</v>
      </c>
      <c r="N119" s="149" t="s">
        <v>40</v>
      </c>
      <c r="O119" s="56"/>
      <c r="P119" s="150">
        <f>O119*H119</f>
        <v>0</v>
      </c>
      <c r="Q119" s="150">
        <v>0</v>
      </c>
      <c r="R119" s="150">
        <f>Q119*H119</f>
        <v>0</v>
      </c>
      <c r="S119" s="150">
        <v>0</v>
      </c>
      <c r="T119" s="151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52" t="s">
        <v>2201</v>
      </c>
      <c r="AT119" s="152" t="s">
        <v>137</v>
      </c>
      <c r="AU119" s="152" t="s">
        <v>79</v>
      </c>
      <c r="AY119" s="20" t="s">
        <v>135</v>
      </c>
      <c r="BE119" s="153">
        <f>IF(N119="základní",J119,0)</f>
        <v>0</v>
      </c>
      <c r="BF119" s="153">
        <f>IF(N119="snížená",J119,0)</f>
        <v>0</v>
      </c>
      <c r="BG119" s="153">
        <f>IF(N119="zákl. přenesená",J119,0)</f>
        <v>0</v>
      </c>
      <c r="BH119" s="153">
        <f>IF(N119="sníž. přenesená",J119,0)</f>
        <v>0</v>
      </c>
      <c r="BI119" s="153">
        <f>IF(N119="nulová",J119,0)</f>
        <v>0</v>
      </c>
      <c r="BJ119" s="20" t="s">
        <v>77</v>
      </c>
      <c r="BK119" s="153">
        <f>ROUND(I119*H119,2)</f>
        <v>0</v>
      </c>
      <c r="BL119" s="20" t="s">
        <v>2201</v>
      </c>
      <c r="BM119" s="152" t="s">
        <v>2253</v>
      </c>
    </row>
    <row r="120" spans="1:65" s="2" customFormat="1" ht="11.25">
      <c r="A120" s="35"/>
      <c r="B120" s="36"/>
      <c r="C120" s="35"/>
      <c r="D120" s="154" t="s">
        <v>144</v>
      </c>
      <c r="E120" s="35"/>
      <c r="F120" s="155" t="s">
        <v>2254</v>
      </c>
      <c r="G120" s="35"/>
      <c r="H120" s="35"/>
      <c r="I120" s="156"/>
      <c r="J120" s="35"/>
      <c r="K120" s="35"/>
      <c r="L120" s="36"/>
      <c r="M120" s="157"/>
      <c r="N120" s="158"/>
      <c r="O120" s="56"/>
      <c r="P120" s="56"/>
      <c r="Q120" s="56"/>
      <c r="R120" s="56"/>
      <c r="S120" s="56"/>
      <c r="T120" s="57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20" t="s">
        <v>144</v>
      </c>
      <c r="AU120" s="20" t="s">
        <v>79</v>
      </c>
    </row>
    <row r="121" spans="1:65" s="2" customFormat="1" ht="19.5">
      <c r="A121" s="35"/>
      <c r="B121" s="36"/>
      <c r="C121" s="35"/>
      <c r="D121" s="160" t="s">
        <v>1000</v>
      </c>
      <c r="E121" s="35"/>
      <c r="F121" s="197" t="s">
        <v>2255</v>
      </c>
      <c r="G121" s="35"/>
      <c r="H121" s="35"/>
      <c r="I121" s="156"/>
      <c r="J121" s="35"/>
      <c r="K121" s="35"/>
      <c r="L121" s="36"/>
      <c r="M121" s="157"/>
      <c r="N121" s="158"/>
      <c r="O121" s="56"/>
      <c r="P121" s="56"/>
      <c r="Q121" s="56"/>
      <c r="R121" s="56"/>
      <c r="S121" s="56"/>
      <c r="T121" s="57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T121" s="20" t="s">
        <v>1000</v>
      </c>
      <c r="AU121" s="20" t="s">
        <v>79</v>
      </c>
    </row>
    <row r="122" spans="1:65" s="2" customFormat="1" ht="16.5" customHeight="1">
      <c r="A122" s="35"/>
      <c r="B122" s="140"/>
      <c r="C122" s="141" t="s">
        <v>9</v>
      </c>
      <c r="D122" s="141" t="s">
        <v>137</v>
      </c>
      <c r="E122" s="142" t="s">
        <v>2256</v>
      </c>
      <c r="F122" s="143" t="s">
        <v>2257</v>
      </c>
      <c r="G122" s="144" t="s">
        <v>1054</v>
      </c>
      <c r="H122" s="145">
        <v>1</v>
      </c>
      <c r="I122" s="146"/>
      <c r="J122" s="147">
        <f>ROUND(I122*H122,2)</f>
        <v>0</v>
      </c>
      <c r="K122" s="143" t="s">
        <v>141</v>
      </c>
      <c r="L122" s="36"/>
      <c r="M122" s="148" t="s">
        <v>3</v>
      </c>
      <c r="N122" s="149" t="s">
        <v>40</v>
      </c>
      <c r="O122" s="56"/>
      <c r="P122" s="150">
        <f>O122*H122</f>
        <v>0</v>
      </c>
      <c r="Q122" s="150">
        <v>0</v>
      </c>
      <c r="R122" s="150">
        <f>Q122*H122</f>
        <v>0</v>
      </c>
      <c r="S122" s="150">
        <v>0</v>
      </c>
      <c r="T122" s="151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52" t="s">
        <v>2201</v>
      </c>
      <c r="AT122" s="152" t="s">
        <v>137</v>
      </c>
      <c r="AU122" s="152" t="s">
        <v>79</v>
      </c>
      <c r="AY122" s="20" t="s">
        <v>135</v>
      </c>
      <c r="BE122" s="153">
        <f>IF(N122="základní",J122,0)</f>
        <v>0</v>
      </c>
      <c r="BF122" s="153">
        <f>IF(N122="snížená",J122,0)</f>
        <v>0</v>
      </c>
      <c r="BG122" s="153">
        <f>IF(N122="zákl. přenesená",J122,0)</f>
        <v>0</v>
      </c>
      <c r="BH122" s="153">
        <f>IF(N122="sníž. přenesená",J122,0)</f>
        <v>0</v>
      </c>
      <c r="BI122" s="153">
        <f>IF(N122="nulová",J122,0)</f>
        <v>0</v>
      </c>
      <c r="BJ122" s="20" t="s">
        <v>77</v>
      </c>
      <c r="BK122" s="153">
        <f>ROUND(I122*H122,2)</f>
        <v>0</v>
      </c>
      <c r="BL122" s="20" t="s">
        <v>2201</v>
      </c>
      <c r="BM122" s="152" t="s">
        <v>2258</v>
      </c>
    </row>
    <row r="123" spans="1:65" s="2" customFormat="1" ht="11.25">
      <c r="A123" s="35"/>
      <c r="B123" s="36"/>
      <c r="C123" s="35"/>
      <c r="D123" s="154" t="s">
        <v>144</v>
      </c>
      <c r="E123" s="35"/>
      <c r="F123" s="155" t="s">
        <v>2259</v>
      </c>
      <c r="G123" s="35"/>
      <c r="H123" s="35"/>
      <c r="I123" s="156"/>
      <c r="J123" s="35"/>
      <c r="K123" s="35"/>
      <c r="L123" s="36"/>
      <c r="M123" s="157"/>
      <c r="N123" s="158"/>
      <c r="O123" s="56"/>
      <c r="P123" s="56"/>
      <c r="Q123" s="56"/>
      <c r="R123" s="56"/>
      <c r="S123" s="56"/>
      <c r="T123" s="57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20" t="s">
        <v>144</v>
      </c>
      <c r="AU123" s="20" t="s">
        <v>79</v>
      </c>
    </row>
    <row r="124" spans="1:65" s="12" customFormat="1" ht="22.9" customHeight="1">
      <c r="B124" s="127"/>
      <c r="D124" s="128" t="s">
        <v>68</v>
      </c>
      <c r="E124" s="138" t="s">
        <v>2260</v>
      </c>
      <c r="F124" s="138" t="s">
        <v>2261</v>
      </c>
      <c r="I124" s="130"/>
      <c r="J124" s="139">
        <f>BK124</f>
        <v>0</v>
      </c>
      <c r="L124" s="127"/>
      <c r="M124" s="132"/>
      <c r="N124" s="133"/>
      <c r="O124" s="133"/>
      <c r="P124" s="134">
        <f>SUM(P125:P133)</f>
        <v>0</v>
      </c>
      <c r="Q124" s="133"/>
      <c r="R124" s="134">
        <f>SUM(R125:R133)</f>
        <v>0</v>
      </c>
      <c r="S124" s="133"/>
      <c r="T124" s="135">
        <f>SUM(T125:T133)</f>
        <v>0</v>
      </c>
      <c r="AR124" s="128" t="s">
        <v>167</v>
      </c>
      <c r="AT124" s="136" t="s">
        <v>68</v>
      </c>
      <c r="AU124" s="136" t="s">
        <v>77</v>
      </c>
      <c r="AY124" s="128" t="s">
        <v>135</v>
      </c>
      <c r="BK124" s="137">
        <f>SUM(BK125:BK133)</f>
        <v>0</v>
      </c>
    </row>
    <row r="125" spans="1:65" s="2" customFormat="1" ht="16.5" customHeight="1">
      <c r="A125" s="35"/>
      <c r="B125" s="140"/>
      <c r="C125" s="141" t="s">
        <v>259</v>
      </c>
      <c r="D125" s="141" t="s">
        <v>137</v>
      </c>
      <c r="E125" s="142" t="s">
        <v>2262</v>
      </c>
      <c r="F125" s="143" t="s">
        <v>2263</v>
      </c>
      <c r="G125" s="144" t="s">
        <v>1054</v>
      </c>
      <c r="H125" s="145">
        <v>1</v>
      </c>
      <c r="I125" s="146"/>
      <c r="J125" s="147">
        <f>ROUND(I125*H125,2)</f>
        <v>0</v>
      </c>
      <c r="K125" s="143" t="s">
        <v>141</v>
      </c>
      <c r="L125" s="36"/>
      <c r="M125" s="148" t="s">
        <v>3</v>
      </c>
      <c r="N125" s="149" t="s">
        <v>40</v>
      </c>
      <c r="O125" s="56"/>
      <c r="P125" s="150">
        <f>O125*H125</f>
        <v>0</v>
      </c>
      <c r="Q125" s="150">
        <v>0</v>
      </c>
      <c r="R125" s="150">
        <f>Q125*H125</f>
        <v>0</v>
      </c>
      <c r="S125" s="150">
        <v>0</v>
      </c>
      <c r="T125" s="151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52" t="s">
        <v>2201</v>
      </c>
      <c r="AT125" s="152" t="s">
        <v>137</v>
      </c>
      <c r="AU125" s="152" t="s">
        <v>79</v>
      </c>
      <c r="AY125" s="20" t="s">
        <v>135</v>
      </c>
      <c r="BE125" s="153">
        <f>IF(N125="základní",J125,0)</f>
        <v>0</v>
      </c>
      <c r="BF125" s="153">
        <f>IF(N125="snížená",J125,0)</f>
        <v>0</v>
      </c>
      <c r="BG125" s="153">
        <f>IF(N125="zákl. přenesená",J125,0)</f>
        <v>0</v>
      </c>
      <c r="BH125" s="153">
        <f>IF(N125="sníž. přenesená",J125,0)</f>
        <v>0</v>
      </c>
      <c r="BI125" s="153">
        <f>IF(N125="nulová",J125,0)</f>
        <v>0</v>
      </c>
      <c r="BJ125" s="20" t="s">
        <v>77</v>
      </c>
      <c r="BK125" s="153">
        <f>ROUND(I125*H125,2)</f>
        <v>0</v>
      </c>
      <c r="BL125" s="20" t="s">
        <v>2201</v>
      </c>
      <c r="BM125" s="152" t="s">
        <v>2264</v>
      </c>
    </row>
    <row r="126" spans="1:65" s="2" customFormat="1" ht="11.25">
      <c r="A126" s="35"/>
      <c r="B126" s="36"/>
      <c r="C126" s="35"/>
      <c r="D126" s="154" t="s">
        <v>144</v>
      </c>
      <c r="E126" s="35"/>
      <c r="F126" s="155" t="s">
        <v>2265</v>
      </c>
      <c r="G126" s="35"/>
      <c r="H126" s="35"/>
      <c r="I126" s="156"/>
      <c r="J126" s="35"/>
      <c r="K126" s="35"/>
      <c r="L126" s="36"/>
      <c r="M126" s="157"/>
      <c r="N126" s="158"/>
      <c r="O126" s="56"/>
      <c r="P126" s="56"/>
      <c r="Q126" s="56"/>
      <c r="R126" s="56"/>
      <c r="S126" s="56"/>
      <c r="T126" s="57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20" t="s">
        <v>144</v>
      </c>
      <c r="AU126" s="20" t="s">
        <v>79</v>
      </c>
    </row>
    <row r="127" spans="1:65" s="2" customFormat="1" ht="19.5">
      <c r="A127" s="35"/>
      <c r="B127" s="36"/>
      <c r="C127" s="35"/>
      <c r="D127" s="160" t="s">
        <v>1000</v>
      </c>
      <c r="E127" s="35"/>
      <c r="F127" s="197" t="s">
        <v>2266</v>
      </c>
      <c r="G127" s="35"/>
      <c r="H127" s="35"/>
      <c r="I127" s="156"/>
      <c r="J127" s="35"/>
      <c r="K127" s="35"/>
      <c r="L127" s="36"/>
      <c r="M127" s="157"/>
      <c r="N127" s="158"/>
      <c r="O127" s="56"/>
      <c r="P127" s="56"/>
      <c r="Q127" s="56"/>
      <c r="R127" s="56"/>
      <c r="S127" s="56"/>
      <c r="T127" s="57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20" t="s">
        <v>1000</v>
      </c>
      <c r="AU127" s="20" t="s">
        <v>79</v>
      </c>
    </row>
    <row r="128" spans="1:65" s="2" customFormat="1" ht="16.5" customHeight="1">
      <c r="A128" s="35"/>
      <c r="B128" s="140"/>
      <c r="C128" s="141" t="s">
        <v>267</v>
      </c>
      <c r="D128" s="141" t="s">
        <v>137</v>
      </c>
      <c r="E128" s="142" t="s">
        <v>2267</v>
      </c>
      <c r="F128" s="143" t="s">
        <v>2268</v>
      </c>
      <c r="G128" s="144" t="s">
        <v>1054</v>
      </c>
      <c r="H128" s="145">
        <v>1</v>
      </c>
      <c r="I128" s="146"/>
      <c r="J128" s="147">
        <f>ROUND(I128*H128,2)</f>
        <v>0</v>
      </c>
      <c r="K128" s="143" t="s">
        <v>141</v>
      </c>
      <c r="L128" s="36"/>
      <c r="M128" s="148" t="s">
        <v>3</v>
      </c>
      <c r="N128" s="149" t="s">
        <v>40</v>
      </c>
      <c r="O128" s="56"/>
      <c r="P128" s="150">
        <f>O128*H128</f>
        <v>0</v>
      </c>
      <c r="Q128" s="150">
        <v>0</v>
      </c>
      <c r="R128" s="150">
        <f>Q128*H128</f>
        <v>0</v>
      </c>
      <c r="S128" s="150">
        <v>0</v>
      </c>
      <c r="T128" s="151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52" t="s">
        <v>2201</v>
      </c>
      <c r="AT128" s="152" t="s">
        <v>137</v>
      </c>
      <c r="AU128" s="152" t="s">
        <v>79</v>
      </c>
      <c r="AY128" s="20" t="s">
        <v>135</v>
      </c>
      <c r="BE128" s="153">
        <f>IF(N128="základní",J128,0)</f>
        <v>0</v>
      </c>
      <c r="BF128" s="153">
        <f>IF(N128="snížená",J128,0)</f>
        <v>0</v>
      </c>
      <c r="BG128" s="153">
        <f>IF(N128="zákl. přenesená",J128,0)</f>
        <v>0</v>
      </c>
      <c r="BH128" s="153">
        <f>IF(N128="sníž. přenesená",J128,0)</f>
        <v>0</v>
      </c>
      <c r="BI128" s="153">
        <f>IF(N128="nulová",J128,0)</f>
        <v>0</v>
      </c>
      <c r="BJ128" s="20" t="s">
        <v>77</v>
      </c>
      <c r="BK128" s="153">
        <f>ROUND(I128*H128,2)</f>
        <v>0</v>
      </c>
      <c r="BL128" s="20" t="s">
        <v>2201</v>
      </c>
      <c r="BM128" s="152" t="s">
        <v>2269</v>
      </c>
    </row>
    <row r="129" spans="1:65" s="2" customFormat="1" ht="11.25">
      <c r="A129" s="35"/>
      <c r="B129" s="36"/>
      <c r="C129" s="35"/>
      <c r="D129" s="154" t="s">
        <v>144</v>
      </c>
      <c r="E129" s="35"/>
      <c r="F129" s="155" t="s">
        <v>2270</v>
      </c>
      <c r="G129" s="35"/>
      <c r="H129" s="35"/>
      <c r="I129" s="156"/>
      <c r="J129" s="35"/>
      <c r="K129" s="35"/>
      <c r="L129" s="36"/>
      <c r="M129" s="157"/>
      <c r="N129" s="158"/>
      <c r="O129" s="56"/>
      <c r="P129" s="56"/>
      <c r="Q129" s="56"/>
      <c r="R129" s="56"/>
      <c r="S129" s="56"/>
      <c r="T129" s="57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20" t="s">
        <v>144</v>
      </c>
      <c r="AU129" s="20" t="s">
        <v>79</v>
      </c>
    </row>
    <row r="130" spans="1:65" s="2" customFormat="1" ht="87.75">
      <c r="A130" s="35"/>
      <c r="B130" s="36"/>
      <c r="C130" s="35"/>
      <c r="D130" s="160" t="s">
        <v>1000</v>
      </c>
      <c r="E130" s="35"/>
      <c r="F130" s="197" t="s">
        <v>2271</v>
      </c>
      <c r="G130" s="35"/>
      <c r="H130" s="35"/>
      <c r="I130" s="156"/>
      <c r="J130" s="35"/>
      <c r="K130" s="35"/>
      <c r="L130" s="36"/>
      <c r="M130" s="157"/>
      <c r="N130" s="158"/>
      <c r="O130" s="56"/>
      <c r="P130" s="56"/>
      <c r="Q130" s="56"/>
      <c r="R130" s="56"/>
      <c r="S130" s="56"/>
      <c r="T130" s="57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20" t="s">
        <v>1000</v>
      </c>
      <c r="AU130" s="20" t="s">
        <v>79</v>
      </c>
    </row>
    <row r="131" spans="1:65" s="2" customFormat="1" ht="16.5" customHeight="1">
      <c r="A131" s="35"/>
      <c r="B131" s="140"/>
      <c r="C131" s="141" t="s">
        <v>281</v>
      </c>
      <c r="D131" s="141" t="s">
        <v>137</v>
      </c>
      <c r="E131" s="142" t="s">
        <v>2272</v>
      </c>
      <c r="F131" s="143" t="s">
        <v>2273</v>
      </c>
      <c r="G131" s="144" t="s">
        <v>1054</v>
      </c>
      <c r="H131" s="145">
        <v>1</v>
      </c>
      <c r="I131" s="146"/>
      <c r="J131" s="147">
        <f>ROUND(I131*H131,2)</f>
        <v>0</v>
      </c>
      <c r="K131" s="143" t="s">
        <v>141</v>
      </c>
      <c r="L131" s="36"/>
      <c r="M131" s="148" t="s">
        <v>3</v>
      </c>
      <c r="N131" s="149" t="s">
        <v>40</v>
      </c>
      <c r="O131" s="56"/>
      <c r="P131" s="150">
        <f>O131*H131</f>
        <v>0</v>
      </c>
      <c r="Q131" s="150">
        <v>0</v>
      </c>
      <c r="R131" s="150">
        <f>Q131*H131</f>
        <v>0</v>
      </c>
      <c r="S131" s="150">
        <v>0</v>
      </c>
      <c r="T131" s="151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52" t="s">
        <v>2201</v>
      </c>
      <c r="AT131" s="152" t="s">
        <v>137</v>
      </c>
      <c r="AU131" s="152" t="s">
        <v>79</v>
      </c>
      <c r="AY131" s="20" t="s">
        <v>135</v>
      </c>
      <c r="BE131" s="153">
        <f>IF(N131="základní",J131,0)</f>
        <v>0</v>
      </c>
      <c r="BF131" s="153">
        <f>IF(N131="snížená",J131,0)</f>
        <v>0</v>
      </c>
      <c r="BG131" s="153">
        <f>IF(N131="zákl. přenesená",J131,0)</f>
        <v>0</v>
      </c>
      <c r="BH131" s="153">
        <f>IF(N131="sníž. přenesená",J131,0)</f>
        <v>0</v>
      </c>
      <c r="BI131" s="153">
        <f>IF(N131="nulová",J131,0)</f>
        <v>0</v>
      </c>
      <c r="BJ131" s="20" t="s">
        <v>77</v>
      </c>
      <c r="BK131" s="153">
        <f>ROUND(I131*H131,2)</f>
        <v>0</v>
      </c>
      <c r="BL131" s="20" t="s">
        <v>2201</v>
      </c>
      <c r="BM131" s="152" t="s">
        <v>2274</v>
      </c>
    </row>
    <row r="132" spans="1:65" s="2" customFormat="1" ht="11.25">
      <c r="A132" s="35"/>
      <c r="B132" s="36"/>
      <c r="C132" s="35"/>
      <c r="D132" s="154" t="s">
        <v>144</v>
      </c>
      <c r="E132" s="35"/>
      <c r="F132" s="155" t="s">
        <v>2275</v>
      </c>
      <c r="G132" s="35"/>
      <c r="H132" s="35"/>
      <c r="I132" s="156"/>
      <c r="J132" s="35"/>
      <c r="K132" s="35"/>
      <c r="L132" s="36"/>
      <c r="M132" s="157"/>
      <c r="N132" s="158"/>
      <c r="O132" s="56"/>
      <c r="P132" s="56"/>
      <c r="Q132" s="56"/>
      <c r="R132" s="56"/>
      <c r="S132" s="56"/>
      <c r="T132" s="57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20" t="s">
        <v>144</v>
      </c>
      <c r="AU132" s="20" t="s">
        <v>79</v>
      </c>
    </row>
    <row r="133" spans="1:65" s="2" customFormat="1" ht="29.25">
      <c r="A133" s="35"/>
      <c r="B133" s="36"/>
      <c r="C133" s="35"/>
      <c r="D133" s="160" t="s">
        <v>1000</v>
      </c>
      <c r="E133" s="35"/>
      <c r="F133" s="197" t="s">
        <v>2276</v>
      </c>
      <c r="G133" s="35"/>
      <c r="H133" s="35"/>
      <c r="I133" s="156"/>
      <c r="J133" s="35"/>
      <c r="K133" s="35"/>
      <c r="L133" s="36"/>
      <c r="M133" s="157"/>
      <c r="N133" s="158"/>
      <c r="O133" s="56"/>
      <c r="P133" s="56"/>
      <c r="Q133" s="56"/>
      <c r="R133" s="56"/>
      <c r="S133" s="56"/>
      <c r="T133" s="57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20" t="s">
        <v>1000</v>
      </c>
      <c r="AU133" s="20" t="s">
        <v>79</v>
      </c>
    </row>
    <row r="134" spans="1:65" s="12" customFormat="1" ht="22.9" customHeight="1">
      <c r="B134" s="127"/>
      <c r="D134" s="128" t="s">
        <v>68</v>
      </c>
      <c r="E134" s="138" t="s">
        <v>2277</v>
      </c>
      <c r="F134" s="138" t="s">
        <v>2278</v>
      </c>
      <c r="I134" s="130"/>
      <c r="J134" s="139">
        <f>BK134</f>
        <v>0</v>
      </c>
      <c r="L134" s="127"/>
      <c r="M134" s="132"/>
      <c r="N134" s="133"/>
      <c r="O134" s="133"/>
      <c r="P134" s="134">
        <f>SUM(P135:P136)</f>
        <v>0</v>
      </c>
      <c r="Q134" s="133"/>
      <c r="R134" s="134">
        <f>SUM(R135:R136)</f>
        <v>0</v>
      </c>
      <c r="S134" s="133"/>
      <c r="T134" s="135">
        <f>SUM(T135:T136)</f>
        <v>0</v>
      </c>
      <c r="AR134" s="128" t="s">
        <v>167</v>
      </c>
      <c r="AT134" s="136" t="s">
        <v>68</v>
      </c>
      <c r="AU134" s="136" t="s">
        <v>77</v>
      </c>
      <c r="AY134" s="128" t="s">
        <v>135</v>
      </c>
      <c r="BK134" s="137">
        <f>SUM(BK135:BK136)</f>
        <v>0</v>
      </c>
    </row>
    <row r="135" spans="1:65" s="2" customFormat="1" ht="16.5" customHeight="1">
      <c r="A135" s="35"/>
      <c r="B135" s="140"/>
      <c r="C135" s="141" t="s">
        <v>290</v>
      </c>
      <c r="D135" s="141" t="s">
        <v>137</v>
      </c>
      <c r="E135" s="142" t="s">
        <v>2279</v>
      </c>
      <c r="F135" s="143" t="s">
        <v>2280</v>
      </c>
      <c r="G135" s="144" t="s">
        <v>1054</v>
      </c>
      <c r="H135" s="145">
        <v>1</v>
      </c>
      <c r="I135" s="146"/>
      <c r="J135" s="147">
        <f>ROUND(I135*H135,2)</f>
        <v>0</v>
      </c>
      <c r="K135" s="143" t="s">
        <v>141</v>
      </c>
      <c r="L135" s="36"/>
      <c r="M135" s="148" t="s">
        <v>3</v>
      </c>
      <c r="N135" s="149" t="s">
        <v>40</v>
      </c>
      <c r="O135" s="56"/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52" t="s">
        <v>2201</v>
      </c>
      <c r="AT135" s="152" t="s">
        <v>137</v>
      </c>
      <c r="AU135" s="152" t="s">
        <v>79</v>
      </c>
      <c r="AY135" s="20" t="s">
        <v>135</v>
      </c>
      <c r="BE135" s="153">
        <f>IF(N135="základní",J135,0)</f>
        <v>0</v>
      </c>
      <c r="BF135" s="153">
        <f>IF(N135="snížená",J135,0)</f>
        <v>0</v>
      </c>
      <c r="BG135" s="153">
        <f>IF(N135="zákl. přenesená",J135,0)</f>
        <v>0</v>
      </c>
      <c r="BH135" s="153">
        <f>IF(N135="sníž. přenesená",J135,0)</f>
        <v>0</v>
      </c>
      <c r="BI135" s="153">
        <f>IF(N135="nulová",J135,0)</f>
        <v>0</v>
      </c>
      <c r="BJ135" s="20" t="s">
        <v>77</v>
      </c>
      <c r="BK135" s="153">
        <f>ROUND(I135*H135,2)</f>
        <v>0</v>
      </c>
      <c r="BL135" s="20" t="s">
        <v>2201</v>
      </c>
      <c r="BM135" s="152" t="s">
        <v>2281</v>
      </c>
    </row>
    <row r="136" spans="1:65" s="2" customFormat="1" ht="11.25">
      <c r="A136" s="35"/>
      <c r="B136" s="36"/>
      <c r="C136" s="35"/>
      <c r="D136" s="154" t="s">
        <v>144</v>
      </c>
      <c r="E136" s="35"/>
      <c r="F136" s="155" t="s">
        <v>2282</v>
      </c>
      <c r="G136" s="35"/>
      <c r="H136" s="35"/>
      <c r="I136" s="156"/>
      <c r="J136" s="35"/>
      <c r="K136" s="35"/>
      <c r="L136" s="36"/>
      <c r="M136" s="157"/>
      <c r="N136" s="158"/>
      <c r="O136" s="56"/>
      <c r="P136" s="56"/>
      <c r="Q136" s="56"/>
      <c r="R136" s="56"/>
      <c r="S136" s="56"/>
      <c r="T136" s="57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20" t="s">
        <v>144</v>
      </c>
      <c r="AU136" s="20" t="s">
        <v>79</v>
      </c>
    </row>
    <row r="137" spans="1:65" s="12" customFormat="1" ht="22.9" customHeight="1">
      <c r="B137" s="127"/>
      <c r="D137" s="128" t="s">
        <v>68</v>
      </c>
      <c r="E137" s="138" t="s">
        <v>2283</v>
      </c>
      <c r="F137" s="138" t="s">
        <v>2284</v>
      </c>
      <c r="I137" s="130"/>
      <c r="J137" s="139">
        <f>BK137</f>
        <v>0</v>
      </c>
      <c r="L137" s="127"/>
      <c r="M137" s="132"/>
      <c r="N137" s="133"/>
      <c r="O137" s="133"/>
      <c r="P137" s="134">
        <f>SUM(P138:P143)</f>
        <v>0</v>
      </c>
      <c r="Q137" s="133"/>
      <c r="R137" s="134">
        <f>SUM(R138:R143)</f>
        <v>0</v>
      </c>
      <c r="S137" s="133"/>
      <c r="T137" s="135">
        <f>SUM(T138:T143)</f>
        <v>0</v>
      </c>
      <c r="AR137" s="128" t="s">
        <v>167</v>
      </c>
      <c r="AT137" s="136" t="s">
        <v>68</v>
      </c>
      <c r="AU137" s="136" t="s">
        <v>77</v>
      </c>
      <c r="AY137" s="128" t="s">
        <v>135</v>
      </c>
      <c r="BK137" s="137">
        <f>SUM(BK138:BK143)</f>
        <v>0</v>
      </c>
    </row>
    <row r="138" spans="1:65" s="2" customFormat="1" ht="16.5" customHeight="1">
      <c r="A138" s="35"/>
      <c r="B138" s="140"/>
      <c r="C138" s="141" t="s">
        <v>296</v>
      </c>
      <c r="D138" s="141" t="s">
        <v>137</v>
      </c>
      <c r="E138" s="142" t="s">
        <v>2285</v>
      </c>
      <c r="F138" s="143" t="s">
        <v>2286</v>
      </c>
      <c r="G138" s="144" t="s">
        <v>1054</v>
      </c>
      <c r="H138" s="145">
        <v>1</v>
      </c>
      <c r="I138" s="146"/>
      <c r="J138" s="147">
        <f>ROUND(I138*H138,2)</f>
        <v>0</v>
      </c>
      <c r="K138" s="143" t="s">
        <v>141</v>
      </c>
      <c r="L138" s="36"/>
      <c r="M138" s="148" t="s">
        <v>3</v>
      </c>
      <c r="N138" s="149" t="s">
        <v>40</v>
      </c>
      <c r="O138" s="56"/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52" t="s">
        <v>2201</v>
      </c>
      <c r="AT138" s="152" t="s">
        <v>137</v>
      </c>
      <c r="AU138" s="152" t="s">
        <v>79</v>
      </c>
      <c r="AY138" s="20" t="s">
        <v>135</v>
      </c>
      <c r="BE138" s="153">
        <f>IF(N138="základní",J138,0)</f>
        <v>0</v>
      </c>
      <c r="BF138" s="153">
        <f>IF(N138="snížená",J138,0)</f>
        <v>0</v>
      </c>
      <c r="BG138" s="153">
        <f>IF(N138="zákl. přenesená",J138,0)</f>
        <v>0</v>
      </c>
      <c r="BH138" s="153">
        <f>IF(N138="sníž. přenesená",J138,0)</f>
        <v>0</v>
      </c>
      <c r="BI138" s="153">
        <f>IF(N138="nulová",J138,0)</f>
        <v>0</v>
      </c>
      <c r="BJ138" s="20" t="s">
        <v>77</v>
      </c>
      <c r="BK138" s="153">
        <f>ROUND(I138*H138,2)</f>
        <v>0</v>
      </c>
      <c r="BL138" s="20" t="s">
        <v>2201</v>
      </c>
      <c r="BM138" s="152" t="s">
        <v>2287</v>
      </c>
    </row>
    <row r="139" spans="1:65" s="2" customFormat="1" ht="11.25">
      <c r="A139" s="35"/>
      <c r="B139" s="36"/>
      <c r="C139" s="35"/>
      <c r="D139" s="154" t="s">
        <v>144</v>
      </c>
      <c r="E139" s="35"/>
      <c r="F139" s="155" t="s">
        <v>2288</v>
      </c>
      <c r="G139" s="35"/>
      <c r="H139" s="35"/>
      <c r="I139" s="156"/>
      <c r="J139" s="35"/>
      <c r="K139" s="35"/>
      <c r="L139" s="36"/>
      <c r="M139" s="157"/>
      <c r="N139" s="158"/>
      <c r="O139" s="56"/>
      <c r="P139" s="56"/>
      <c r="Q139" s="56"/>
      <c r="R139" s="56"/>
      <c r="S139" s="56"/>
      <c r="T139" s="57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20" t="s">
        <v>144</v>
      </c>
      <c r="AU139" s="20" t="s">
        <v>79</v>
      </c>
    </row>
    <row r="140" spans="1:65" s="2" customFormat="1" ht="48.75">
      <c r="A140" s="35"/>
      <c r="B140" s="36"/>
      <c r="C140" s="35"/>
      <c r="D140" s="160" t="s">
        <v>1000</v>
      </c>
      <c r="E140" s="35"/>
      <c r="F140" s="197" t="s">
        <v>2289</v>
      </c>
      <c r="G140" s="35"/>
      <c r="H140" s="35"/>
      <c r="I140" s="156"/>
      <c r="J140" s="35"/>
      <c r="K140" s="35"/>
      <c r="L140" s="36"/>
      <c r="M140" s="157"/>
      <c r="N140" s="158"/>
      <c r="O140" s="56"/>
      <c r="P140" s="56"/>
      <c r="Q140" s="56"/>
      <c r="R140" s="56"/>
      <c r="S140" s="56"/>
      <c r="T140" s="57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20" t="s">
        <v>1000</v>
      </c>
      <c r="AU140" s="20" t="s">
        <v>79</v>
      </c>
    </row>
    <row r="141" spans="1:65" s="2" customFormat="1" ht="16.5" customHeight="1">
      <c r="A141" s="35"/>
      <c r="B141" s="140"/>
      <c r="C141" s="141" t="s">
        <v>148</v>
      </c>
      <c r="D141" s="141" t="s">
        <v>137</v>
      </c>
      <c r="E141" s="142" t="s">
        <v>2290</v>
      </c>
      <c r="F141" s="143" t="s">
        <v>2291</v>
      </c>
      <c r="G141" s="144" t="s">
        <v>1054</v>
      </c>
      <c r="H141" s="145">
        <v>1</v>
      </c>
      <c r="I141" s="146"/>
      <c r="J141" s="147">
        <f>ROUND(I141*H141,2)</f>
        <v>0</v>
      </c>
      <c r="K141" s="143" t="s">
        <v>141</v>
      </c>
      <c r="L141" s="36"/>
      <c r="M141" s="148" t="s">
        <v>3</v>
      </c>
      <c r="N141" s="149" t="s">
        <v>40</v>
      </c>
      <c r="O141" s="56"/>
      <c r="P141" s="150">
        <f>O141*H141</f>
        <v>0</v>
      </c>
      <c r="Q141" s="150">
        <v>0</v>
      </c>
      <c r="R141" s="150">
        <f>Q141*H141</f>
        <v>0</v>
      </c>
      <c r="S141" s="150">
        <v>0</v>
      </c>
      <c r="T141" s="151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52" t="s">
        <v>2201</v>
      </c>
      <c r="AT141" s="152" t="s">
        <v>137</v>
      </c>
      <c r="AU141" s="152" t="s">
        <v>79</v>
      </c>
      <c r="AY141" s="20" t="s">
        <v>135</v>
      </c>
      <c r="BE141" s="153">
        <f>IF(N141="základní",J141,0)</f>
        <v>0</v>
      </c>
      <c r="BF141" s="153">
        <f>IF(N141="snížená",J141,0)</f>
        <v>0</v>
      </c>
      <c r="BG141" s="153">
        <f>IF(N141="zákl. přenesená",J141,0)</f>
        <v>0</v>
      </c>
      <c r="BH141" s="153">
        <f>IF(N141="sníž. přenesená",J141,0)</f>
        <v>0</v>
      </c>
      <c r="BI141" s="153">
        <f>IF(N141="nulová",J141,0)</f>
        <v>0</v>
      </c>
      <c r="BJ141" s="20" t="s">
        <v>77</v>
      </c>
      <c r="BK141" s="153">
        <f>ROUND(I141*H141,2)</f>
        <v>0</v>
      </c>
      <c r="BL141" s="20" t="s">
        <v>2201</v>
      </c>
      <c r="BM141" s="152" t="s">
        <v>2292</v>
      </c>
    </row>
    <row r="142" spans="1:65" s="2" customFormat="1" ht="11.25">
      <c r="A142" s="35"/>
      <c r="B142" s="36"/>
      <c r="C142" s="35"/>
      <c r="D142" s="154" t="s">
        <v>144</v>
      </c>
      <c r="E142" s="35"/>
      <c r="F142" s="155" t="s">
        <v>2293</v>
      </c>
      <c r="G142" s="35"/>
      <c r="H142" s="35"/>
      <c r="I142" s="156"/>
      <c r="J142" s="35"/>
      <c r="K142" s="35"/>
      <c r="L142" s="36"/>
      <c r="M142" s="157"/>
      <c r="N142" s="158"/>
      <c r="O142" s="56"/>
      <c r="P142" s="56"/>
      <c r="Q142" s="56"/>
      <c r="R142" s="56"/>
      <c r="S142" s="56"/>
      <c r="T142" s="57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20" t="s">
        <v>144</v>
      </c>
      <c r="AU142" s="20" t="s">
        <v>79</v>
      </c>
    </row>
    <row r="143" spans="1:65" s="2" customFormat="1" ht="107.25">
      <c r="A143" s="35"/>
      <c r="B143" s="36"/>
      <c r="C143" s="35"/>
      <c r="D143" s="160" t="s">
        <v>1000</v>
      </c>
      <c r="E143" s="35"/>
      <c r="F143" s="197" t="s">
        <v>2294</v>
      </c>
      <c r="G143" s="35"/>
      <c r="H143" s="35"/>
      <c r="I143" s="156"/>
      <c r="J143" s="35"/>
      <c r="K143" s="35"/>
      <c r="L143" s="36"/>
      <c r="M143" s="157"/>
      <c r="N143" s="158"/>
      <c r="O143" s="56"/>
      <c r="P143" s="56"/>
      <c r="Q143" s="56"/>
      <c r="R143" s="56"/>
      <c r="S143" s="56"/>
      <c r="T143" s="57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20" t="s">
        <v>1000</v>
      </c>
      <c r="AU143" s="20" t="s">
        <v>79</v>
      </c>
    </row>
    <row r="144" spans="1:65" s="12" customFormat="1" ht="22.9" customHeight="1">
      <c r="B144" s="127"/>
      <c r="D144" s="128" t="s">
        <v>68</v>
      </c>
      <c r="E144" s="138" t="s">
        <v>2295</v>
      </c>
      <c r="F144" s="138" t="s">
        <v>2296</v>
      </c>
      <c r="I144" s="130"/>
      <c r="J144" s="139">
        <f>BK144</f>
        <v>0</v>
      </c>
      <c r="L144" s="127"/>
      <c r="M144" s="132"/>
      <c r="N144" s="133"/>
      <c r="O144" s="133"/>
      <c r="P144" s="134">
        <f>SUM(P145:P147)</f>
        <v>0</v>
      </c>
      <c r="Q144" s="133"/>
      <c r="R144" s="134">
        <f>SUM(R145:R147)</f>
        <v>0</v>
      </c>
      <c r="S144" s="133"/>
      <c r="T144" s="135">
        <f>SUM(T145:T147)</f>
        <v>0</v>
      </c>
      <c r="AR144" s="128" t="s">
        <v>167</v>
      </c>
      <c r="AT144" s="136" t="s">
        <v>68</v>
      </c>
      <c r="AU144" s="136" t="s">
        <v>77</v>
      </c>
      <c r="AY144" s="128" t="s">
        <v>135</v>
      </c>
      <c r="BK144" s="137">
        <f>SUM(BK145:BK147)</f>
        <v>0</v>
      </c>
    </row>
    <row r="145" spans="1:65" s="2" customFormat="1" ht="16.5" customHeight="1">
      <c r="A145" s="35"/>
      <c r="B145" s="140"/>
      <c r="C145" s="141" t="s">
        <v>310</v>
      </c>
      <c r="D145" s="141" t="s">
        <v>137</v>
      </c>
      <c r="E145" s="142" t="s">
        <v>2297</v>
      </c>
      <c r="F145" s="143" t="s">
        <v>2298</v>
      </c>
      <c r="G145" s="144" t="s">
        <v>1054</v>
      </c>
      <c r="H145" s="145">
        <v>1</v>
      </c>
      <c r="I145" s="146"/>
      <c r="J145" s="147">
        <f>ROUND(I145*H145,2)</f>
        <v>0</v>
      </c>
      <c r="K145" s="143" t="s">
        <v>141</v>
      </c>
      <c r="L145" s="36"/>
      <c r="M145" s="148" t="s">
        <v>3</v>
      </c>
      <c r="N145" s="149" t="s">
        <v>40</v>
      </c>
      <c r="O145" s="56"/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52" t="s">
        <v>2201</v>
      </c>
      <c r="AT145" s="152" t="s">
        <v>137</v>
      </c>
      <c r="AU145" s="152" t="s">
        <v>79</v>
      </c>
      <c r="AY145" s="20" t="s">
        <v>135</v>
      </c>
      <c r="BE145" s="153">
        <f>IF(N145="základní",J145,0)</f>
        <v>0</v>
      </c>
      <c r="BF145" s="153">
        <f>IF(N145="snížená",J145,0)</f>
        <v>0</v>
      </c>
      <c r="BG145" s="153">
        <f>IF(N145="zákl. přenesená",J145,0)</f>
        <v>0</v>
      </c>
      <c r="BH145" s="153">
        <f>IF(N145="sníž. přenesená",J145,0)</f>
        <v>0</v>
      </c>
      <c r="BI145" s="153">
        <f>IF(N145="nulová",J145,0)</f>
        <v>0</v>
      </c>
      <c r="BJ145" s="20" t="s">
        <v>77</v>
      </c>
      <c r="BK145" s="153">
        <f>ROUND(I145*H145,2)</f>
        <v>0</v>
      </c>
      <c r="BL145" s="20" t="s">
        <v>2201</v>
      </c>
      <c r="BM145" s="152" t="s">
        <v>2299</v>
      </c>
    </row>
    <row r="146" spans="1:65" s="2" customFormat="1" ht="11.25">
      <c r="A146" s="35"/>
      <c r="B146" s="36"/>
      <c r="C146" s="35"/>
      <c r="D146" s="154" t="s">
        <v>144</v>
      </c>
      <c r="E146" s="35"/>
      <c r="F146" s="155" t="s">
        <v>2300</v>
      </c>
      <c r="G146" s="35"/>
      <c r="H146" s="35"/>
      <c r="I146" s="156"/>
      <c r="J146" s="35"/>
      <c r="K146" s="35"/>
      <c r="L146" s="36"/>
      <c r="M146" s="157"/>
      <c r="N146" s="158"/>
      <c r="O146" s="56"/>
      <c r="P146" s="56"/>
      <c r="Q146" s="56"/>
      <c r="R146" s="56"/>
      <c r="S146" s="56"/>
      <c r="T146" s="57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20" t="s">
        <v>144</v>
      </c>
      <c r="AU146" s="20" t="s">
        <v>79</v>
      </c>
    </row>
    <row r="147" spans="1:65" s="2" customFormat="1" ht="107.25">
      <c r="A147" s="35"/>
      <c r="B147" s="36"/>
      <c r="C147" s="35"/>
      <c r="D147" s="160" t="s">
        <v>1000</v>
      </c>
      <c r="E147" s="35"/>
      <c r="F147" s="197" t="s">
        <v>2301</v>
      </c>
      <c r="G147" s="35"/>
      <c r="H147" s="35"/>
      <c r="I147" s="156"/>
      <c r="J147" s="35"/>
      <c r="K147" s="35"/>
      <c r="L147" s="36"/>
      <c r="M147" s="193"/>
      <c r="N147" s="194"/>
      <c r="O147" s="195"/>
      <c r="P147" s="195"/>
      <c r="Q147" s="195"/>
      <c r="R147" s="195"/>
      <c r="S147" s="195"/>
      <c r="T147" s="196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20" t="s">
        <v>1000</v>
      </c>
      <c r="AU147" s="20" t="s">
        <v>79</v>
      </c>
    </row>
    <row r="148" spans="1:65" s="2" customFormat="1" ht="6.95" customHeight="1">
      <c r="A148" s="35"/>
      <c r="B148" s="45"/>
      <c r="C148" s="46"/>
      <c r="D148" s="46"/>
      <c r="E148" s="46"/>
      <c r="F148" s="46"/>
      <c r="G148" s="46"/>
      <c r="H148" s="46"/>
      <c r="I148" s="46"/>
      <c r="J148" s="46"/>
      <c r="K148" s="46"/>
      <c r="L148" s="36"/>
      <c r="M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</row>
  </sheetData>
  <autoFilter ref="C86:K147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/>
    <hyperlink ref="F94" r:id="rId2"/>
    <hyperlink ref="F97" r:id="rId3"/>
    <hyperlink ref="F99" r:id="rId4"/>
    <hyperlink ref="F102" r:id="rId5"/>
    <hyperlink ref="F105" r:id="rId6"/>
    <hyperlink ref="F109" r:id="rId7"/>
    <hyperlink ref="F111" r:id="rId8"/>
    <hyperlink ref="F114" r:id="rId9"/>
    <hyperlink ref="F117" r:id="rId10"/>
    <hyperlink ref="F120" r:id="rId11"/>
    <hyperlink ref="F123" r:id="rId12"/>
    <hyperlink ref="F126" r:id="rId13"/>
    <hyperlink ref="F129" r:id="rId14"/>
    <hyperlink ref="F132" r:id="rId15"/>
    <hyperlink ref="F136" r:id="rId16"/>
    <hyperlink ref="F139" r:id="rId17"/>
    <hyperlink ref="F142" r:id="rId18"/>
    <hyperlink ref="F146" r:id="rId19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19</vt:i4>
      </vt:variant>
    </vt:vector>
  </HeadingPairs>
  <TitlesOfParts>
    <vt:vector size="29" baseType="lpstr">
      <vt:lpstr>Rekapitulace stavby</vt:lpstr>
      <vt:lpstr>SO 101 - Komunikace a zpe...</vt:lpstr>
      <vt:lpstr>SO 401 - Veřejné osvětlení</vt:lpstr>
      <vt:lpstr>SO 701 - Mobiliář a herní...</vt:lpstr>
      <vt:lpstr>SO 702.1 - Vodovodní příp...</vt:lpstr>
      <vt:lpstr>SO 702.2 - Kanalizační př...</vt:lpstr>
      <vt:lpstr>SO 801 - Sadové úpravy - ...</vt:lpstr>
      <vt:lpstr>SO 801.1 - Sadové úpravy ...</vt:lpstr>
      <vt:lpstr>VON - Vedlejší a ostatní ...</vt:lpstr>
      <vt:lpstr>Pokyny pro vyplnění</vt:lpstr>
      <vt:lpstr>'Rekapitulace stavby'!Názvy_tisku</vt:lpstr>
      <vt:lpstr>'SO 101 - Komunikace a zpe...'!Názvy_tisku</vt:lpstr>
      <vt:lpstr>'SO 401 - Veřejné osvětlení'!Názvy_tisku</vt:lpstr>
      <vt:lpstr>'SO 701 - Mobiliář a herní...'!Názvy_tisku</vt:lpstr>
      <vt:lpstr>'SO 702.1 - Vodovodní příp...'!Názvy_tisku</vt:lpstr>
      <vt:lpstr>'SO 702.2 - Kanalizační př...'!Názvy_tisku</vt:lpstr>
      <vt:lpstr>'SO 801 - Sadové úpravy - ...'!Názvy_tisku</vt:lpstr>
      <vt:lpstr>'SO 801.1 - Sadové úpravy ...'!Názvy_tisku</vt:lpstr>
      <vt:lpstr>'VON - Vedlejší a ostatní ...'!Názvy_tisku</vt:lpstr>
      <vt:lpstr>'Pokyny pro vyplnění'!Oblast_tisku</vt:lpstr>
      <vt:lpstr>'Rekapitulace stavby'!Oblast_tisku</vt:lpstr>
      <vt:lpstr>'SO 101 - Komunikace a zpe...'!Oblast_tisku</vt:lpstr>
      <vt:lpstr>'SO 401 - Veřejné osvětlení'!Oblast_tisku</vt:lpstr>
      <vt:lpstr>'SO 701 - Mobiliář a herní...'!Oblast_tisku</vt:lpstr>
      <vt:lpstr>'SO 702.1 - Vodovodní příp...'!Oblast_tisku</vt:lpstr>
      <vt:lpstr>'SO 702.2 - Kanalizační př...'!Oblast_tisku</vt:lpstr>
      <vt:lpstr>'SO 801 - Sadové úpravy - ...'!Oblast_tisku</vt:lpstr>
      <vt:lpstr>'SO 801.1 - Sadové úpravy ...'!Oblast_tisku</vt:lpstr>
      <vt:lpstr>'VON - Vedlejší a ostatní ...'!Oblast_tisku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2024-08-03T12:01:54Z</dcterms:created>
  <dcterms:modified xsi:type="dcterms:W3CDTF">2024-08-03T12:04:44Z</dcterms:modified>
</cp:coreProperties>
</file>