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4240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'Položky'!$A$1:$G$381</definedName>
    <definedName name="_xlnm.Print_Area" localSheetId="1">'Rekapitulace'!$A$1:$I$42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<sst xmlns="http://schemas.openxmlformats.org/spreadsheetml/2006/main" count="954" uniqueCount="446">
  <si>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</si>
  <si>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</si>
  <si>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</si>
  <si>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</si>
  <si>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</si>
  <si>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</si>
  <si>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</si>
  <si>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</si>
  <si>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</si>
  <si>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</si>
  <si>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</si>
  <si>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</si>
  <si>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</si>
  <si>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</si>
  <si>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</si>
  <si>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</si>
  <si>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</si>
  <si>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</si>
  <si>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</si>
  <si>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</si>
  <si>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</si>
  <si>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</si>
  <si>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</si>
  <si>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</si>
  <si>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</si>
  <si>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</si>
  <si>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</si>
  <si>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</si>
  <si>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</si>
  <si>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</si>
  <si>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</si>
  <si>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</si>
  <si>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</si>
  <si>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</si>
  <si>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</si>
  <si>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</si>
  <si>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</si>
  <si>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</si>
  <si>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</si>
  <si>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</si>
  <si>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</si>
  <si>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</si>
  <si>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</si>
  <si>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</si>
  <si>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</si>
  <si>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</si>
  <si>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</si>
  <si>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</si>
  <si>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</si>
  <si>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</si>
  <si>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</si>
  <si>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</si>
  <si>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</si>
  <si>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</si>
  <si>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</si>
  <si>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</si>
  <si>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</si>
  <si>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</si>
  <si>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</si>
  <si>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</si>
  <si>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</si>
  <si>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</si>
  <si>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</si>
  <si>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</si>
  <si>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</si>
  <si>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</si>
  <si>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</si>
  <si>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</si>
  <si>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</si>
  <si>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</si>
  <si>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</si>
  <si>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</si>
  <si>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</si>
  <si>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</si>
  <si>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</si>
  <si>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</si>
  <si>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</si>
  <si>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</si>
  <si>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RProj1715</t>
  </si>
  <si>
    <t>Rekonstrukce instalací MŠ Zelenečská čp. 500,Pha 9</t>
  </si>
  <si>
    <t>01</t>
  </si>
  <si>
    <t>3</t>
  </si>
  <si>
    <t>Svislé a kompletní konstrukce</t>
  </si>
  <si>
    <t>310236251R00</t>
  </si>
  <si>
    <t xml:space="preserve">Zazdívka otvorů pl.0, 09 m2 cihlami, tl. zdi 45 cm </t>
  </si>
  <si>
    <t>kus</t>
  </si>
  <si>
    <t>1NP:</t>
  </si>
  <si>
    <t>317941121RT3</t>
  </si>
  <si>
    <t>Osazení ocelových válcovaných nosníků do č.12 včetně dodávky profilu I č.12</t>
  </si>
  <si>
    <t>t</t>
  </si>
  <si>
    <t>2*1,0*0,0111</t>
  </si>
  <si>
    <t>340238222U00</t>
  </si>
  <si>
    <t xml:space="preserve">Zazdívka -1m2 příčky PTH P+D 11,5cm </t>
  </si>
  <si>
    <t>m2</t>
  </si>
  <si>
    <t>0,9*2,0</t>
  </si>
  <si>
    <t>340239211R00</t>
  </si>
  <si>
    <t xml:space="preserve">Zazdívka otvorů pl.4 m2,cihlami tl.zdi do 10 cm </t>
  </si>
  <si>
    <t>0,7*2,0*2</t>
  </si>
  <si>
    <t>u rozvaděče:</t>
  </si>
  <si>
    <t>2,0</t>
  </si>
  <si>
    <t>342248112R00</t>
  </si>
  <si>
    <t xml:space="preserve">Příčky POROTHERM 11,5 P+D na MVC 5, tl. 115 mm </t>
  </si>
  <si>
    <t>1,0*2,2-0,6*0,6+3,74*2,2</t>
  </si>
  <si>
    <t>346244381R00</t>
  </si>
  <si>
    <t xml:space="preserve">Plentování ocelových nosníků výšky do 20 cm </t>
  </si>
  <si>
    <t>2*1,2*0,12</t>
  </si>
  <si>
    <t>61</t>
  </si>
  <si>
    <t>Upravy povrchů vnitřní</t>
  </si>
  <si>
    <t>610991111R00</t>
  </si>
  <si>
    <t xml:space="preserve">Zakrývání výplní vnitřních otvorů </t>
  </si>
  <si>
    <t>dveře:</t>
  </si>
  <si>
    <t>1PP:</t>
  </si>
  <si>
    <t>(0,9*12+0,8*4+0,7*2)*2,0*2</t>
  </si>
  <si>
    <t>(0,9*6+0,8*2+0,6*2)*2,0*2+(2,385+2,26)*2,5*2</t>
  </si>
  <si>
    <t>2NP:</t>
  </si>
  <si>
    <t>(0,9*8+0,7*2)*2,0*2</t>
  </si>
  <si>
    <t>3NP:</t>
  </si>
  <si>
    <t>okna:</t>
  </si>
  <si>
    <t>285,0</t>
  </si>
  <si>
    <t>611421321R00</t>
  </si>
  <si>
    <t xml:space="preserve">Oprava váp.omítek stropů do 30% plochy - hladkých </t>
  </si>
  <si>
    <t>2*2,33+6,0+13,61+14,2+15,6+12,36+13,79+1,06+5,94+15,84+31,38+7,39+7,26+4,29+7,4+2,06+8,25+4,16+5,54+6,38+3,89+10,63+20,8</t>
  </si>
  <si>
    <t>6,5+37,61+11,37+12,66+13,41+14,15+12,28+10,73+2,51+1,11+1,3</t>
  </si>
  <si>
    <t>13,26+9,28+9,68+9,84+40,78+46,91+6,31+8,12+5,1+1,09+40,32+46,43+6,25+8,15+6,19</t>
  </si>
  <si>
    <t>13,27+9,44+9,68+9,84+40,78+46,91+6,31+8,12+5,1+1,09+40,31+46,43+6,25+8,16+6,19</t>
  </si>
  <si>
    <t>611471413R00</t>
  </si>
  <si>
    <t xml:space="preserve">Úprava stropů aktiv. štukem s přísadou, tl. 2-3 mm </t>
  </si>
  <si>
    <t>612421321R00</t>
  </si>
  <si>
    <t xml:space="preserve">Oprava vápen.omítek stěn do 30 % pl. - hladkých </t>
  </si>
  <si>
    <t>(3,97+5,24+2,75+2,69+1,49+2,88+2,53+4,2+2,5+2,55+2,5+1,55+2,3+2,41+1,81+2,3+4,81+2,84)*2*2,58</t>
  </si>
  <si>
    <t>(2,6+2,65+4,81+2,65+2,39+5,33+5,36+3*2,65+2,88+2,17+2,5+3*5,415+5,02+3,105+2,01+1,16+2,01+3,56+0,96+1,1+2*0,67+3,74+8,48+2*0,8+1,76+1,325+5,56+1,3+2,6+2,65)*2*2,18</t>
  </si>
  <si>
    <t>(2,38+2,52+2,66+5,32*3+2,22+5,53+2,65+2,94+1,4+1,73+1,44+0,9+1,44+0,77+21,7+2,64)*2*2,8</t>
  </si>
  <si>
    <t>(5,3+8,38+7,76+5,43+2,35+3,04+2,43+2,66*3+2,5+2,17+2*4,15+5,72+4,73+7,77+5,72+5,36+8,39+2,37+3,05+2,37+2,66*3+1,47+0,74)*2*3,16</t>
  </si>
  <si>
    <t>(5,3+8,38+7,76+5,72+2,35+3,04+2,43+2,66*3+2,5+4,15*2+2,92+5,72+4,73+7,77+5,72+5,36+8,39+2,37+3,05+2,37+2,66*3+1,47+0,74)*2*3,05</t>
  </si>
  <si>
    <t>612421637R00</t>
  </si>
  <si>
    <t xml:space="preserve">Omítka vnitřní zdiva, MVC, štuková </t>
  </si>
  <si>
    <t>(2,94+2*1,63)*2,0-1,5*1,0</t>
  </si>
  <si>
    <t>0,7*2,0*2*2</t>
  </si>
  <si>
    <t>(2,5+3,83)*2*1,6-0,9*1,6-2,0*0,5</t>
  </si>
  <si>
    <t>(2,5+4,15)*2*1,6-0,9*1,6-2,0*0,5</t>
  </si>
  <si>
    <t>(0,6*1,0+0,9*2,0+3,74*2,2+1,0*2,2-0,6*0,6)*2</t>
  </si>
  <si>
    <t>612451121R00</t>
  </si>
  <si>
    <t xml:space="preserve">Omítka vnitřní zdiva, cementová (MC), hladká </t>
  </si>
  <si>
    <t>pod obklad:</t>
  </si>
  <si>
    <t>14</t>
  </si>
  <si>
    <t>612471413R00</t>
  </si>
  <si>
    <t xml:space="preserve">Úprava vnitřních stěn aktivovaným štukem s přísad. </t>
  </si>
  <si>
    <t>62</t>
  </si>
  <si>
    <t>Úpravy povrchů vnější</t>
  </si>
  <si>
    <t>622300152R00</t>
  </si>
  <si>
    <t xml:space="preserve">Montáž dilatační lišty </t>
  </si>
  <si>
    <t>m</t>
  </si>
  <si>
    <t>3*3</t>
  </si>
  <si>
    <t>620 00</t>
  </si>
  <si>
    <t xml:space="preserve">Oprava fasády po zazděném ventilátoru </t>
  </si>
  <si>
    <t>kpl</t>
  </si>
  <si>
    <t>55342941</t>
  </si>
  <si>
    <t>Profil dilatační pro zateplení rohový Al</t>
  </si>
  <si>
    <t>9,0*1,1</t>
  </si>
  <si>
    <t>63</t>
  </si>
  <si>
    <t>Podlahy a podlahové konstrukce</t>
  </si>
  <si>
    <t>631312511R00</t>
  </si>
  <si>
    <t xml:space="preserve">Mazanina betonová tl. 5 - 8 cm C 12/15 </t>
  </si>
  <si>
    <t>m3</t>
  </si>
  <si>
    <t>(12,28+10,73)*0,05</t>
  </si>
  <si>
    <t>631319171R00</t>
  </si>
  <si>
    <t xml:space="preserve">Příplatek za stržení povrchu mazaniny tl. 8 cm </t>
  </si>
  <si>
    <t>631362021R00</t>
  </si>
  <si>
    <t xml:space="preserve">Výztuž mazanin svařovanou sítí z drátů Kari </t>
  </si>
  <si>
    <t>(12,28+10,73)*0,001353</t>
  </si>
  <si>
    <t>632411104R00</t>
  </si>
  <si>
    <t xml:space="preserve">Vyrovnávací stěrka, ruční zprac. tl.4 mm </t>
  </si>
  <si>
    <t>(12,28+10,73)</t>
  </si>
  <si>
    <t>632415106RT2</t>
  </si>
  <si>
    <t xml:space="preserve">Potěr samonivelační ručně tl. 6 mm vyrovnávací </t>
  </si>
  <si>
    <t>pod dlažbu:</t>
  </si>
  <si>
    <t>5,5+6,5</t>
  </si>
  <si>
    <t>632418110R00</t>
  </si>
  <si>
    <t xml:space="preserve">Potěr ze SMS, ruční zpracování, tl. 10 mm </t>
  </si>
  <si>
    <t>vyrovnání podkladu:</t>
  </si>
  <si>
    <t>12,28+10,73+6,5</t>
  </si>
  <si>
    <t>64</t>
  </si>
  <si>
    <t>Výplně otvorů</t>
  </si>
  <si>
    <t>642942111RT4</t>
  </si>
  <si>
    <t>Osazení zárubní dveřních ocelových, pl. do 2,5 m2 včetně dodávky zárubně  80 x 197 x 11 cm</t>
  </si>
  <si>
    <t>2</t>
  </si>
  <si>
    <t>642942111RU4</t>
  </si>
  <si>
    <t>Osazení zárubní dveřních ocelových, pl. do 2,5 m2 včetně dodávky zárubně  80x197x16 cm pož.odolných</t>
  </si>
  <si>
    <t>1NP a 1PP:</t>
  </si>
  <si>
    <t>1+1</t>
  </si>
  <si>
    <t>95</t>
  </si>
  <si>
    <t>Dokončovací konstrukce na pozemních stavbách</t>
  </si>
  <si>
    <t>952901111R00</t>
  </si>
  <si>
    <t xml:space="preserve">Vyčištění budov o výšce podlaží do 4 m </t>
  </si>
  <si>
    <t>finální - čistý - úklid před předáním investorovi vč. umytí otvorových výplní:</t>
  </si>
  <si>
    <t>950 00</t>
  </si>
  <si>
    <t>hod</t>
  </si>
  <si>
    <t>950 01</t>
  </si>
  <si>
    <t xml:space="preserve">Fotografická pasportizace objektu </t>
  </si>
  <si>
    <t>950 02</t>
  </si>
  <si>
    <t xml:space="preserve">Zakrytí podlah geotextilií - montáž, demontáž </t>
  </si>
  <si>
    <t>2*2,33+6,0+13,61+14,2+15,6+12,36+13,79+1,06+5,94+15,84+31,38+7,39+7,26</t>
  </si>
  <si>
    <t>6,5+37,61+11,37+12,66+13,41+14,15+2,51+1,11+1,3</t>
  </si>
  <si>
    <t>950 03</t>
  </si>
  <si>
    <t xml:space="preserve">Zakrytí podlah deskami OSB - montáž, demontáž </t>
  </si>
  <si>
    <t>4,29+7,4+2,06+8,25+4,16+5,54+6,38+3,89+10,63+20,8</t>
  </si>
  <si>
    <t>96</t>
  </si>
  <si>
    <t>Bourání konstrukcí</t>
  </si>
  <si>
    <t>962031132R00</t>
  </si>
  <si>
    <t xml:space="preserve">Bourání příček cihelných tl. 10 cm </t>
  </si>
  <si>
    <t>2,94*2,7-0,7*1,97+1,55*0,8</t>
  </si>
  <si>
    <t>965041341R00</t>
  </si>
  <si>
    <t xml:space="preserve">Bourání lehčených mazanin tl. 10 cm, nad 4 m2 </t>
  </si>
  <si>
    <t>(12,28+10,73)*0,1</t>
  </si>
  <si>
    <t>965081713R00</t>
  </si>
  <si>
    <t xml:space="preserve">Bourání dlažeb keramických tl.10 mm, nad 1 m2 </t>
  </si>
  <si>
    <t>(12,28+10,73+6,5)</t>
  </si>
  <si>
    <t>965082941R00</t>
  </si>
  <si>
    <t xml:space="preserve">Odstranění násypu tl. nad 20 cm jakékoliv plochy </t>
  </si>
  <si>
    <t>0,6*1,0*0,3</t>
  </si>
  <si>
    <t>968072455R00</t>
  </si>
  <si>
    <t xml:space="preserve">Vybourání kovových dveřních zárubní pl. do 2 m2 </t>
  </si>
  <si>
    <t>0,7*1,97*3</t>
  </si>
  <si>
    <t>0,8*1,97</t>
  </si>
  <si>
    <t>968072456R00</t>
  </si>
  <si>
    <t xml:space="preserve">Vybourání kovových dveřních zárubní pl. nad 2 m2 </t>
  </si>
  <si>
    <t>1,45*1,97</t>
  </si>
  <si>
    <t>3*2,2*4</t>
  </si>
  <si>
    <t>968 00</t>
  </si>
  <si>
    <t xml:space="preserve">Demontáž a likvidace posuvné příčky v 1NP </t>
  </si>
  <si>
    <t>97</t>
  </si>
  <si>
    <t>Prorážení otvorů</t>
  </si>
  <si>
    <t>971033621R00</t>
  </si>
  <si>
    <t xml:space="preserve">Vybourání otv. zeď cihel. pl.4 m2, tl.10 cm, MVC </t>
  </si>
  <si>
    <t>0,9*2,0*2</t>
  </si>
  <si>
    <t>971033641R00</t>
  </si>
  <si>
    <t xml:space="preserve">Vybourání otv. zeď cihel. pl.4 m2, tl.30 cm, MVC </t>
  </si>
  <si>
    <t>0,9*2,0*0,3</t>
  </si>
  <si>
    <t>971042551R00</t>
  </si>
  <si>
    <t xml:space="preserve">Vybourání otvorů zdi betonové pl. do 1 m2 všech tl </t>
  </si>
  <si>
    <t>seříznutí rohu:</t>
  </si>
  <si>
    <t>2,2*0,18*0,18*0,5</t>
  </si>
  <si>
    <t>974031664R00</t>
  </si>
  <si>
    <t xml:space="preserve">Vysekání rýh zeď cihelná vtah. nosníků 15 x 15 cm </t>
  </si>
  <si>
    <t>1,3*2</t>
  </si>
  <si>
    <t>978011141R00</t>
  </si>
  <si>
    <t xml:space="preserve">Otlučení omítek vnitřních vápenných stropů do 30 %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</si>
  <si>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</si>
  <si>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</si>
  <si>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</si>
  <si>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</si>
  <si>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978021191R00</t>
  </si>
  <si>
    <t xml:space="preserve">Otlučení cementových omítek vnitřních stěn do 100% </t>
  </si>
  <si>
    <t>(2,94+1,63)*2*2,0-0,7*1,97-1,5*1,0</t>
  </si>
  <si>
    <t>978059531R00</t>
  </si>
  <si>
    <t xml:space="preserve">Odsekání vnitřních obkladů stěn nad 2 m2 </t>
  </si>
  <si>
    <t>99</t>
  </si>
  <si>
    <t>Staveništní přesun hmot</t>
  </si>
  <si>
    <t>999281111R00</t>
  </si>
  <si>
    <t xml:space="preserve">Přesun hmot pro opravy a údržbu do výšky 25 m </t>
  </si>
  <si>
    <t>713</t>
  </si>
  <si>
    <t>Izolace tepelné</t>
  </si>
  <si>
    <t>713121111R00</t>
  </si>
  <si>
    <t xml:space="preserve">Izolace tepelná podlah na sucho, jednovrstvá </t>
  </si>
  <si>
    <t>12,28+10,73</t>
  </si>
  <si>
    <t>713121118RU1</t>
  </si>
  <si>
    <t>Montáž dilatačního pásku podél stěn včetně dodávky ISOVER N/PP 15x100x1000 mm</t>
  </si>
  <si>
    <t>(2,22+5,53+2,94+3,65)*2</t>
  </si>
  <si>
    <t>713191100RT9</t>
  </si>
  <si>
    <t>Položení separační fólie včetně dodávky fólie</t>
  </si>
  <si>
    <t>28375867</t>
  </si>
  <si>
    <t>Deska polystyrenová šedá EXTRAPOR 100 tl. 40 mm</t>
  </si>
  <si>
    <t>(12,28+10,73)*1,02</t>
  </si>
  <si>
    <t>998713203R00</t>
  </si>
  <si>
    <t xml:space="preserve">Přesun hmot pro izolace tepelné, výšky do 24 m </t>
  </si>
  <si>
    <t>722</t>
  </si>
  <si>
    <t>Vnitřní vodovod</t>
  </si>
  <si>
    <t>722 00</t>
  </si>
  <si>
    <t>Úprava - dopojení - rozvodů studené a teplé vody vč. izolace</t>
  </si>
  <si>
    <t>1NP (kuchyňka do m.č. 108) a 2NP (výměna bojleru):</t>
  </si>
  <si>
    <t>998722203R00</t>
  </si>
  <si>
    <t xml:space="preserve">Přesun hmot pro vnitřní vodovod, výšky do 24 m </t>
  </si>
  <si>
    <t>723</t>
  </si>
  <si>
    <t>Vnitřní plynovod</t>
  </si>
  <si>
    <t>723 00</t>
  </si>
  <si>
    <t xml:space="preserve">Demontáž a zaslepení plyn.potrubí </t>
  </si>
  <si>
    <t>rozvod z 1NP do 2NP cca 20 m:</t>
  </si>
  <si>
    <t>998723203R00</t>
  </si>
  <si>
    <t xml:space="preserve">Přesun hmot pro vnitřní plynovod, výšky do 24 m </t>
  </si>
  <si>
    <t>725</t>
  </si>
  <si>
    <t>Zařizovací předměty</t>
  </si>
  <si>
    <t>725534328R00</t>
  </si>
  <si>
    <t>Ohřívač elek. zásob.250 l TJ 36 kW vč.pojistného ventilu a sifonu</t>
  </si>
  <si>
    <t>soubor</t>
  </si>
  <si>
    <t>725 00</t>
  </si>
  <si>
    <t xml:space="preserve">Demontáž a likvidace stávajícího plyn.ohřívače </t>
  </si>
  <si>
    <t>725 01</t>
  </si>
  <si>
    <t>Rohový ventil pro stojánkovou dřezovou baterii (D+M)</t>
  </si>
  <si>
    <t>998725203R00</t>
  </si>
  <si>
    <t xml:space="preserve">Přesun hmot pro zařizovací předměty, výšky do 24 m </t>
  </si>
  <si>
    <t>766</t>
  </si>
  <si>
    <t>Konstrukce truhlářské</t>
  </si>
  <si>
    <t>766661112R00</t>
  </si>
  <si>
    <t xml:space="preserve">Montáž dveří do zárubně,otevíravých 1kř.do 0,8 m </t>
  </si>
  <si>
    <t>766661413R00</t>
  </si>
  <si>
    <t xml:space="preserve">Montáž dveří protipožár.1kř.do 80 cm, bez kukátka </t>
  </si>
  <si>
    <t>766669117R00</t>
  </si>
  <si>
    <t xml:space="preserve">Dokování samozavírače na ocelovou zárubeň </t>
  </si>
  <si>
    <t>766669921R00</t>
  </si>
  <si>
    <t xml:space="preserve">Montáž zámku </t>
  </si>
  <si>
    <t>4</t>
  </si>
  <si>
    <t>766670021R00</t>
  </si>
  <si>
    <t xml:space="preserve">Montáž kliky a štítku </t>
  </si>
  <si>
    <t>766812115R00</t>
  </si>
  <si>
    <t xml:space="preserve">Montáž kuchyňských linek dřev.na stěnu š.do 2,4 m </t>
  </si>
  <si>
    <t>766812840R00</t>
  </si>
  <si>
    <t xml:space="preserve">Demontáž kuchyňských linek do 2,1 m </t>
  </si>
  <si>
    <t>766 00</t>
  </si>
  <si>
    <t>D+M plastových dveří s nadsvětlíkem 1550x2590 viz výkres 1NP</t>
  </si>
  <si>
    <t>766 01</t>
  </si>
  <si>
    <t>54914592</t>
  </si>
  <si>
    <t>Kliky se štítem dveř.</t>
  </si>
  <si>
    <t>54917015</t>
  </si>
  <si>
    <t>Zavírač dveří hydraulický</t>
  </si>
  <si>
    <t>54926043</t>
  </si>
  <si>
    <t>Vložka cylindrická</t>
  </si>
  <si>
    <t>61161721</t>
  </si>
  <si>
    <t>Dveře vnitřní hladké plné 1kř. 80x197 cm</t>
  </si>
  <si>
    <t>61165311</t>
  </si>
  <si>
    <t>Dveře vnitřní protipožární 80x197 cm</t>
  </si>
  <si>
    <t>998766203R00</t>
  </si>
  <si>
    <t xml:space="preserve">Přesun hmot pro truhlářské konstr., výšky do 24 m </t>
  </si>
  <si>
    <t>776</t>
  </si>
  <si>
    <t>Podlahy povlakové</t>
  </si>
  <si>
    <t>776401800R00</t>
  </si>
  <si>
    <t xml:space="preserve">Demontáž soklíků nebo lišt, pryžových nebo z PVC </t>
  </si>
  <si>
    <t>koberec:</t>
  </si>
  <si>
    <t>9,68+46,91+6,31+46,43+6,25</t>
  </si>
  <si>
    <t>PVC:</t>
  </si>
  <si>
    <t>40,78+40,32</t>
  </si>
  <si>
    <t>40,78+40,31</t>
  </si>
  <si>
    <t>776511810R00</t>
  </si>
  <si>
    <t xml:space="preserve">Odstranění PVC a koberců lepených bez podložky </t>
  </si>
  <si>
    <t>776520010RAB</t>
  </si>
  <si>
    <t>Podlaha povlaková z PVC pásů, soklík podlahovina tl. 2,0 mm</t>
  </si>
  <si>
    <t>776570020RAB</t>
  </si>
  <si>
    <t>Podlaha povlaková textilní lepená, soklík koberec zátěžový</t>
  </si>
  <si>
    <t>998776203R00</t>
  </si>
  <si>
    <t xml:space="preserve">Přesun hmot pro podlahy povlakové, výšky do 24 m </t>
  </si>
  <si>
    <t>777</t>
  </si>
  <si>
    <t>Podlahy ze syntetických hmot</t>
  </si>
  <si>
    <t>777551955R00</t>
  </si>
  <si>
    <t xml:space="preserve">Oprava podlah stěrkou, tl.3 mm </t>
  </si>
  <si>
    <t>777652955R00</t>
  </si>
  <si>
    <t xml:space="preserve">Oprava podlah - penetrace </t>
  </si>
  <si>
    <t>998777203R00</t>
  </si>
  <si>
    <t xml:space="preserve">Přesun hmot pro podlahy syntetické, výšky do 24 m </t>
  </si>
  <si>
    <t>781</t>
  </si>
  <si>
    <t>Obklady keramické</t>
  </si>
  <si>
    <t>781101210R00</t>
  </si>
  <si>
    <t xml:space="preserve">Penetrace podkladu pod obklady </t>
  </si>
  <si>
    <t>781415014R00</t>
  </si>
  <si>
    <t>Montáž obkladů stěn, porovin., do tmele vč.přípravy podkladu a spárování</t>
  </si>
  <si>
    <t>597813565</t>
  </si>
  <si>
    <t xml:space="preserve">Dodávka obkladu </t>
  </si>
  <si>
    <t>14*1,1</t>
  </si>
  <si>
    <t>781 01</t>
  </si>
  <si>
    <t xml:space="preserve">D+M rohových a ukončovacích lišt </t>
  </si>
  <si>
    <t>998781203R00</t>
  </si>
  <si>
    <t xml:space="preserve">Přesun hmot pro obklady keramické, výšky do 24 m </t>
  </si>
  <si>
    <t>783</t>
  </si>
  <si>
    <t>Nátěry</t>
  </si>
  <si>
    <t>783324340R00</t>
  </si>
  <si>
    <t xml:space="preserve">Nátěr syntetický litin. radiátorů Z +2x + 2x email </t>
  </si>
  <si>
    <t>(26*20+18*23+15*7+10*6)*0,16*0,6*2</t>
  </si>
  <si>
    <t>783424340R00</t>
  </si>
  <si>
    <t xml:space="preserve">Nátěr syntet. potrubí do DN 50 mm  Z+2x +1x email </t>
  </si>
  <si>
    <t>783 00</t>
  </si>
  <si>
    <t xml:space="preserve">Nátěr kovové zárubně </t>
  </si>
  <si>
    <t>783 01</t>
  </si>
  <si>
    <t xml:space="preserve">Oprava a obnova olejového nátěru stěn </t>
  </si>
  <si>
    <t>(19,062+2,64)*2*1,3</t>
  </si>
  <si>
    <t>(2*3,259+4,7+1,4)*1,3</t>
  </si>
  <si>
    <t>(7,77+5,72+5,36+8,39+7,48+5,72+5,3+8,38+2,66+2,35)*2*1,6</t>
  </si>
  <si>
    <t>(2+3,04+4,7)*1,3</t>
  </si>
  <si>
    <t>(7,77+5,72+5,36+8,39+7,48+5,72+5,3+8,38+2,35+2,66)*2*1,6</t>
  </si>
  <si>
    <t>784</t>
  </si>
  <si>
    <t>Malby</t>
  </si>
  <si>
    <t>784191101R00</t>
  </si>
  <si>
    <t xml:space="preserve">Penetrace podkladu univerzální 1x </t>
  </si>
  <si>
    <t>na omítky stávající:</t>
  </si>
  <si>
    <t>861,71+2505,0668</t>
  </si>
  <si>
    <t>na omítky nové:</t>
  </si>
  <si>
    <t>78,092</t>
  </si>
  <si>
    <t>784195412R00</t>
  </si>
  <si>
    <t xml:space="preserve">Malba tekutá, 2 x na omítky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</si>
  <si>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</si>
  <si>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</si>
  <si>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</si>
  <si>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</si>
  <si>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784 00</t>
  </si>
  <si>
    <t xml:space="preserve">Příplatek za provedení barevné malby stěn </t>
  </si>
  <si>
    <t>(2,21+2,67+19,06+2,64+2,38+5,32+2,52+5,32+2,66+5,32)*2*2,8</t>
  </si>
  <si>
    <t>(2,5+4,15+7,77+5,72+5,36+8,39+7,48+5,72+5,3+8,38)*2*3,16</t>
  </si>
  <si>
    <t>(2,5+4,15+7,77+5,72+5,36+8,39+7,48+5,72+5,3+8,38)*2*3,05</t>
  </si>
  <si>
    <t>M21</t>
  </si>
  <si>
    <t>Elektromontáže</t>
  </si>
  <si>
    <t>210 00</t>
  </si>
  <si>
    <t>Provedení silnoproudé elektroinstalace viz samostatná část PD</t>
  </si>
  <si>
    <t>P 021</t>
  </si>
  <si>
    <t xml:space="preserve">Stavební přípomoci 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</si>
  <si>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</si>
  <si>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</si>
  <si>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</si>
  <si>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</si>
  <si>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</si>
  <si>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</si>
  <si>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</si>
  <si>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</si>
  <si>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</si>
  <si>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</si>
  <si>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</si>
  <si>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</si>
  <si>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</si>
  <si>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</si>
  <si>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</si>
  <si>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</si>
  <si>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</si>
  <si>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</si>
  <si>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</si>
  <si>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</si>
  <si>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</si>
  <si>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</si>
  <si>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</si>
  <si>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</si>
  <si>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</si>
  <si>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</si>
  <si>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</si>
  <si>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</si>
  <si>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</si>
  <si>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MČ Praha 14 Bratří Venclíků 1073, Praha 9</t>
  </si>
  <si>
    <t>R-Projekt 07 Praha s.r.o. Ke Strašnické 8/1795,P10</t>
  </si>
  <si>
    <t>Úpravy hlavních vstupních dveří - instalace elektrického otevírače certifikovaného pro únikové cesty, náhrada vnitřního štítku kování štítkem s koulí či madlem</t>
  </si>
  <si>
    <t>Rekonstrukce instalací a stavební úpravy MŠ Zelenečská čp. 500,Pha 9</t>
  </si>
  <si>
    <t>Veškeré použité názvy výrobků nebo výrobce slouží jako orientační (referenční) standard. Zhotoviteli je umožně  no použití jiných adekvátních typů výrobků. V případě použitých materiálů a zařízení je nutno volit zařízení, která mají servis v České republice. Používat lze pouze výrobky stejné, nebo kvalitativně lepší než jsou uvedeny ve výkazu výměr nebo v PD. Před dodávkou budou dodavatelem všechna zařízení vyvzorkována alespoň katalogovým listem a odsouhlasena investorem nebo technickým dozorem investora, o vzorkování bude proveden zápis ve stavebním deníku. Bez písemného odsouhlasení nebudou zařízení instalována. Dodávka se předpokládá včetně souvisejícího doplňkového materiálu tak, aby celé zařízení bylo funkční a splňovalo všechny předpisy, které se na ně vztahují. Materiály, které jsou stanovenými výrobkami ve smyslu nařízení vlády č. 163/2002 Sb., musí mít doloženy zhotovitelem stavby doklad o tom, že bylo k těmto výrobkům vydáno prohlášení o shodě výrobcem či dodavatelem. Součástí ceny je oplocení staveniště a zajištění BOZP pro zhotovitele i uživatele stavby.</t>
  </si>
  <si>
    <t>Stěhování nábytku, demontáž a zpětná montáž krytů parapetů před zahájením prací a po jejich dokončení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</si>
</sst>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49" fontId="3" fillId="2" borderId="50" xfId="0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Rekonstrukce instalací MŠ Zelenečská čp. 500,Pha 9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24.75" customHeight="1">
      <c r="A5" s="17" t="s">
        <v>80</v>
      </c>
      <c r="B5" s="18"/>
      <c r="C5" s="202" t="s">
        <v>443</v>
      </c>
      <c r="D5" s="203"/>
      <c r="E5" s="204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19" t="s">
        <v>9</v>
      </c>
      <c r="G6" s="20"/>
      <c r="O6" s="21"/>
    </row>
    <row r="7" spans="1:7" ht="27" customHeight="1">
      <c r="A7" s="22" t="s">
        <v>78</v>
      </c>
      <c r="B7" s="23"/>
      <c r="C7" s="202" t="s">
        <v>443</v>
      </c>
      <c r="D7" s="203"/>
      <c r="E7" s="204"/>
      <c r="F7" s="24" t="s">
        <v>10</v>
      </c>
      <c r="G7" s="20">
        <f>IF(PocetMJ=0,,ROUND((F30+F32)/PocetMJ,1))</f>
        <v>0</v>
      </c>
    </row>
    <row r="8" spans="1:9" ht="12.75">
      <c r="A8" s="25" t="s">
        <v>11</v>
      </c>
      <c r="B8" s="13"/>
      <c r="C8" s="210" t="s">
        <v>441</v>
      </c>
      <c r="D8" s="210"/>
      <c r="E8" s="211"/>
      <c r="F8" s="26" t="s">
        <v>12</v>
      </c>
      <c r="G8" s="27"/>
      <c r="H8" s="28"/>
      <c r="I8" s="29"/>
    </row>
    <row r="9" spans="1:8" ht="12.75">
      <c r="A9" s="25" t="s">
        <v>13</v>
      </c>
      <c r="B9" s="13"/>
      <c r="C9" s="210" t="str">
        <f>Projektant</f>
        <v>R-Projekt 07 Praha s.r.o. Ke Strašnické 8/1795,P10</v>
      </c>
      <c r="D9" s="210"/>
      <c r="E9" s="211"/>
      <c r="F9" s="13"/>
      <c r="G9" s="30"/>
      <c r="H9" s="31"/>
    </row>
    <row r="10" spans="1:8" ht="12.75">
      <c r="A10" s="25" t="s">
        <v>14</v>
      </c>
      <c r="B10" s="13"/>
      <c r="C10" s="210" t="s">
        <v>440</v>
      </c>
      <c r="D10" s="210"/>
      <c r="E10" s="210"/>
      <c r="F10" s="32"/>
      <c r="G10" s="33"/>
      <c r="H10" s="34"/>
    </row>
    <row r="11" spans="1:57" ht="13.5" customHeight="1">
      <c r="A11" s="25" t="s">
        <v>15</v>
      </c>
      <c r="B11" s="13"/>
      <c r="C11" s="210" t="s">
        <v>439</v>
      </c>
      <c r="D11" s="210"/>
      <c r="E11" s="210"/>
      <c r="F11" s="35" t="s">
        <v>16</v>
      </c>
      <c r="G11" s="36" t="s">
        <v>78</v>
      </c>
      <c r="H11" s="31"/>
      <c r="BA11" s="37"/>
      <c r="BB11" s="37"/>
      <c r="BC11" s="37"/>
      <c r="BD11" s="37"/>
      <c r="BE11" s="37"/>
    </row>
    <row r="12" spans="1:8" ht="12.75" customHeight="1">
      <c r="A12" s="38" t="s">
        <v>17</v>
      </c>
      <c r="B12" s="10"/>
      <c r="C12" s="212"/>
      <c r="D12" s="212"/>
      <c r="E12" s="212"/>
      <c r="F12" s="39" t="s">
        <v>18</v>
      </c>
      <c r="G12" s="40"/>
      <c r="H12" s="31"/>
    </row>
    <row r="13" spans="1:8" ht="28.5" customHeight="1" thickBot="1">
      <c r="A13" s="41" t="s">
        <v>19</v>
      </c>
      <c r="B13" s="42"/>
      <c r="C13" s="42"/>
      <c r="D13" s="42"/>
      <c r="E13" s="43"/>
      <c r="F13" s="43"/>
      <c r="G13" s="44"/>
      <c r="H13" s="31"/>
    </row>
    <row r="14" spans="1:7" ht="17.25" customHeight="1" thickBot="1">
      <c r="A14" s="45" t="s">
        <v>20</v>
      </c>
      <c r="B14" s="46"/>
      <c r="C14" s="47"/>
      <c r="D14" s="48" t="s">
        <v>21</v>
      </c>
      <c r="E14" s="49"/>
      <c r="F14" s="49"/>
      <c r="G14" s="47"/>
    </row>
    <row r="15" spans="1:7" ht="15.95" customHeight="1">
      <c r="A15" s="50"/>
      <c r="B15" s="51" t="s">
        <v>22</v>
      </c>
      <c r="C15" s="52">
        <f>HSV</f>
        <v>0</v>
      </c>
      <c r="D15" s="53" t="str">
        <f>Rekapitulace!A33</f>
        <v>Ztížené výrobní podmínky</v>
      </c>
      <c r="E15" s="54"/>
      <c r="F15" s="55"/>
      <c r="G15" s="52">
        <f>Rekapitulace!I33</f>
        <v>0</v>
      </c>
    </row>
    <row r="16" spans="1:7" ht="15.95" customHeight="1">
      <c r="A16" s="50" t="s">
        <v>23</v>
      </c>
      <c r="B16" s="51" t="s">
        <v>24</v>
      </c>
      <c r="C16" s="52">
        <f>PSV</f>
        <v>0</v>
      </c>
      <c r="D16" s="9" t="str">
        <f>Rekapitulace!A34</f>
        <v>Oborová přirážka</v>
      </c>
      <c r="E16" s="56"/>
      <c r="F16" s="57"/>
      <c r="G16" s="52">
        <f>Rekapitulace!I34</f>
        <v>0</v>
      </c>
    </row>
    <row r="17" spans="1:7" ht="15.95" customHeight="1">
      <c r="A17" s="50" t="s">
        <v>25</v>
      </c>
      <c r="B17" s="51" t="s">
        <v>26</v>
      </c>
      <c r="C17" s="52">
        <f>Mont</f>
        <v>0</v>
      </c>
      <c r="D17" s="9" t="str">
        <f>Rekapitulace!A35</f>
        <v>Přesun stavebních kapacit</v>
      </c>
      <c r="E17" s="56"/>
      <c r="F17" s="57"/>
      <c r="G17" s="52">
        <f>Rekapitulace!I35</f>
        <v>0</v>
      </c>
    </row>
    <row r="18" spans="1:7" ht="15.95" customHeight="1">
      <c r="A18" s="58" t="s">
        <v>27</v>
      </c>
      <c r="B18" s="59" t="s">
        <v>28</v>
      </c>
      <c r="C18" s="52">
        <f>Dodavka</f>
        <v>0</v>
      </c>
      <c r="D18" s="9" t="str">
        <f>Rekapitulace!A36</f>
        <v>Mimostaveništní doprava</v>
      </c>
      <c r="E18" s="56"/>
      <c r="F18" s="57"/>
      <c r="G18" s="52">
        <f>Rekapitulace!I36</f>
        <v>0</v>
      </c>
    </row>
    <row r="19" spans="1:7" ht="15.95" customHeight="1">
      <c r="A19" s="60" t="s">
        <v>29</v>
      </c>
      <c r="B19" s="51"/>
      <c r="C19" s="52">
        <f>SUM(C15:C18)</f>
        <v>0</v>
      </c>
      <c r="D19" s="9" t="str">
        <f>Rekapitulace!A37</f>
        <v>Zařízení staveniště</v>
      </c>
      <c r="E19" s="56"/>
      <c r="F19" s="57"/>
      <c r="G19" s="52">
        <f>Rekapitulace!I37</f>
        <v>0</v>
      </c>
    </row>
    <row r="20" spans="1:7" ht="15.95" customHeight="1">
      <c r="A20" s="60"/>
      <c r="B20" s="51"/>
      <c r="C20" s="52"/>
      <c r="D20" s="9" t="str">
        <f>Rekapitulace!A38</f>
        <v>Provoz investora</v>
      </c>
      <c r="E20" s="56"/>
      <c r="F20" s="57"/>
      <c r="G20" s="52">
        <f>Rekapitulace!I38</f>
        <v>0</v>
      </c>
    </row>
    <row r="21" spans="1:7" ht="15.95" customHeight="1">
      <c r="A21" s="60" t="s">
        <v>30</v>
      </c>
      <c r="B21" s="51"/>
      <c r="C21" s="52">
        <f>HZS</f>
        <v>0</v>
      </c>
      <c r="D21" s="9" t="str">
        <f>Rekapitulace!A39</f>
        <v>Kompletační činnost (IČD)</v>
      </c>
      <c r="E21" s="56"/>
      <c r="F21" s="57"/>
      <c r="G21" s="52">
        <f>Rekapitulace!I39</f>
        <v>0</v>
      </c>
    </row>
    <row r="22" spans="1:7" ht="15.95" customHeight="1">
      <c r="A22" s="61" t="s">
        <v>31</v>
      </c>
      <c r="B22" s="62"/>
      <c r="C22" s="52">
        <f>C19+C21</f>
        <v>0</v>
      </c>
      <c r="D22" s="9" t="s">
        <v>32</v>
      </c>
      <c r="E22" s="56"/>
      <c r="F22" s="57"/>
      <c r="G22" s="52">
        <f>G23-SUM(G15:G21)</f>
        <v>0</v>
      </c>
    </row>
    <row r="23" spans="1:7" ht="15.95" customHeight="1" thickBot="1">
      <c r="A23" s="213" t="s">
        <v>33</v>
      </c>
      <c r="B23" s="214"/>
      <c r="C23" s="63">
        <f>C22+G23</f>
        <v>0</v>
      </c>
      <c r="D23" s="64" t="s">
        <v>34</v>
      </c>
      <c r="E23" s="65"/>
      <c r="F23" s="66"/>
      <c r="G23" s="52">
        <f>VRN</f>
        <v>0</v>
      </c>
    </row>
    <row r="24" spans="1:7" ht="12.75">
      <c r="A24" s="67" t="s">
        <v>35</v>
      </c>
      <c r="B24" s="68"/>
      <c r="C24" s="69"/>
      <c r="D24" s="68" t="s">
        <v>36</v>
      </c>
      <c r="E24" s="68"/>
      <c r="F24" s="70" t="s">
        <v>37</v>
      </c>
      <c r="G24" s="71"/>
    </row>
    <row r="25" spans="1:7" ht="12.75">
      <c r="A25" s="61" t="s">
        <v>38</v>
      </c>
      <c r="B25" s="62"/>
      <c r="C25" s="72"/>
      <c r="D25" s="62" t="s">
        <v>38</v>
      </c>
      <c r="E25" s="73"/>
      <c r="F25" s="74" t="s">
        <v>38</v>
      </c>
      <c r="G25" s="75"/>
    </row>
    <row r="26" spans="1:7" ht="37.5" customHeight="1">
      <c r="A26" s="61" t="s">
        <v>39</v>
      </c>
      <c r="B26" s="76"/>
      <c r="C26" s="72"/>
      <c r="D26" s="62" t="s">
        <v>40</v>
      </c>
      <c r="E26" s="73"/>
      <c r="F26" s="74" t="s">
        <v>40</v>
      </c>
      <c r="G26" s="75"/>
    </row>
    <row r="27" spans="1:7" ht="12.75">
      <c r="A27" s="61"/>
      <c r="B27" s="77"/>
      <c r="C27" s="72"/>
      <c r="D27" s="62"/>
      <c r="E27" s="73"/>
      <c r="F27" s="74"/>
      <c r="G27" s="75"/>
    </row>
    <row r="28" spans="1:7" ht="12.75">
      <c r="A28" s="61" t="s">
        <v>41</v>
      </c>
      <c r="B28" s="62"/>
      <c r="C28" s="72"/>
      <c r="D28" s="74" t="s">
        <v>42</v>
      </c>
      <c r="E28" s="72"/>
      <c r="F28" s="78" t="s">
        <v>42</v>
      </c>
      <c r="G28" s="75"/>
    </row>
    <row r="29" spans="1:7" ht="69" customHeight="1">
      <c r="A29" s="61"/>
      <c r="B29" s="62"/>
      <c r="C29" s="79"/>
      <c r="D29" s="80"/>
      <c r="E29" s="79"/>
      <c r="F29" s="62"/>
      <c r="G29" s="75"/>
    </row>
    <row r="30" spans="1:7" ht="12.75">
      <c r="A30" s="81" t="s">
        <v>43</v>
      </c>
      <c r="B30" s="82"/>
      <c r="C30" s="83">
        <v>21</v>
      </c>
      <c r="D30" s="82" t="s">
        <v>44</v>
      </c>
      <c r="E30" s="84"/>
      <c r="F30" s="205">
        <f>C23-F32</f>
        <v>0</v>
      </c>
      <c r="G30" s="206"/>
    </row>
    <row r="31" spans="1:7" ht="12.75">
      <c r="A31" s="81" t="s">
        <v>45</v>
      </c>
      <c r="B31" s="82"/>
      <c r="C31" s="83">
        <f>SazbaDPH1</f>
        <v>21</v>
      </c>
      <c r="D31" s="82" t="s">
        <v>46</v>
      </c>
      <c r="E31" s="84"/>
      <c r="F31" s="205">
        <f>ROUND(PRODUCT(F30,C31/100),0)</f>
        <v>0</v>
      </c>
      <c r="G31" s="206"/>
    </row>
    <row r="32" spans="1:7" ht="12.75">
      <c r="A32" s="81" t="s">
        <v>43</v>
      </c>
      <c r="B32" s="82"/>
      <c r="C32" s="83">
        <v>0</v>
      </c>
      <c r="D32" s="82" t="s">
        <v>46</v>
      </c>
      <c r="E32" s="84"/>
      <c r="F32" s="205">
        <v>0</v>
      </c>
      <c r="G32" s="206"/>
    </row>
    <row r="33" spans="1:7" ht="12.75">
      <c r="A33" s="81" t="s">
        <v>45</v>
      </c>
      <c r="B33" s="85"/>
      <c r="C33" s="86">
        <f>SazbaDPH2</f>
        <v>0</v>
      </c>
      <c r="D33" s="82" t="s">
        <v>46</v>
      </c>
      <c r="E33" s="57"/>
      <c r="F33" s="205">
        <f>ROUND(PRODUCT(F32,C33/100),0)</f>
        <v>0</v>
      </c>
      <c r="G33" s="206"/>
    </row>
    <row r="34" spans="1:7" s="90" customFormat="1" ht="19.5" customHeight="1" thickBot="1">
      <c r="A34" s="87" t="s">
        <v>47</v>
      </c>
      <c r="B34" s="88"/>
      <c r="C34" s="88"/>
      <c r="D34" s="88"/>
      <c r="E34" s="89"/>
      <c r="F34" s="207">
        <f>ROUND(SUM(F30:F33),0)</f>
        <v>0</v>
      </c>
      <c r="G34" s="208"/>
    </row>
    <row r="36" spans="1:8" ht="12.75">
      <c r="A36" s="91" t="s">
        <v>48</v>
      </c>
      <c r="B36" s="91"/>
      <c r="C36" s="91"/>
      <c r="D36" s="91"/>
      <c r="E36" s="91"/>
      <c r="F36" s="91"/>
      <c r="G36" s="91"/>
      <c r="H36" t="s">
        <v>5</v>
      </c>
    </row>
    <row r="37" spans="1:8" ht="14.25" customHeight="1">
      <c r="A37" s="91"/>
      <c r="B37" s="209" t="s">
        <v>444</v>
      </c>
      <c r="C37" s="209"/>
      <c r="D37" s="209"/>
      <c r="E37" s="209"/>
      <c r="F37" s="209"/>
      <c r="G37" s="209"/>
      <c r="H37" t="s">
        <v>5</v>
      </c>
    </row>
    <row r="38" spans="1:8" ht="12.75" customHeight="1">
      <c r="A38" s="92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2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2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2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2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2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2"/>
      <c r="B44" s="209"/>
      <c r="C44" s="209"/>
      <c r="D44" s="209"/>
      <c r="E44" s="209"/>
      <c r="F44" s="209"/>
      <c r="G44" s="209"/>
      <c r="H44" t="s">
        <v>5</v>
      </c>
    </row>
    <row r="45" spans="1:8" ht="14.25" customHeight="1">
      <c r="A45" s="92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mergeCells count="24">
    <mergeCell ref="F34:G34"/>
    <mergeCell ref="B37:G45"/>
    <mergeCell ref="C8:E8"/>
    <mergeCell ref="C9:E9"/>
    <mergeCell ref="C10:E10"/>
    <mergeCell ref="C11:E11"/>
    <mergeCell ref="C12:E12"/>
    <mergeCell ref="A23:B23"/>
    <mergeCell ref="B52:G52"/>
    <mergeCell ref="B53:G53"/>
    <mergeCell ref="B54:G54"/>
    <mergeCell ref="B55:G55"/>
    <mergeCell ref="C5:E5"/>
    <mergeCell ref="C7:E7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2"/>
  <sheetViews>
    <sheetView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49</v>
      </c>
      <c r="B1" s="216"/>
      <c r="C1" s="93" t="str">
        <f>CONCATENATE(cislostavby," ",nazevstavby)</f>
        <v>RProj1715 Rekonstrukce instalací a stavební úpravy MŠ Zelenečská čp. 500,Pha 9</v>
      </c>
      <c r="D1" s="94"/>
      <c r="E1" s="95"/>
      <c r="F1" s="94"/>
      <c r="G1" s="96" t="s">
        <v>50</v>
      </c>
      <c r="H1" s="97" t="s">
        <v>80</v>
      </c>
      <c r="I1" s="98"/>
    </row>
    <row r="2" spans="1:9" ht="13.5" thickBot="1">
      <c r="A2" s="217" t="s">
        <v>51</v>
      </c>
      <c r="B2" s="218"/>
      <c r="C2" s="99" t="str">
        <f>CONCATENATE(cisloobjektu," ",nazevobjektu)</f>
        <v>01 Rekonstrukce instalací a stavební úpravy MŠ Zelenečská čp. 500,Pha 9</v>
      </c>
      <c r="D2" s="100"/>
      <c r="E2" s="101"/>
      <c r="F2" s="100"/>
      <c r="G2" s="219" t="s">
        <v>79</v>
      </c>
      <c r="H2" s="220"/>
      <c r="I2" s="221"/>
    </row>
    <row r="3" spans="1:9" ht="13.5" thickTop="1">
      <c r="A3" s="73"/>
      <c r="B3" s="73"/>
      <c r="C3" s="73"/>
      <c r="D3" s="73"/>
      <c r="E3" s="73"/>
      <c r="F3" s="62"/>
      <c r="G3" s="73"/>
      <c r="H3" s="73"/>
      <c r="I3" s="73"/>
    </row>
    <row r="4" spans="1:9" ht="19.5" customHeight="1">
      <c r="A4" s="102" t="s">
        <v>52</v>
      </c>
      <c r="B4" s="103"/>
      <c r="C4" s="103"/>
      <c r="D4" s="103"/>
      <c r="E4" s="104"/>
      <c r="F4" s="103"/>
      <c r="G4" s="103"/>
      <c r="H4" s="103"/>
      <c r="I4" s="103"/>
    </row>
    <row r="5" spans="1:9" ht="13.5" thickBot="1">
      <c r="A5" s="73"/>
      <c r="B5" s="73"/>
      <c r="C5" s="73"/>
      <c r="D5" s="73"/>
      <c r="E5" s="73"/>
      <c r="F5" s="73"/>
      <c r="G5" s="73"/>
      <c r="H5" s="73"/>
      <c r="I5" s="73"/>
    </row>
    <row r="6" spans="1:9" s="31" customFormat="1" ht="13.5" thickBot="1">
      <c r="A6" s="105"/>
      <c r="B6" s="106" t="s">
        <v>53</v>
      </c>
      <c r="C6" s="106"/>
      <c r="D6" s="107"/>
      <c r="E6" s="108" t="s">
        <v>54</v>
      </c>
      <c r="F6" s="109" t="s">
        <v>55</v>
      </c>
      <c r="G6" s="109" t="s">
        <v>56</v>
      </c>
      <c r="H6" s="109" t="s">
        <v>57</v>
      </c>
      <c r="I6" s="110" t="s">
        <v>30</v>
      </c>
    </row>
    <row r="7" spans="1:9" s="31" customFormat="1" ht="12.75">
      <c r="A7" s="196" t="str">
        <f>Položky!B7</f>
        <v>3</v>
      </c>
      <c r="B7" s="111" t="str">
        <f>Položky!C7</f>
        <v>Svislé a kompletní konstrukce</v>
      </c>
      <c r="C7" s="62"/>
      <c r="D7" s="112"/>
      <c r="E7" s="197">
        <f>Položky!BA26</f>
        <v>0</v>
      </c>
      <c r="F7" s="198">
        <f>Položky!BB26</f>
        <v>0</v>
      </c>
      <c r="G7" s="198">
        <f>Položky!BC26</f>
        <v>0</v>
      </c>
      <c r="H7" s="198">
        <f>Položky!BD26</f>
        <v>0</v>
      </c>
      <c r="I7" s="199">
        <f>Položky!BE26</f>
        <v>0</v>
      </c>
    </row>
    <row r="8" spans="1:9" s="31" customFormat="1" ht="12.75">
      <c r="A8" s="196" t="str">
        <f>Položky!B27</f>
        <v>61</v>
      </c>
      <c r="B8" s="111" t="str">
        <f>Položky!C27</f>
        <v>Upravy povrchů vnitřní</v>
      </c>
      <c r="C8" s="62"/>
      <c r="D8" s="112"/>
      <c r="E8" s="197">
        <f>Položky!BA73</f>
        <v>0</v>
      </c>
      <c r="F8" s="198">
        <f>Položky!BB73</f>
        <v>0</v>
      </c>
      <c r="G8" s="198">
        <f>Položky!BC73</f>
        <v>0</v>
      </c>
      <c r="H8" s="198">
        <f>Položky!BD73</f>
        <v>0</v>
      </c>
      <c r="I8" s="199">
        <f>Položky!BE73</f>
        <v>0</v>
      </c>
    </row>
    <row r="9" spans="1:9" s="31" customFormat="1" ht="12.75">
      <c r="A9" s="196" t="str">
        <f>Položky!B74</f>
        <v>62</v>
      </c>
      <c r="B9" s="111" t="str">
        <f>Položky!C74</f>
        <v>Úpravy povrchů vnější</v>
      </c>
      <c r="C9" s="62"/>
      <c r="D9" s="112"/>
      <c r="E9" s="197">
        <f>Položky!BA82</f>
        <v>0</v>
      </c>
      <c r="F9" s="198">
        <f>Položky!BB82</f>
        <v>0</v>
      </c>
      <c r="G9" s="198">
        <f>Položky!BC82</f>
        <v>0</v>
      </c>
      <c r="H9" s="198">
        <f>Položky!BD82</f>
        <v>0</v>
      </c>
      <c r="I9" s="199">
        <f>Položky!BE82</f>
        <v>0</v>
      </c>
    </row>
    <row r="10" spans="1:9" s="31" customFormat="1" ht="12.75">
      <c r="A10" s="196" t="str">
        <f>Položky!B83</f>
        <v>63</v>
      </c>
      <c r="B10" s="111" t="str">
        <f>Položky!C83</f>
        <v>Podlahy a podlahové konstrukce</v>
      </c>
      <c r="C10" s="62"/>
      <c r="D10" s="112"/>
      <c r="E10" s="197">
        <f>Položky!BA103</f>
        <v>0</v>
      </c>
      <c r="F10" s="198">
        <f>Položky!BB103</f>
        <v>0</v>
      </c>
      <c r="G10" s="198">
        <f>Položky!BC103</f>
        <v>0</v>
      </c>
      <c r="H10" s="198">
        <f>Položky!BD103</f>
        <v>0</v>
      </c>
      <c r="I10" s="199">
        <f>Položky!BE103</f>
        <v>0</v>
      </c>
    </row>
    <row r="11" spans="1:9" s="31" customFormat="1" ht="12.75">
      <c r="A11" s="196" t="str">
        <f>Položky!B104</f>
        <v>64</v>
      </c>
      <c r="B11" s="111" t="str">
        <f>Položky!C104</f>
        <v>Výplně otvorů</v>
      </c>
      <c r="C11" s="62"/>
      <c r="D11" s="112"/>
      <c r="E11" s="197">
        <f>Položky!BA111</f>
        <v>0</v>
      </c>
      <c r="F11" s="198">
        <f>Položky!BB111</f>
        <v>0</v>
      </c>
      <c r="G11" s="198">
        <f>Položky!BC111</f>
        <v>0</v>
      </c>
      <c r="H11" s="198">
        <f>Položky!BD111</f>
        <v>0</v>
      </c>
      <c r="I11" s="199">
        <f>Položky!BE111</f>
        <v>0</v>
      </c>
    </row>
    <row r="12" spans="1:9" s="31" customFormat="1" ht="12.75">
      <c r="A12" s="196" t="str">
        <f>Položky!B112</f>
        <v>95</v>
      </c>
      <c r="B12" s="111" t="str">
        <f>Položky!C112</f>
        <v>Dokončovací konstrukce na pozemních stavbách</v>
      </c>
      <c r="C12" s="62"/>
      <c r="D12" s="112"/>
      <c r="E12" s="197">
        <f>Položky!BA143</f>
        <v>0</v>
      </c>
      <c r="F12" s="198">
        <f>Položky!BB143</f>
        <v>0</v>
      </c>
      <c r="G12" s="198">
        <f>Položky!BC143</f>
        <v>0</v>
      </c>
      <c r="H12" s="198">
        <f>Položky!BD143</f>
        <v>0</v>
      </c>
      <c r="I12" s="199">
        <f>Položky!BE143</f>
        <v>0</v>
      </c>
    </row>
    <row r="13" spans="1:9" s="31" customFormat="1" ht="12.75">
      <c r="A13" s="196" t="str">
        <f>Položky!B144</f>
        <v>96</v>
      </c>
      <c r="B13" s="111" t="str">
        <f>Položky!C144</f>
        <v>Bourání konstrukcí</v>
      </c>
      <c r="C13" s="62"/>
      <c r="D13" s="112"/>
      <c r="E13" s="197">
        <f>Položky!BA165</f>
        <v>0</v>
      </c>
      <c r="F13" s="198">
        <f>Položky!BB165</f>
        <v>0</v>
      </c>
      <c r="G13" s="198">
        <f>Položky!BC165</f>
        <v>0</v>
      </c>
      <c r="H13" s="198">
        <f>Položky!BD165</f>
        <v>0</v>
      </c>
      <c r="I13" s="199">
        <f>Položky!BE165</f>
        <v>0</v>
      </c>
    </row>
    <row r="14" spans="1:9" s="31" customFormat="1" ht="12.75">
      <c r="A14" s="196" t="str">
        <f>Položky!B166</f>
        <v>97</v>
      </c>
      <c r="B14" s="111" t="str">
        <f>Položky!C166</f>
        <v>Prorážení otvorů</v>
      </c>
      <c r="C14" s="62"/>
      <c r="D14" s="112"/>
      <c r="E14" s="197">
        <f>Položky!BA209</f>
        <v>0</v>
      </c>
      <c r="F14" s="198">
        <f>Položky!BB209</f>
        <v>0</v>
      </c>
      <c r="G14" s="198">
        <f>Položky!BC209</f>
        <v>0</v>
      </c>
      <c r="H14" s="198">
        <f>Položky!BD209</f>
        <v>0</v>
      </c>
      <c r="I14" s="199">
        <f>Položky!BE209</f>
        <v>0</v>
      </c>
    </row>
    <row r="15" spans="1:9" s="31" customFormat="1" ht="12.75">
      <c r="A15" s="196" t="str">
        <f>Položky!B210</f>
        <v>99</v>
      </c>
      <c r="B15" s="111" t="str">
        <f>Položky!C210</f>
        <v>Staveništní přesun hmot</v>
      </c>
      <c r="C15" s="62"/>
      <c r="D15" s="112"/>
      <c r="E15" s="197">
        <f>Položky!BA212</f>
        <v>0</v>
      </c>
      <c r="F15" s="198">
        <f>Položky!BB212</f>
        <v>0</v>
      </c>
      <c r="G15" s="198">
        <f>Položky!BC212</f>
        <v>0</v>
      </c>
      <c r="H15" s="198">
        <f>Položky!BD212</f>
        <v>0</v>
      </c>
      <c r="I15" s="199">
        <f>Položky!BE212</f>
        <v>0</v>
      </c>
    </row>
    <row r="16" spans="1:9" s="31" customFormat="1" ht="12.75">
      <c r="A16" s="196" t="str">
        <f>Položky!B213</f>
        <v>713</v>
      </c>
      <c r="B16" s="111" t="str">
        <f>Položky!C213</f>
        <v>Izolace tepelné</v>
      </c>
      <c r="C16" s="62"/>
      <c r="D16" s="112"/>
      <c r="E16" s="197">
        <f>Položky!BA227</f>
        <v>0</v>
      </c>
      <c r="F16" s="198">
        <f>Položky!BB227</f>
        <v>0</v>
      </c>
      <c r="G16" s="198">
        <f>Položky!BC227</f>
        <v>0</v>
      </c>
      <c r="H16" s="198">
        <f>Položky!BD227</f>
        <v>0</v>
      </c>
      <c r="I16" s="199">
        <f>Položky!BE227</f>
        <v>0</v>
      </c>
    </row>
    <row r="17" spans="1:9" s="31" customFormat="1" ht="12.75">
      <c r="A17" s="196" t="str">
        <f>Položky!B228</f>
        <v>722</v>
      </c>
      <c r="B17" s="111" t="str">
        <f>Položky!C228</f>
        <v>Vnitřní vodovod</v>
      </c>
      <c r="C17" s="62"/>
      <c r="D17" s="112"/>
      <c r="E17" s="197">
        <f>Položky!BA233</f>
        <v>0</v>
      </c>
      <c r="F17" s="198">
        <f>Položky!BB233</f>
        <v>0</v>
      </c>
      <c r="G17" s="198">
        <f>Položky!BC233</f>
        <v>0</v>
      </c>
      <c r="H17" s="198">
        <f>Položky!BD233</f>
        <v>0</v>
      </c>
      <c r="I17" s="199">
        <f>Položky!BE233</f>
        <v>0</v>
      </c>
    </row>
    <row r="18" spans="1:9" s="31" customFormat="1" ht="12.75">
      <c r="A18" s="196" t="str">
        <f>Položky!B234</f>
        <v>723</v>
      </c>
      <c r="B18" s="111" t="str">
        <f>Položky!C234</f>
        <v>Vnitřní plynovod</v>
      </c>
      <c r="C18" s="62"/>
      <c r="D18" s="112"/>
      <c r="E18" s="197">
        <f>Položky!BA239</f>
        <v>0</v>
      </c>
      <c r="F18" s="198">
        <f>Položky!BB239</f>
        <v>0</v>
      </c>
      <c r="G18" s="198">
        <f>Položky!BC239</f>
        <v>0</v>
      </c>
      <c r="H18" s="198">
        <f>Položky!BD239</f>
        <v>0</v>
      </c>
      <c r="I18" s="199">
        <f>Položky!BE239</f>
        <v>0</v>
      </c>
    </row>
    <row r="19" spans="1:9" s="31" customFormat="1" ht="12.75">
      <c r="A19" s="196" t="str">
        <f>Položky!B240</f>
        <v>725</v>
      </c>
      <c r="B19" s="111" t="str">
        <f>Položky!C240</f>
        <v>Zařizovací předměty</v>
      </c>
      <c r="C19" s="62"/>
      <c r="D19" s="112"/>
      <c r="E19" s="197">
        <f>Položky!BA251</f>
        <v>0</v>
      </c>
      <c r="F19" s="198">
        <f>Položky!BB251</f>
        <v>0</v>
      </c>
      <c r="G19" s="198">
        <f>Položky!BC251</f>
        <v>0</v>
      </c>
      <c r="H19" s="198">
        <f>Položky!BD251</f>
        <v>0</v>
      </c>
      <c r="I19" s="199">
        <f>Položky!BE251</f>
        <v>0</v>
      </c>
    </row>
    <row r="20" spans="1:9" s="31" customFormat="1" ht="12.75">
      <c r="A20" s="196" t="str">
        <f>Položky!B252</f>
        <v>766</v>
      </c>
      <c r="B20" s="111" t="str">
        <f>Položky!C252</f>
        <v>Konstrukce truhlářské</v>
      </c>
      <c r="C20" s="62"/>
      <c r="D20" s="112"/>
      <c r="E20" s="197">
        <f>Položky!BA284</f>
        <v>0</v>
      </c>
      <c r="F20" s="198">
        <f>Položky!BB284</f>
        <v>0</v>
      </c>
      <c r="G20" s="198">
        <f>Položky!BC284</f>
        <v>0</v>
      </c>
      <c r="H20" s="198">
        <f>Položky!BD284</f>
        <v>0</v>
      </c>
      <c r="I20" s="199">
        <f>Položky!BE284</f>
        <v>0</v>
      </c>
    </row>
    <row r="21" spans="1:9" s="31" customFormat="1" ht="12.75">
      <c r="A21" s="196" t="str">
        <f>Položky!B285</f>
        <v>776</v>
      </c>
      <c r="B21" s="111" t="str">
        <f>Položky!C285</f>
        <v>Podlahy povlakové</v>
      </c>
      <c r="C21" s="62"/>
      <c r="D21" s="112"/>
      <c r="E21" s="197">
        <f>Položky!BA311</f>
        <v>0</v>
      </c>
      <c r="F21" s="198">
        <f>Položky!BB311</f>
        <v>0</v>
      </c>
      <c r="G21" s="198">
        <f>Položky!BC311</f>
        <v>0</v>
      </c>
      <c r="H21" s="198">
        <f>Položky!BD311</f>
        <v>0</v>
      </c>
      <c r="I21" s="199">
        <f>Položky!BE311</f>
        <v>0</v>
      </c>
    </row>
    <row r="22" spans="1:9" s="31" customFormat="1" ht="12.75">
      <c r="A22" s="196" t="str">
        <f>Položky!B312</f>
        <v>777</v>
      </c>
      <c r="B22" s="111" t="str">
        <f>Položky!C312</f>
        <v>Podlahy ze syntetických hmot</v>
      </c>
      <c r="C22" s="62"/>
      <c r="D22" s="112"/>
      <c r="E22" s="197">
        <f>Položky!BA326</f>
        <v>0</v>
      </c>
      <c r="F22" s="198">
        <f>Položky!BB326</f>
        <v>0</v>
      </c>
      <c r="G22" s="198">
        <f>Položky!BC326</f>
        <v>0</v>
      </c>
      <c r="H22" s="198">
        <f>Položky!BD326</f>
        <v>0</v>
      </c>
      <c r="I22" s="199">
        <f>Položky!BE326</f>
        <v>0</v>
      </c>
    </row>
    <row r="23" spans="1:9" s="31" customFormat="1" ht="12.75">
      <c r="A23" s="196" t="str">
        <f>Položky!B327</f>
        <v>781</v>
      </c>
      <c r="B23" s="111" t="str">
        <f>Položky!C327</f>
        <v>Obklady keramické</v>
      </c>
      <c r="C23" s="62"/>
      <c r="D23" s="112"/>
      <c r="E23" s="197">
        <f>Položky!BA334</f>
        <v>0</v>
      </c>
      <c r="F23" s="198">
        <f>Položky!BB334</f>
        <v>0</v>
      </c>
      <c r="G23" s="198">
        <f>Položky!BC334</f>
        <v>0</v>
      </c>
      <c r="H23" s="198">
        <f>Položky!BD334</f>
        <v>0</v>
      </c>
      <c r="I23" s="199">
        <f>Položky!BE334</f>
        <v>0</v>
      </c>
    </row>
    <row r="24" spans="1:9" s="31" customFormat="1" ht="12.75">
      <c r="A24" s="196" t="str">
        <f>Položky!B335</f>
        <v>783</v>
      </c>
      <c r="B24" s="111" t="str">
        <f>Položky!C335</f>
        <v>Nátěry</v>
      </c>
      <c r="C24" s="62"/>
      <c r="D24" s="112"/>
      <c r="E24" s="197">
        <f>Položky!BA349</f>
        <v>0</v>
      </c>
      <c r="F24" s="198">
        <f>Položky!BB349</f>
        <v>0</v>
      </c>
      <c r="G24" s="198">
        <f>Položky!BC349</f>
        <v>0</v>
      </c>
      <c r="H24" s="198">
        <f>Položky!BD349</f>
        <v>0</v>
      </c>
      <c r="I24" s="199">
        <f>Položky!BE349</f>
        <v>0</v>
      </c>
    </row>
    <row r="25" spans="1:9" s="31" customFormat="1" ht="12.75">
      <c r="A25" s="196" t="str">
        <f>Položky!B350</f>
        <v>784</v>
      </c>
      <c r="B25" s="111" t="str">
        <f>Položky!C350</f>
        <v>Malby</v>
      </c>
      <c r="C25" s="62"/>
      <c r="D25" s="112"/>
      <c r="E25" s="197">
        <f>Položky!BA366</f>
        <v>0</v>
      </c>
      <c r="F25" s="198">
        <f>Položky!BB366</f>
        <v>0</v>
      </c>
      <c r="G25" s="198">
        <f>Položky!BC366</f>
        <v>0</v>
      </c>
      <c r="H25" s="198">
        <f>Položky!BD366</f>
        <v>0</v>
      </c>
      <c r="I25" s="199">
        <f>Položky!BE366</f>
        <v>0</v>
      </c>
    </row>
    <row r="26" spans="1:9" s="31" customFormat="1" ht="12.75">
      <c r="A26" s="196" t="str">
        <f>Položky!B367</f>
        <v>M21</v>
      </c>
      <c r="B26" s="111" t="str">
        <f>Položky!C367</f>
        <v>Elektromontáže</v>
      </c>
      <c r="C26" s="62"/>
      <c r="D26" s="112"/>
      <c r="E26" s="197">
        <f>Položky!BA370</f>
        <v>0</v>
      </c>
      <c r="F26" s="198">
        <f>Položky!BB370</f>
        <v>0</v>
      </c>
      <c r="G26" s="198">
        <f>Položky!BC370</f>
        <v>0</v>
      </c>
      <c r="H26" s="198">
        <f>Položky!BD370</f>
        <v>0</v>
      </c>
      <c r="I26" s="199">
        <f>Položky!BE370</f>
        <v>0</v>
      </c>
    </row>
    <row r="27" spans="1:9" s="31" customFormat="1" ht="13.5" thickBot="1">
      <c r="A27" s="196" t="str">
        <f>Položky!B371</f>
        <v>D96</v>
      </c>
      <c r="B27" s="111" t="str">
        <f>Položky!C371</f>
        <v>Přesuny suti a vybouraných hmot</v>
      </c>
      <c r="C27" s="62"/>
      <c r="D27" s="112"/>
      <c r="E27" s="197">
        <f>Položky!BA381</f>
        <v>0</v>
      </c>
      <c r="F27" s="198">
        <f>Položky!BB381</f>
        <v>0</v>
      </c>
      <c r="G27" s="198">
        <f>Položky!BC381</f>
        <v>0</v>
      </c>
      <c r="H27" s="198">
        <f>Položky!BD381</f>
        <v>0</v>
      </c>
      <c r="I27" s="199">
        <f>Položky!BE381</f>
        <v>0</v>
      </c>
    </row>
    <row r="28" spans="1:9" s="119" customFormat="1" ht="13.5" thickBot="1">
      <c r="A28" s="113"/>
      <c r="B28" s="114" t="s">
        <v>58</v>
      </c>
      <c r="C28" s="114"/>
      <c r="D28" s="115"/>
      <c r="E28" s="116">
        <f>SUM(E7:E27)</f>
        <v>0</v>
      </c>
      <c r="F28" s="117">
        <f>SUM(F7:F27)</f>
        <v>0</v>
      </c>
      <c r="G28" s="117">
        <f>SUM(G7:G27)</f>
        <v>0</v>
      </c>
      <c r="H28" s="117">
        <f>SUM(H7:H27)</f>
        <v>0</v>
      </c>
      <c r="I28" s="118">
        <f>SUM(I7:I27)</f>
        <v>0</v>
      </c>
    </row>
    <row r="29" spans="1:9" ht="12.75">
      <c r="A29" s="62"/>
      <c r="B29" s="62"/>
      <c r="C29" s="62"/>
      <c r="D29" s="62"/>
      <c r="E29" s="62"/>
      <c r="F29" s="62"/>
      <c r="G29" s="62"/>
      <c r="H29" s="62"/>
      <c r="I29" s="62"/>
    </row>
    <row r="30" spans="1:57" ht="19.5" customHeight="1">
      <c r="A30" s="103" t="s">
        <v>59</v>
      </c>
      <c r="B30" s="103"/>
      <c r="C30" s="103"/>
      <c r="D30" s="103"/>
      <c r="E30" s="103"/>
      <c r="F30" s="103"/>
      <c r="G30" s="120"/>
      <c r="H30" s="103"/>
      <c r="I30" s="103"/>
      <c r="BA30" s="37"/>
      <c r="BB30" s="37"/>
      <c r="BC30" s="37"/>
      <c r="BD30" s="37"/>
      <c r="BE30" s="37"/>
    </row>
    <row r="31" spans="1:9" ht="13.5" thickBot="1">
      <c r="A31" s="73"/>
      <c r="B31" s="73"/>
      <c r="C31" s="73"/>
      <c r="D31" s="73"/>
      <c r="E31" s="73"/>
      <c r="F31" s="73"/>
      <c r="G31" s="73"/>
      <c r="H31" s="73"/>
      <c r="I31" s="73"/>
    </row>
    <row r="32" spans="1:9" ht="12.75">
      <c r="A32" s="67" t="s">
        <v>60</v>
      </c>
      <c r="B32" s="68"/>
      <c r="C32" s="68"/>
      <c r="D32" s="121"/>
      <c r="E32" s="122" t="s">
        <v>61</v>
      </c>
      <c r="F32" s="123" t="s">
        <v>62</v>
      </c>
      <c r="G32" s="124" t="s">
        <v>63</v>
      </c>
      <c r="H32" s="125"/>
      <c r="I32" s="126" t="s">
        <v>61</v>
      </c>
    </row>
    <row r="33" spans="1:53" ht="12.75">
      <c r="A33" s="60" t="s">
        <v>431</v>
      </c>
      <c r="B33" s="51"/>
      <c r="C33" s="51"/>
      <c r="D33" s="127"/>
      <c r="E33" s="128"/>
      <c r="F33" s="129"/>
      <c r="G33" s="130">
        <f aca="true" t="shared" si="0" ref="G33:G40">CHOOSE(BA33+1,HSV+PSV,HSV+PSV+Mont,HSV+PSV+Dodavka+Mont,HSV,PSV,Mont,Dodavka,Mont+Dodavka,0)</f>
        <v>0</v>
      </c>
      <c r="H33" s="131"/>
      <c r="I33" s="132">
        <f aca="true" t="shared" si="1" ref="I33:I40">E33+F33*G33/100</f>
        <v>0</v>
      </c>
      <c r="BA33">
        <v>2</v>
      </c>
    </row>
    <row r="34" spans="1:53" ht="12.75">
      <c r="A34" s="60" t="s">
        <v>432</v>
      </c>
      <c r="B34" s="51"/>
      <c r="C34" s="51"/>
      <c r="D34" s="127"/>
      <c r="E34" s="128"/>
      <c r="F34" s="129"/>
      <c r="G34" s="130">
        <f t="shared" si="0"/>
        <v>0</v>
      </c>
      <c r="H34" s="131"/>
      <c r="I34" s="132">
        <f t="shared" si="1"/>
        <v>0</v>
      </c>
      <c r="BA34">
        <v>2</v>
      </c>
    </row>
    <row r="35" spans="1:53" ht="12.75">
      <c r="A35" s="60" t="s">
        <v>433</v>
      </c>
      <c r="B35" s="51"/>
      <c r="C35" s="51"/>
      <c r="D35" s="127"/>
      <c r="E35" s="128"/>
      <c r="F35" s="129"/>
      <c r="G35" s="130">
        <f t="shared" si="0"/>
        <v>0</v>
      </c>
      <c r="H35" s="131"/>
      <c r="I35" s="132">
        <f t="shared" si="1"/>
        <v>0</v>
      </c>
      <c r="BA35">
        <v>2</v>
      </c>
    </row>
    <row r="36" spans="1:53" ht="12.75">
      <c r="A36" s="60" t="s">
        <v>434</v>
      </c>
      <c r="B36" s="51"/>
      <c r="C36" s="51"/>
      <c r="D36" s="127"/>
      <c r="E36" s="128"/>
      <c r="F36" s="129"/>
      <c r="G36" s="130">
        <f t="shared" si="0"/>
        <v>0</v>
      </c>
      <c r="H36" s="131"/>
      <c r="I36" s="132">
        <f t="shared" si="1"/>
        <v>0</v>
      </c>
      <c r="BA36">
        <v>2</v>
      </c>
    </row>
    <row r="37" spans="1:53" ht="12.75">
      <c r="A37" s="60" t="s">
        <v>435</v>
      </c>
      <c r="B37" s="51"/>
      <c r="C37" s="51"/>
      <c r="D37" s="127"/>
      <c r="E37" s="128"/>
      <c r="F37" s="129"/>
      <c r="G37" s="130">
        <f t="shared" si="0"/>
        <v>0</v>
      </c>
      <c r="H37" s="131"/>
      <c r="I37" s="132">
        <f t="shared" si="1"/>
        <v>0</v>
      </c>
      <c r="BA37">
        <v>2</v>
      </c>
    </row>
    <row r="38" spans="1:53" ht="12.75">
      <c r="A38" s="60" t="s">
        <v>436</v>
      </c>
      <c r="B38" s="51"/>
      <c r="C38" s="51"/>
      <c r="D38" s="127"/>
      <c r="E38" s="128"/>
      <c r="F38" s="129"/>
      <c r="G38" s="130">
        <f t="shared" si="0"/>
        <v>0</v>
      </c>
      <c r="H38" s="131"/>
      <c r="I38" s="132">
        <f t="shared" si="1"/>
        <v>0</v>
      </c>
      <c r="BA38">
        <v>2</v>
      </c>
    </row>
    <row r="39" spans="1:53" ht="12.75">
      <c r="A39" s="60" t="s">
        <v>437</v>
      </c>
      <c r="B39" s="51"/>
      <c r="C39" s="51"/>
      <c r="D39" s="127"/>
      <c r="E39" s="128"/>
      <c r="F39" s="129"/>
      <c r="G39" s="130">
        <f t="shared" si="0"/>
        <v>0</v>
      </c>
      <c r="H39" s="131"/>
      <c r="I39" s="132">
        <f t="shared" si="1"/>
        <v>0</v>
      </c>
      <c r="BA39">
        <v>2</v>
      </c>
    </row>
    <row r="40" spans="1:53" ht="12.75">
      <c r="A40" s="60" t="s">
        <v>438</v>
      </c>
      <c r="B40" s="51"/>
      <c r="C40" s="51"/>
      <c r="D40" s="127"/>
      <c r="E40" s="128"/>
      <c r="F40" s="129"/>
      <c r="G40" s="130">
        <f t="shared" si="0"/>
        <v>0</v>
      </c>
      <c r="H40" s="131"/>
      <c r="I40" s="132">
        <f t="shared" si="1"/>
        <v>0</v>
      </c>
      <c r="BA40">
        <v>2</v>
      </c>
    </row>
    <row r="41" spans="1:9" ht="13.5" thickBot="1">
      <c r="A41" s="133"/>
      <c r="B41" s="134" t="s">
        <v>64</v>
      </c>
      <c r="C41" s="135"/>
      <c r="D41" s="136"/>
      <c r="E41" s="137"/>
      <c r="F41" s="138"/>
      <c r="G41" s="138"/>
      <c r="H41" s="222">
        <f>SUM(I33:I40)</f>
        <v>0</v>
      </c>
      <c r="I41" s="223"/>
    </row>
    <row r="43" spans="2:9" ht="12.75">
      <c r="B43" s="119"/>
      <c r="F43" s="139"/>
      <c r="G43" s="140"/>
      <c r="H43" s="140"/>
      <c r="I43" s="141"/>
    </row>
    <row r="44" spans="6:9" ht="12.75">
      <c r="F44" s="139"/>
      <c r="G44" s="140"/>
      <c r="H44" s="140"/>
      <c r="I44" s="141"/>
    </row>
    <row r="45" spans="6:9" ht="12.75">
      <c r="F45" s="139"/>
      <c r="G45" s="140"/>
      <c r="H45" s="140"/>
      <c r="I45" s="141"/>
    </row>
    <row r="46" spans="6:9" ht="12.75">
      <c r="F46" s="139"/>
      <c r="G46" s="140"/>
      <c r="H46" s="140"/>
      <c r="I46" s="141"/>
    </row>
    <row r="47" spans="6:9" ht="12.75">
      <c r="F47" s="139"/>
      <c r="G47" s="140"/>
      <c r="H47" s="140"/>
      <c r="I47" s="141"/>
    </row>
    <row r="48" spans="6:9" ht="12.75">
      <c r="F48" s="139"/>
      <c r="G48" s="140"/>
      <c r="H48" s="140"/>
      <c r="I48" s="141"/>
    </row>
    <row r="49" spans="6:9" ht="12.75">
      <c r="F49" s="139"/>
      <c r="G49" s="140"/>
      <c r="H49" s="140"/>
      <c r="I49" s="141"/>
    </row>
    <row r="50" spans="6:9" ht="12.75">
      <c r="F50" s="139"/>
      <c r="G50" s="140"/>
      <c r="H50" s="140"/>
      <c r="I50" s="141"/>
    </row>
    <row r="51" spans="6:9" ht="12.75">
      <c r="F51" s="139"/>
      <c r="G51" s="140"/>
      <c r="H51" s="140"/>
      <c r="I51" s="141"/>
    </row>
    <row r="52" spans="6:9" ht="12.75">
      <c r="F52" s="139"/>
      <c r="G52" s="140"/>
      <c r="H52" s="140"/>
      <c r="I52" s="141"/>
    </row>
    <row r="53" spans="6:9" ht="12.75">
      <c r="F53" s="139"/>
      <c r="G53" s="140"/>
      <c r="H53" s="140"/>
      <c r="I53" s="141"/>
    </row>
    <row r="54" spans="6:9" ht="12.75">
      <c r="F54" s="139"/>
      <c r="G54" s="140"/>
      <c r="H54" s="140"/>
      <c r="I54" s="141"/>
    </row>
    <row r="55" spans="6:9" ht="12.75">
      <c r="F55" s="139"/>
      <c r="G55" s="140"/>
      <c r="H55" s="140"/>
      <c r="I55" s="141"/>
    </row>
    <row r="56" spans="6:9" ht="12.75">
      <c r="F56" s="139"/>
      <c r="G56" s="140"/>
      <c r="H56" s="140"/>
      <c r="I56" s="141"/>
    </row>
    <row r="57" spans="6:9" ht="12.75">
      <c r="F57" s="139"/>
      <c r="G57" s="140"/>
      <c r="H57" s="140"/>
      <c r="I57" s="141"/>
    </row>
    <row r="58" spans="6:9" ht="12.75">
      <c r="F58" s="139"/>
      <c r="G58" s="140"/>
      <c r="H58" s="140"/>
      <c r="I58" s="141"/>
    </row>
    <row r="59" spans="6:9" ht="12.75">
      <c r="F59" s="139"/>
      <c r="G59" s="140"/>
      <c r="H59" s="140"/>
      <c r="I59" s="141"/>
    </row>
    <row r="60" spans="6:9" ht="12.75">
      <c r="F60" s="139"/>
      <c r="G60" s="140"/>
      <c r="H60" s="140"/>
      <c r="I60" s="141"/>
    </row>
    <row r="61" spans="6:9" ht="12.75">
      <c r="F61" s="139"/>
      <c r="G61" s="140"/>
      <c r="H61" s="140"/>
      <c r="I61" s="141"/>
    </row>
    <row r="62" spans="6:9" ht="12.75">
      <c r="F62" s="139"/>
      <c r="G62" s="140"/>
      <c r="H62" s="140"/>
      <c r="I62" s="141"/>
    </row>
    <row r="63" spans="6:9" ht="12.75">
      <c r="F63" s="139"/>
      <c r="G63" s="140"/>
      <c r="H63" s="140"/>
      <c r="I63" s="141"/>
    </row>
    <row r="64" spans="6:9" ht="12.75">
      <c r="F64" s="139"/>
      <c r="G64" s="140"/>
      <c r="H64" s="140"/>
      <c r="I64" s="141"/>
    </row>
    <row r="65" spans="6:9" ht="12.75">
      <c r="F65" s="139"/>
      <c r="G65" s="140"/>
      <c r="H65" s="140"/>
      <c r="I65" s="141"/>
    </row>
    <row r="66" spans="6:9" ht="12.75">
      <c r="F66" s="139"/>
      <c r="G66" s="140"/>
      <c r="H66" s="140"/>
      <c r="I66" s="141"/>
    </row>
    <row r="67" spans="6:9" ht="12.75">
      <c r="F67" s="139"/>
      <c r="G67" s="140"/>
      <c r="H67" s="140"/>
      <c r="I67" s="141"/>
    </row>
    <row r="68" spans="6:9" ht="12.75">
      <c r="F68" s="139"/>
      <c r="G68" s="140"/>
      <c r="H68" s="140"/>
      <c r="I68" s="141"/>
    </row>
    <row r="69" spans="6:9" ht="12.75">
      <c r="F69" s="139"/>
      <c r="G69" s="140"/>
      <c r="H69" s="140"/>
      <c r="I69" s="141"/>
    </row>
    <row r="70" spans="6:9" ht="12.75">
      <c r="F70" s="139"/>
      <c r="G70" s="140"/>
      <c r="H70" s="140"/>
      <c r="I70" s="141"/>
    </row>
    <row r="71" spans="6:9" ht="12.75">
      <c r="F71" s="139"/>
      <c r="G71" s="140"/>
      <c r="H71" s="140"/>
      <c r="I71" s="141"/>
    </row>
    <row r="72" spans="6:9" ht="12.75">
      <c r="F72" s="139"/>
      <c r="G72" s="140"/>
      <c r="H72" s="140"/>
      <c r="I72" s="141"/>
    </row>
    <row r="73" spans="6:9" ht="12.75">
      <c r="F73" s="139"/>
      <c r="G73" s="140"/>
      <c r="H73" s="140"/>
      <c r="I73" s="141"/>
    </row>
    <row r="74" spans="6:9" ht="12.75">
      <c r="F74" s="139"/>
      <c r="G74" s="140"/>
      <c r="H74" s="140"/>
      <c r="I74" s="141"/>
    </row>
    <row r="75" spans="6:9" ht="12.75">
      <c r="F75" s="139"/>
      <c r="G75" s="140"/>
      <c r="H75" s="140"/>
      <c r="I75" s="141"/>
    </row>
    <row r="76" spans="6:9" ht="12.75">
      <c r="F76" s="139"/>
      <c r="G76" s="140"/>
      <c r="H76" s="140"/>
      <c r="I76" s="141"/>
    </row>
    <row r="77" spans="6:9" ht="12.75">
      <c r="F77" s="139"/>
      <c r="G77" s="140"/>
      <c r="H77" s="140"/>
      <c r="I77" s="141"/>
    </row>
    <row r="78" spans="6:9" ht="12.75">
      <c r="F78" s="139"/>
      <c r="G78" s="140"/>
      <c r="H78" s="140"/>
      <c r="I78" s="141"/>
    </row>
    <row r="79" spans="6:9" ht="12.75">
      <c r="F79" s="139"/>
      <c r="G79" s="140"/>
      <c r="H79" s="140"/>
      <c r="I79" s="141"/>
    </row>
    <row r="80" spans="6:9" ht="12.75">
      <c r="F80" s="139"/>
      <c r="G80" s="140"/>
      <c r="H80" s="140"/>
      <c r="I80" s="141"/>
    </row>
    <row r="81" spans="6:9" ht="12.75">
      <c r="F81" s="139"/>
      <c r="G81" s="140"/>
      <c r="H81" s="140"/>
      <c r="I81" s="141"/>
    </row>
    <row r="82" spans="6:9" ht="12.75">
      <c r="F82" s="139"/>
      <c r="G82" s="140"/>
      <c r="H82" s="140"/>
      <c r="I82" s="141"/>
    </row>
    <row r="83" spans="6:9" ht="12.75">
      <c r="F83" s="139"/>
      <c r="G83" s="140"/>
      <c r="H83" s="140"/>
      <c r="I83" s="141"/>
    </row>
    <row r="84" spans="6:9" ht="12.75">
      <c r="F84" s="139"/>
      <c r="G84" s="140"/>
      <c r="H84" s="140"/>
      <c r="I84" s="141"/>
    </row>
    <row r="85" spans="6:9" ht="12.75">
      <c r="F85" s="139"/>
      <c r="G85" s="140"/>
      <c r="H85" s="140"/>
      <c r="I85" s="141"/>
    </row>
    <row r="86" spans="6:9" ht="12.75">
      <c r="F86" s="139"/>
      <c r="G86" s="140"/>
      <c r="H86" s="140"/>
      <c r="I86" s="141"/>
    </row>
    <row r="87" spans="6:9" ht="12.75">
      <c r="F87" s="139"/>
      <c r="G87" s="140"/>
      <c r="H87" s="140"/>
      <c r="I87" s="141"/>
    </row>
    <row r="88" spans="6:9" ht="12.75">
      <c r="F88" s="139"/>
      <c r="G88" s="140"/>
      <c r="H88" s="140"/>
      <c r="I88" s="141"/>
    </row>
    <row r="89" spans="6:9" ht="12.75">
      <c r="F89" s="139"/>
      <c r="G89" s="140"/>
      <c r="H89" s="140"/>
      <c r="I89" s="141"/>
    </row>
    <row r="90" spans="6:9" ht="12.75">
      <c r="F90" s="139"/>
      <c r="G90" s="140"/>
      <c r="H90" s="140"/>
      <c r="I90" s="141"/>
    </row>
    <row r="91" spans="6:9" ht="12.75">
      <c r="F91" s="139"/>
      <c r="G91" s="140"/>
      <c r="H91" s="140"/>
      <c r="I91" s="141"/>
    </row>
    <row r="92" spans="6:9" ht="12.75">
      <c r="F92" s="139"/>
      <c r="G92" s="140"/>
      <c r="H92" s="140"/>
      <c r="I92" s="141"/>
    </row>
  </sheetData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54"/>
  <sheetViews>
    <sheetView showGridLines="0" showZeros="0" tabSelected="1" workbookViewId="0" topLeftCell="A118">
      <selection activeCell="E124" sqref="E124"/>
    </sheetView>
  </sheetViews>
  <sheetFormatPr defaultColWidth="9.00390625" defaultRowHeight="12.75"/>
  <cols>
    <col min="1" max="1" width="4.375" style="142" customWidth="1"/>
    <col min="2" max="2" width="11.625" style="142" customWidth="1"/>
    <col min="3" max="3" width="40.375" style="142" customWidth="1"/>
    <col min="4" max="4" width="5.625" style="142" customWidth="1"/>
    <col min="5" max="5" width="8.625" style="190" customWidth="1"/>
    <col min="6" max="6" width="9.875" style="142" customWidth="1"/>
    <col min="7" max="7" width="13.875" style="142" customWidth="1"/>
    <col min="8" max="11" width="9.125" style="142" customWidth="1"/>
    <col min="12" max="12" width="75.375" style="142" customWidth="1"/>
    <col min="13" max="13" width="45.25390625" style="142" customWidth="1"/>
    <col min="14" max="16384" width="9.125" style="142" customWidth="1"/>
  </cols>
  <sheetData>
    <row r="1" spans="1:7" ht="15.75">
      <c r="A1" s="226" t="s">
        <v>77</v>
      </c>
      <c r="B1" s="226"/>
      <c r="C1" s="226"/>
      <c r="D1" s="226"/>
      <c r="E1" s="226"/>
      <c r="F1" s="226"/>
      <c r="G1" s="226"/>
    </row>
    <row r="2" spans="1:7" ht="14.25" customHeight="1" thickBot="1">
      <c r="A2" s="143"/>
      <c r="B2" s="144"/>
      <c r="C2" s="145"/>
      <c r="D2" s="145"/>
      <c r="E2" s="146"/>
      <c r="F2" s="145"/>
      <c r="G2" s="145"/>
    </row>
    <row r="3" spans="1:7" ht="13.5" thickTop="1">
      <c r="A3" s="215" t="s">
        <v>49</v>
      </c>
      <c r="B3" s="216"/>
      <c r="C3" s="93" t="str">
        <f>CONCATENATE(cislostavby," ",nazevstavby)</f>
        <v>RProj1715 Rekonstrukce instalací a stavební úpravy MŠ Zelenečská čp. 500,Pha 9</v>
      </c>
      <c r="D3" s="147"/>
      <c r="E3" s="148" t="s">
        <v>65</v>
      </c>
      <c r="F3" s="149" t="str">
        <f>Rekapitulace!H1</f>
        <v>01</v>
      </c>
      <c r="G3" s="150"/>
    </row>
    <row r="4" spans="1:7" ht="13.5" thickBot="1">
      <c r="A4" s="227" t="s">
        <v>51</v>
      </c>
      <c r="B4" s="218"/>
      <c r="C4" s="99" t="str">
        <f>CONCATENATE(cisloobjektu," ",nazevobjektu)</f>
        <v>01 Rekonstrukce instalací a stavební úpravy MŠ Zelenečská čp. 500,Pha 9</v>
      </c>
      <c r="D4" s="151"/>
      <c r="E4" s="228" t="str">
        <f>Rekapitulace!G2</f>
        <v>Rekonstrukce instalací MŠ Zelenečská čp. 500,Pha 9</v>
      </c>
      <c r="F4" s="229"/>
      <c r="G4" s="230"/>
    </row>
    <row r="5" spans="1:7" ht="13.5" thickTop="1">
      <c r="A5" s="152"/>
      <c r="B5" s="143"/>
      <c r="C5" s="143"/>
      <c r="D5" s="143"/>
      <c r="E5" s="153"/>
      <c r="F5" s="143"/>
      <c r="G5" s="154"/>
    </row>
    <row r="6" spans="1:7" ht="12.75">
      <c r="A6" s="155" t="s">
        <v>66</v>
      </c>
      <c r="B6" s="156" t="s">
        <v>67</v>
      </c>
      <c r="C6" s="156" t="s">
        <v>68</v>
      </c>
      <c r="D6" s="156" t="s">
        <v>69</v>
      </c>
      <c r="E6" s="157" t="s">
        <v>70</v>
      </c>
      <c r="F6" s="156" t="s">
        <v>71</v>
      </c>
      <c r="G6" s="158" t="s">
        <v>72</v>
      </c>
    </row>
    <row r="7" spans="1:15" ht="12.75">
      <c r="A7" s="159" t="s">
        <v>73</v>
      </c>
      <c r="B7" s="160" t="s">
        <v>81</v>
      </c>
      <c r="C7" s="161" t="s">
        <v>82</v>
      </c>
      <c r="D7" s="162"/>
      <c r="E7" s="163"/>
      <c r="F7" s="163"/>
      <c r="G7" s="164"/>
      <c r="H7" s="165"/>
      <c r="I7" s="165"/>
      <c r="O7" s="166">
        <v>1</v>
      </c>
    </row>
    <row r="8" spans="1:104" ht="12.75">
      <c r="A8" s="167">
        <v>1</v>
      </c>
      <c r="B8" s="168" t="s">
        <v>83</v>
      </c>
      <c r="C8" s="169" t="s">
        <v>84</v>
      </c>
      <c r="D8" s="170" t="s">
        <v>85</v>
      </c>
      <c r="E8" s="171">
        <v>1</v>
      </c>
      <c r="F8" s="171">
        <v>0</v>
      </c>
      <c r="G8" s="172">
        <f>E8*F8</f>
        <v>0</v>
      </c>
      <c r="O8" s="166">
        <v>2</v>
      </c>
      <c r="AA8" s="142">
        <v>1</v>
      </c>
      <c r="AB8" s="142">
        <v>1</v>
      </c>
      <c r="AC8" s="142">
        <v>1</v>
      </c>
      <c r="AZ8" s="142">
        <v>1</v>
      </c>
      <c r="BA8" s="142">
        <f>IF(AZ8=1,G8,0)</f>
        <v>0</v>
      </c>
      <c r="BB8" s="142">
        <f>IF(AZ8=2,G8,0)</f>
        <v>0</v>
      </c>
      <c r="BC8" s="142">
        <f>IF(AZ8=3,G8,0)</f>
        <v>0</v>
      </c>
      <c r="BD8" s="142">
        <f>IF(AZ8=4,G8,0)</f>
        <v>0</v>
      </c>
      <c r="BE8" s="142">
        <f>IF(AZ8=5,G8,0)</f>
        <v>0</v>
      </c>
      <c r="CA8" s="173">
        <v>1</v>
      </c>
      <c r="CB8" s="173">
        <v>1</v>
      </c>
      <c r="CZ8" s="142">
        <v>0.08321</v>
      </c>
    </row>
    <row r="9" spans="1:15" ht="12.75">
      <c r="A9" s="174"/>
      <c r="B9" s="176"/>
      <c r="C9" s="224" t="s">
        <v>86</v>
      </c>
      <c r="D9" s="225"/>
      <c r="E9" s="177">
        <v>0</v>
      </c>
      <c r="F9" s="178"/>
      <c r="G9" s="179"/>
      <c r="M9" s="175" t="s">
        <v>86</v>
      </c>
      <c r="O9" s="166"/>
    </row>
    <row r="10" spans="1:15" ht="12.75">
      <c r="A10" s="174"/>
      <c r="B10" s="176"/>
      <c r="C10" s="224" t="s">
        <v>74</v>
      </c>
      <c r="D10" s="225"/>
      <c r="E10" s="177">
        <v>1</v>
      </c>
      <c r="F10" s="178"/>
      <c r="G10" s="179"/>
      <c r="M10" s="175">
        <v>1</v>
      </c>
      <c r="O10" s="166"/>
    </row>
    <row r="11" spans="1:104" ht="22.5">
      <c r="A11" s="167">
        <v>2</v>
      </c>
      <c r="B11" s="168" t="s">
        <v>87</v>
      </c>
      <c r="C11" s="169" t="s">
        <v>88</v>
      </c>
      <c r="D11" s="170" t="s">
        <v>89</v>
      </c>
      <c r="E11" s="171">
        <v>0.0222</v>
      </c>
      <c r="F11" s="171">
        <v>0</v>
      </c>
      <c r="G11" s="172">
        <f>E11*F11</f>
        <v>0</v>
      </c>
      <c r="O11" s="166">
        <v>2</v>
      </c>
      <c r="AA11" s="142">
        <v>1</v>
      </c>
      <c r="AB11" s="142">
        <v>1</v>
      </c>
      <c r="AC11" s="142">
        <v>1</v>
      </c>
      <c r="AZ11" s="142">
        <v>1</v>
      </c>
      <c r="BA11" s="142">
        <f>IF(AZ11=1,G11,0)</f>
        <v>0</v>
      </c>
      <c r="BB11" s="142">
        <f>IF(AZ11=2,G11,0)</f>
        <v>0</v>
      </c>
      <c r="BC11" s="142">
        <f>IF(AZ11=3,G11,0)</f>
        <v>0</v>
      </c>
      <c r="BD11" s="142">
        <f>IF(AZ11=4,G11,0)</f>
        <v>0</v>
      </c>
      <c r="BE11" s="142">
        <f>IF(AZ11=5,G11,0)</f>
        <v>0</v>
      </c>
      <c r="CA11" s="173">
        <v>1</v>
      </c>
      <c r="CB11" s="173">
        <v>1</v>
      </c>
      <c r="CZ11" s="142">
        <v>1.09954</v>
      </c>
    </row>
    <row r="12" spans="1:15" ht="12.75">
      <c r="A12" s="174"/>
      <c r="B12" s="176"/>
      <c r="C12" s="224" t="s">
        <v>86</v>
      </c>
      <c r="D12" s="225"/>
      <c r="E12" s="177">
        <v>0</v>
      </c>
      <c r="F12" s="178"/>
      <c r="G12" s="179"/>
      <c r="M12" s="175" t="s">
        <v>86</v>
      </c>
      <c r="O12" s="166"/>
    </row>
    <row r="13" spans="1:15" ht="12.75">
      <c r="A13" s="174"/>
      <c r="B13" s="176"/>
      <c r="C13" s="224" t="s">
        <v>90</v>
      </c>
      <c r="D13" s="225"/>
      <c r="E13" s="177">
        <v>0.0222</v>
      </c>
      <c r="F13" s="178"/>
      <c r="G13" s="179"/>
      <c r="M13" s="175" t="s">
        <v>90</v>
      </c>
      <c r="O13" s="166"/>
    </row>
    <row r="14" spans="1:104" ht="12.75">
      <c r="A14" s="167">
        <v>3</v>
      </c>
      <c r="B14" s="168" t="s">
        <v>91</v>
      </c>
      <c r="C14" s="169" t="s">
        <v>92</v>
      </c>
      <c r="D14" s="170" t="s">
        <v>93</v>
      </c>
      <c r="E14" s="171">
        <v>1.8</v>
      </c>
      <c r="F14" s="171">
        <v>0</v>
      </c>
      <c r="G14" s="172">
        <f>E14*F14</f>
        <v>0</v>
      </c>
      <c r="O14" s="166">
        <v>2</v>
      </c>
      <c r="AA14" s="142">
        <v>1</v>
      </c>
      <c r="AB14" s="142">
        <v>1</v>
      </c>
      <c r="AC14" s="142">
        <v>1</v>
      </c>
      <c r="AZ14" s="142">
        <v>1</v>
      </c>
      <c r="BA14" s="142">
        <f>IF(AZ14=1,G14,0)</f>
        <v>0</v>
      </c>
      <c r="BB14" s="142">
        <f>IF(AZ14=2,G14,0)</f>
        <v>0</v>
      </c>
      <c r="BC14" s="142">
        <f>IF(AZ14=3,G14,0)</f>
        <v>0</v>
      </c>
      <c r="BD14" s="142">
        <f>IF(AZ14=4,G14,0)</f>
        <v>0</v>
      </c>
      <c r="BE14" s="142">
        <f>IF(AZ14=5,G14,0)</f>
        <v>0</v>
      </c>
      <c r="CA14" s="173">
        <v>1</v>
      </c>
      <c r="CB14" s="173">
        <v>1</v>
      </c>
      <c r="CZ14" s="142">
        <v>0.11669</v>
      </c>
    </row>
    <row r="15" spans="1:15" ht="12.75">
      <c r="A15" s="174"/>
      <c r="B15" s="176"/>
      <c r="C15" s="224" t="s">
        <v>94</v>
      </c>
      <c r="D15" s="225"/>
      <c r="E15" s="177">
        <v>1.8</v>
      </c>
      <c r="F15" s="178"/>
      <c r="G15" s="179"/>
      <c r="M15" s="175" t="s">
        <v>94</v>
      </c>
      <c r="O15" s="166"/>
    </row>
    <row r="16" spans="1:104" ht="12.75">
      <c r="A16" s="167">
        <v>4</v>
      </c>
      <c r="B16" s="168" t="s">
        <v>95</v>
      </c>
      <c r="C16" s="169" t="s">
        <v>96</v>
      </c>
      <c r="D16" s="170" t="s">
        <v>93</v>
      </c>
      <c r="E16" s="171">
        <v>4.8</v>
      </c>
      <c r="F16" s="171">
        <v>0</v>
      </c>
      <c r="G16" s="172">
        <f>E16*F16</f>
        <v>0</v>
      </c>
      <c r="O16" s="166">
        <v>2</v>
      </c>
      <c r="AA16" s="142">
        <v>1</v>
      </c>
      <c r="AB16" s="142">
        <v>1</v>
      </c>
      <c r="AC16" s="142">
        <v>1</v>
      </c>
      <c r="AZ16" s="142">
        <v>1</v>
      </c>
      <c r="BA16" s="142">
        <f>IF(AZ16=1,G16,0)</f>
        <v>0</v>
      </c>
      <c r="BB16" s="142">
        <f>IF(AZ16=2,G16,0)</f>
        <v>0</v>
      </c>
      <c r="BC16" s="142">
        <f>IF(AZ16=3,G16,0)</f>
        <v>0</v>
      </c>
      <c r="BD16" s="142">
        <f>IF(AZ16=4,G16,0)</f>
        <v>0</v>
      </c>
      <c r="BE16" s="142">
        <f>IF(AZ16=5,G16,0)</f>
        <v>0</v>
      </c>
      <c r="CA16" s="173">
        <v>1</v>
      </c>
      <c r="CB16" s="173">
        <v>1</v>
      </c>
      <c r="CZ16" s="142">
        <v>0.13786</v>
      </c>
    </row>
    <row r="17" spans="1:15" ht="12.75">
      <c r="A17" s="174"/>
      <c r="B17" s="176"/>
      <c r="C17" s="224" t="s">
        <v>86</v>
      </c>
      <c r="D17" s="225"/>
      <c r="E17" s="177">
        <v>0</v>
      </c>
      <c r="F17" s="178"/>
      <c r="G17" s="179"/>
      <c r="M17" s="175" t="s">
        <v>86</v>
      </c>
      <c r="O17" s="166"/>
    </row>
    <row r="18" spans="1:15" ht="12.75">
      <c r="A18" s="174"/>
      <c r="B18" s="176"/>
      <c r="C18" s="224" t="s">
        <v>97</v>
      </c>
      <c r="D18" s="225"/>
      <c r="E18" s="177">
        <v>2.8</v>
      </c>
      <c r="F18" s="178"/>
      <c r="G18" s="179"/>
      <c r="M18" s="175" t="s">
        <v>97</v>
      </c>
      <c r="O18" s="166"/>
    </row>
    <row r="19" spans="1:15" ht="12.75">
      <c r="A19" s="174"/>
      <c r="B19" s="176"/>
      <c r="C19" s="224" t="s">
        <v>98</v>
      </c>
      <c r="D19" s="225"/>
      <c r="E19" s="177">
        <v>0</v>
      </c>
      <c r="F19" s="178"/>
      <c r="G19" s="179"/>
      <c r="M19" s="175" t="s">
        <v>98</v>
      </c>
      <c r="O19" s="166"/>
    </row>
    <row r="20" spans="1:15" ht="12.75">
      <c r="A20" s="174"/>
      <c r="B20" s="176"/>
      <c r="C20" s="224" t="s">
        <v>99</v>
      </c>
      <c r="D20" s="225"/>
      <c r="E20" s="177">
        <v>2</v>
      </c>
      <c r="F20" s="178"/>
      <c r="G20" s="179"/>
      <c r="M20" s="175" t="s">
        <v>99</v>
      </c>
      <c r="O20" s="166"/>
    </row>
    <row r="21" spans="1:104" ht="12.75">
      <c r="A21" s="167">
        <v>5</v>
      </c>
      <c r="B21" s="168" t="s">
        <v>100</v>
      </c>
      <c r="C21" s="169" t="s">
        <v>101</v>
      </c>
      <c r="D21" s="170" t="s">
        <v>93</v>
      </c>
      <c r="E21" s="171">
        <v>10.068</v>
      </c>
      <c r="F21" s="171">
        <v>0</v>
      </c>
      <c r="G21" s="172">
        <f>E21*F21</f>
        <v>0</v>
      </c>
      <c r="O21" s="166">
        <v>2</v>
      </c>
      <c r="AA21" s="142">
        <v>1</v>
      </c>
      <c r="AB21" s="142">
        <v>1</v>
      </c>
      <c r="AC21" s="142">
        <v>1</v>
      </c>
      <c r="AZ21" s="142">
        <v>1</v>
      </c>
      <c r="BA21" s="142">
        <f>IF(AZ21=1,G21,0)</f>
        <v>0</v>
      </c>
      <c r="BB21" s="142">
        <f>IF(AZ21=2,G21,0)</f>
        <v>0</v>
      </c>
      <c r="BC21" s="142">
        <f>IF(AZ21=3,G21,0)</f>
        <v>0</v>
      </c>
      <c r="BD21" s="142">
        <f>IF(AZ21=4,G21,0)</f>
        <v>0</v>
      </c>
      <c r="BE21" s="142">
        <f>IF(AZ21=5,G21,0)</f>
        <v>0</v>
      </c>
      <c r="CA21" s="173">
        <v>1</v>
      </c>
      <c r="CB21" s="173">
        <v>1</v>
      </c>
      <c r="CZ21" s="142">
        <v>0.11666</v>
      </c>
    </row>
    <row r="22" spans="1:15" ht="12.75">
      <c r="A22" s="174"/>
      <c r="B22" s="176"/>
      <c r="C22" s="224" t="s">
        <v>102</v>
      </c>
      <c r="D22" s="225"/>
      <c r="E22" s="177">
        <v>10.068</v>
      </c>
      <c r="F22" s="178"/>
      <c r="G22" s="179"/>
      <c r="M22" s="175" t="s">
        <v>102</v>
      </c>
      <c r="O22" s="166"/>
    </row>
    <row r="23" spans="1:104" ht="12.75">
      <c r="A23" s="167">
        <v>6</v>
      </c>
      <c r="B23" s="168" t="s">
        <v>103</v>
      </c>
      <c r="C23" s="169" t="s">
        <v>104</v>
      </c>
      <c r="D23" s="170" t="s">
        <v>93</v>
      </c>
      <c r="E23" s="171">
        <v>0.288</v>
      </c>
      <c r="F23" s="171">
        <v>0</v>
      </c>
      <c r="G23" s="172">
        <f>E23*F23</f>
        <v>0</v>
      </c>
      <c r="O23" s="166">
        <v>2</v>
      </c>
      <c r="AA23" s="142">
        <v>1</v>
      </c>
      <c r="AB23" s="142">
        <v>1</v>
      </c>
      <c r="AC23" s="142">
        <v>1</v>
      </c>
      <c r="AZ23" s="142">
        <v>1</v>
      </c>
      <c r="BA23" s="142">
        <f>IF(AZ23=1,G23,0)</f>
        <v>0</v>
      </c>
      <c r="BB23" s="142">
        <f>IF(AZ23=2,G23,0)</f>
        <v>0</v>
      </c>
      <c r="BC23" s="142">
        <f>IF(AZ23=3,G23,0)</f>
        <v>0</v>
      </c>
      <c r="BD23" s="142">
        <f>IF(AZ23=4,G23,0)</f>
        <v>0</v>
      </c>
      <c r="BE23" s="142">
        <f>IF(AZ23=5,G23,0)</f>
        <v>0</v>
      </c>
      <c r="CA23" s="173">
        <v>1</v>
      </c>
      <c r="CB23" s="173">
        <v>1</v>
      </c>
      <c r="CZ23" s="142">
        <v>0.18324</v>
      </c>
    </row>
    <row r="24" spans="1:15" ht="12.75">
      <c r="A24" s="174"/>
      <c r="B24" s="176"/>
      <c r="C24" s="224" t="s">
        <v>86</v>
      </c>
      <c r="D24" s="225"/>
      <c r="E24" s="177">
        <v>0</v>
      </c>
      <c r="F24" s="178"/>
      <c r="G24" s="179"/>
      <c r="M24" s="175" t="s">
        <v>86</v>
      </c>
      <c r="O24" s="166"/>
    </row>
    <row r="25" spans="1:15" ht="12.75">
      <c r="A25" s="174"/>
      <c r="B25" s="176"/>
      <c r="C25" s="224" t="s">
        <v>105</v>
      </c>
      <c r="D25" s="225"/>
      <c r="E25" s="177">
        <v>0.288</v>
      </c>
      <c r="F25" s="178"/>
      <c r="G25" s="179"/>
      <c r="M25" s="175" t="s">
        <v>105</v>
      </c>
      <c r="O25" s="166"/>
    </row>
    <row r="26" spans="1:57" ht="12.75">
      <c r="A26" s="180"/>
      <c r="B26" s="181" t="s">
        <v>75</v>
      </c>
      <c r="C26" s="182" t="str">
        <f>CONCATENATE(B7," ",C7)</f>
        <v>3 Svislé a kompletní konstrukce</v>
      </c>
      <c r="D26" s="183"/>
      <c r="E26" s="184"/>
      <c r="F26" s="185"/>
      <c r="G26" s="186">
        <f>SUM(G7:G25)</f>
        <v>0</v>
      </c>
      <c r="O26" s="166">
        <v>4</v>
      </c>
      <c r="BA26" s="187">
        <f>SUM(BA7:BA25)</f>
        <v>0</v>
      </c>
      <c r="BB26" s="187">
        <f>SUM(BB7:BB25)</f>
        <v>0</v>
      </c>
      <c r="BC26" s="187">
        <f>SUM(BC7:BC25)</f>
        <v>0</v>
      </c>
      <c r="BD26" s="187">
        <f>SUM(BD7:BD25)</f>
        <v>0</v>
      </c>
      <c r="BE26" s="187">
        <f>SUM(BE7:BE25)</f>
        <v>0</v>
      </c>
    </row>
    <row r="27" spans="1:15" ht="12.75">
      <c r="A27" s="159" t="s">
        <v>73</v>
      </c>
      <c r="B27" s="160" t="s">
        <v>106</v>
      </c>
      <c r="C27" s="161" t="s">
        <v>107</v>
      </c>
      <c r="D27" s="162"/>
      <c r="E27" s="163"/>
      <c r="F27" s="163"/>
      <c r="G27" s="164"/>
      <c r="H27" s="165"/>
      <c r="I27" s="165"/>
      <c r="O27" s="166">
        <v>1</v>
      </c>
    </row>
    <row r="28" spans="1:104" ht="12.75">
      <c r="A28" s="167">
        <v>7</v>
      </c>
      <c r="B28" s="168" t="s">
        <v>108</v>
      </c>
      <c r="C28" s="169" t="s">
        <v>109</v>
      </c>
      <c r="D28" s="170" t="s">
        <v>93</v>
      </c>
      <c r="E28" s="171">
        <v>471.425</v>
      </c>
      <c r="F28" s="171">
        <v>0</v>
      </c>
      <c r="G28" s="172">
        <f>E28*F28</f>
        <v>0</v>
      </c>
      <c r="O28" s="166">
        <v>2</v>
      </c>
      <c r="AA28" s="142">
        <v>1</v>
      </c>
      <c r="AB28" s="142">
        <v>1</v>
      </c>
      <c r="AC28" s="142">
        <v>1</v>
      </c>
      <c r="AZ28" s="142">
        <v>1</v>
      </c>
      <c r="BA28" s="142">
        <f>IF(AZ28=1,G28,0)</f>
        <v>0</v>
      </c>
      <c r="BB28" s="142">
        <f>IF(AZ28=2,G28,0)</f>
        <v>0</v>
      </c>
      <c r="BC28" s="142">
        <f>IF(AZ28=3,G28,0)</f>
        <v>0</v>
      </c>
      <c r="BD28" s="142">
        <f>IF(AZ28=4,G28,0)</f>
        <v>0</v>
      </c>
      <c r="BE28" s="142">
        <f>IF(AZ28=5,G28,0)</f>
        <v>0</v>
      </c>
      <c r="CA28" s="173">
        <v>1</v>
      </c>
      <c r="CB28" s="173">
        <v>1</v>
      </c>
      <c r="CZ28" s="142">
        <v>4E-05</v>
      </c>
    </row>
    <row r="29" spans="1:15" ht="12.75">
      <c r="A29" s="174"/>
      <c r="B29" s="176"/>
      <c r="C29" s="224" t="s">
        <v>110</v>
      </c>
      <c r="D29" s="225"/>
      <c r="E29" s="177">
        <v>0</v>
      </c>
      <c r="F29" s="178"/>
      <c r="G29" s="179"/>
      <c r="M29" s="175" t="s">
        <v>110</v>
      </c>
      <c r="O29" s="166"/>
    </row>
    <row r="30" spans="1:15" ht="12.75">
      <c r="A30" s="174"/>
      <c r="B30" s="176"/>
      <c r="C30" s="224" t="s">
        <v>111</v>
      </c>
      <c r="D30" s="225"/>
      <c r="E30" s="177">
        <v>0</v>
      </c>
      <c r="F30" s="178"/>
      <c r="G30" s="179"/>
      <c r="M30" s="175" t="s">
        <v>111</v>
      </c>
      <c r="O30" s="166"/>
    </row>
    <row r="31" spans="1:15" ht="12.75">
      <c r="A31" s="174"/>
      <c r="B31" s="176"/>
      <c r="C31" s="224" t="s">
        <v>112</v>
      </c>
      <c r="D31" s="225"/>
      <c r="E31" s="177">
        <v>61.6</v>
      </c>
      <c r="F31" s="178"/>
      <c r="G31" s="179"/>
      <c r="M31" s="175" t="s">
        <v>112</v>
      </c>
      <c r="O31" s="166"/>
    </row>
    <row r="32" spans="1:15" ht="12.75">
      <c r="A32" s="174"/>
      <c r="B32" s="176"/>
      <c r="C32" s="224" t="s">
        <v>86</v>
      </c>
      <c r="D32" s="225"/>
      <c r="E32" s="177">
        <v>0</v>
      </c>
      <c r="F32" s="178"/>
      <c r="G32" s="179"/>
      <c r="M32" s="175" t="s">
        <v>86</v>
      </c>
      <c r="O32" s="166"/>
    </row>
    <row r="33" spans="1:15" ht="12.75">
      <c r="A33" s="174"/>
      <c r="B33" s="176"/>
      <c r="C33" s="224" t="s">
        <v>113</v>
      </c>
      <c r="D33" s="225"/>
      <c r="E33" s="177">
        <v>56.025</v>
      </c>
      <c r="F33" s="178"/>
      <c r="G33" s="179"/>
      <c r="M33" s="175" t="s">
        <v>113</v>
      </c>
      <c r="O33" s="166"/>
    </row>
    <row r="34" spans="1:15" ht="12.75">
      <c r="A34" s="174"/>
      <c r="B34" s="176"/>
      <c r="C34" s="224" t="s">
        <v>114</v>
      </c>
      <c r="D34" s="225"/>
      <c r="E34" s="177">
        <v>0</v>
      </c>
      <c r="F34" s="178"/>
      <c r="G34" s="179"/>
      <c r="M34" s="175" t="s">
        <v>114</v>
      </c>
      <c r="O34" s="166"/>
    </row>
    <row r="35" spans="1:15" ht="12.75">
      <c r="A35" s="174"/>
      <c r="B35" s="176"/>
      <c r="C35" s="224" t="s">
        <v>115</v>
      </c>
      <c r="D35" s="225"/>
      <c r="E35" s="177">
        <v>34.4</v>
      </c>
      <c r="F35" s="178"/>
      <c r="G35" s="179"/>
      <c r="M35" s="175" t="s">
        <v>115</v>
      </c>
      <c r="O35" s="166"/>
    </row>
    <row r="36" spans="1:15" ht="12.75">
      <c r="A36" s="174"/>
      <c r="B36" s="176"/>
      <c r="C36" s="224" t="s">
        <v>116</v>
      </c>
      <c r="D36" s="225"/>
      <c r="E36" s="177">
        <v>0</v>
      </c>
      <c r="F36" s="178"/>
      <c r="G36" s="179"/>
      <c r="M36" s="175" t="s">
        <v>116</v>
      </c>
      <c r="O36" s="166"/>
    </row>
    <row r="37" spans="1:15" ht="12.75">
      <c r="A37" s="174"/>
      <c r="B37" s="176"/>
      <c r="C37" s="224" t="s">
        <v>115</v>
      </c>
      <c r="D37" s="225"/>
      <c r="E37" s="177">
        <v>34.4</v>
      </c>
      <c r="F37" s="178"/>
      <c r="G37" s="179"/>
      <c r="M37" s="175" t="s">
        <v>115</v>
      </c>
      <c r="O37" s="166"/>
    </row>
    <row r="38" spans="1:15" ht="12.75">
      <c r="A38" s="174"/>
      <c r="B38" s="176"/>
      <c r="C38" s="224" t="s">
        <v>117</v>
      </c>
      <c r="D38" s="225"/>
      <c r="E38" s="177">
        <v>0</v>
      </c>
      <c r="F38" s="178"/>
      <c r="G38" s="179"/>
      <c r="M38" s="175" t="s">
        <v>117</v>
      </c>
      <c r="O38" s="166"/>
    </row>
    <row r="39" spans="1:15" ht="12.75">
      <c r="A39" s="174"/>
      <c r="B39" s="176"/>
      <c r="C39" s="224" t="s">
        <v>118</v>
      </c>
      <c r="D39" s="225"/>
      <c r="E39" s="177">
        <v>285</v>
      </c>
      <c r="F39" s="178"/>
      <c r="G39" s="179"/>
      <c r="M39" s="175" t="s">
        <v>118</v>
      </c>
      <c r="O39" s="166"/>
    </row>
    <row r="40" spans="1:104" ht="12.75">
      <c r="A40" s="167">
        <v>8</v>
      </c>
      <c r="B40" s="168" t="s">
        <v>119</v>
      </c>
      <c r="C40" s="169" t="s">
        <v>120</v>
      </c>
      <c r="D40" s="170" t="s">
        <v>93</v>
      </c>
      <c r="E40" s="171">
        <v>861.71</v>
      </c>
      <c r="F40" s="171">
        <v>0</v>
      </c>
      <c r="G40" s="172">
        <f>E40*F40</f>
        <v>0</v>
      </c>
      <c r="O40" s="166">
        <v>2</v>
      </c>
      <c r="AA40" s="142">
        <v>1</v>
      </c>
      <c r="AB40" s="142">
        <v>1</v>
      </c>
      <c r="AC40" s="142">
        <v>1</v>
      </c>
      <c r="AZ40" s="142">
        <v>1</v>
      </c>
      <c r="BA40" s="142">
        <f>IF(AZ40=1,G40,0)</f>
        <v>0</v>
      </c>
      <c r="BB40" s="142">
        <f>IF(AZ40=2,G40,0)</f>
        <v>0</v>
      </c>
      <c r="BC40" s="142">
        <f>IF(AZ40=3,G40,0)</f>
        <v>0</v>
      </c>
      <c r="BD40" s="142">
        <f>IF(AZ40=4,G40,0)</f>
        <v>0</v>
      </c>
      <c r="BE40" s="142">
        <f>IF(AZ40=5,G40,0)</f>
        <v>0</v>
      </c>
      <c r="CA40" s="173">
        <v>1</v>
      </c>
      <c r="CB40" s="173">
        <v>1</v>
      </c>
      <c r="CZ40" s="142">
        <v>0.01588</v>
      </c>
    </row>
    <row r="41" spans="1:15" ht="12.75">
      <c r="A41" s="174"/>
      <c r="B41" s="176"/>
      <c r="C41" s="224" t="s">
        <v>111</v>
      </c>
      <c r="D41" s="225"/>
      <c r="E41" s="177">
        <v>0</v>
      </c>
      <c r="F41" s="178"/>
      <c r="G41" s="179"/>
      <c r="M41" s="175" t="s">
        <v>111</v>
      </c>
      <c r="O41" s="166"/>
    </row>
    <row r="42" spans="1:15" ht="33.75">
      <c r="A42" s="174"/>
      <c r="B42" s="176"/>
      <c r="C42" s="224" t="s">
        <v>121</v>
      </c>
      <c r="D42" s="225"/>
      <c r="E42" s="177">
        <v>222.49</v>
      </c>
      <c r="F42" s="178"/>
      <c r="G42" s="179"/>
      <c r="M42" s="175" t="s">
        <v>121</v>
      </c>
      <c r="O42" s="166"/>
    </row>
    <row r="43" spans="1:15" ht="12.75">
      <c r="A43" s="174"/>
      <c r="B43" s="176"/>
      <c r="C43" s="224" t="s">
        <v>86</v>
      </c>
      <c r="D43" s="225"/>
      <c r="E43" s="177">
        <v>0</v>
      </c>
      <c r="F43" s="178"/>
      <c r="G43" s="179"/>
      <c r="M43" s="175" t="s">
        <v>86</v>
      </c>
      <c r="O43" s="166"/>
    </row>
    <row r="44" spans="1:15" ht="22.5">
      <c r="A44" s="174"/>
      <c r="B44" s="176"/>
      <c r="C44" s="224" t="s">
        <v>122</v>
      </c>
      <c r="D44" s="225"/>
      <c r="E44" s="177">
        <v>123.63</v>
      </c>
      <c r="F44" s="178"/>
      <c r="G44" s="179"/>
      <c r="M44" s="175" t="s">
        <v>122</v>
      </c>
      <c r="O44" s="166"/>
    </row>
    <row r="45" spans="1:15" ht="12.75">
      <c r="A45" s="174"/>
      <c r="B45" s="176"/>
      <c r="C45" s="224" t="s">
        <v>114</v>
      </c>
      <c r="D45" s="225"/>
      <c r="E45" s="177">
        <v>0</v>
      </c>
      <c r="F45" s="178"/>
      <c r="G45" s="179"/>
      <c r="M45" s="175" t="s">
        <v>114</v>
      </c>
      <c r="O45" s="166"/>
    </row>
    <row r="46" spans="1:15" ht="22.5">
      <c r="A46" s="174"/>
      <c r="B46" s="176"/>
      <c r="C46" s="224" t="s">
        <v>123</v>
      </c>
      <c r="D46" s="225"/>
      <c r="E46" s="177">
        <v>257.71</v>
      </c>
      <c r="F46" s="178"/>
      <c r="G46" s="179"/>
      <c r="M46" s="175" t="s">
        <v>123</v>
      </c>
      <c r="O46" s="166"/>
    </row>
    <row r="47" spans="1:15" ht="12.75">
      <c r="A47" s="174"/>
      <c r="B47" s="176"/>
      <c r="C47" s="224" t="s">
        <v>116</v>
      </c>
      <c r="D47" s="225"/>
      <c r="E47" s="177">
        <v>0</v>
      </c>
      <c r="F47" s="178"/>
      <c r="G47" s="179"/>
      <c r="M47" s="175" t="s">
        <v>116</v>
      </c>
      <c r="O47" s="166"/>
    </row>
    <row r="48" spans="1:15" ht="22.5">
      <c r="A48" s="174"/>
      <c r="B48" s="176"/>
      <c r="C48" s="224" t="s">
        <v>124</v>
      </c>
      <c r="D48" s="225"/>
      <c r="E48" s="177">
        <v>257.88</v>
      </c>
      <c r="F48" s="178"/>
      <c r="G48" s="179"/>
      <c r="M48" s="175" t="s">
        <v>124</v>
      </c>
      <c r="O48" s="166"/>
    </row>
    <row r="49" spans="1:104" ht="12.75">
      <c r="A49" s="167">
        <v>9</v>
      </c>
      <c r="B49" s="168" t="s">
        <v>125</v>
      </c>
      <c r="C49" s="169" t="s">
        <v>126</v>
      </c>
      <c r="D49" s="170" t="s">
        <v>93</v>
      </c>
      <c r="E49" s="171">
        <v>861.71</v>
      </c>
      <c r="F49" s="171">
        <v>0</v>
      </c>
      <c r="G49" s="172">
        <f>E49*F49</f>
        <v>0</v>
      </c>
      <c r="O49" s="166">
        <v>2</v>
      </c>
      <c r="AA49" s="142">
        <v>1</v>
      </c>
      <c r="AB49" s="142">
        <v>1</v>
      </c>
      <c r="AC49" s="142">
        <v>1</v>
      </c>
      <c r="AZ49" s="142">
        <v>1</v>
      </c>
      <c r="BA49" s="142">
        <f>IF(AZ49=1,G49,0)</f>
        <v>0</v>
      </c>
      <c r="BB49" s="142">
        <f>IF(AZ49=2,G49,0)</f>
        <v>0</v>
      </c>
      <c r="BC49" s="142">
        <f>IF(AZ49=3,G49,0)</f>
        <v>0</v>
      </c>
      <c r="BD49" s="142">
        <f>IF(AZ49=4,G49,0)</f>
        <v>0</v>
      </c>
      <c r="BE49" s="142">
        <f>IF(AZ49=5,G49,0)</f>
        <v>0</v>
      </c>
      <c r="CA49" s="173">
        <v>1</v>
      </c>
      <c r="CB49" s="173">
        <v>1</v>
      </c>
      <c r="CZ49" s="142">
        <v>0.00791</v>
      </c>
    </row>
    <row r="50" spans="1:104" ht="12.75">
      <c r="A50" s="167">
        <v>10</v>
      </c>
      <c r="B50" s="168" t="s">
        <v>127</v>
      </c>
      <c r="C50" s="169" t="s">
        <v>128</v>
      </c>
      <c r="D50" s="170" t="s">
        <v>93</v>
      </c>
      <c r="E50" s="171">
        <v>2505.0668</v>
      </c>
      <c r="F50" s="171">
        <v>0</v>
      </c>
      <c r="G50" s="172">
        <f>E50*F50</f>
        <v>0</v>
      </c>
      <c r="O50" s="166">
        <v>2</v>
      </c>
      <c r="AA50" s="142">
        <v>1</v>
      </c>
      <c r="AB50" s="142">
        <v>1</v>
      </c>
      <c r="AC50" s="142">
        <v>1</v>
      </c>
      <c r="AZ50" s="142">
        <v>1</v>
      </c>
      <c r="BA50" s="142">
        <f>IF(AZ50=1,G50,0)</f>
        <v>0</v>
      </c>
      <c r="BB50" s="142">
        <f>IF(AZ50=2,G50,0)</f>
        <v>0</v>
      </c>
      <c r="BC50" s="142">
        <f>IF(AZ50=3,G50,0)</f>
        <v>0</v>
      </c>
      <c r="BD50" s="142">
        <f>IF(AZ50=4,G50,0)</f>
        <v>0</v>
      </c>
      <c r="BE50" s="142">
        <f>IF(AZ50=5,G50,0)</f>
        <v>0</v>
      </c>
      <c r="CA50" s="173">
        <v>1</v>
      </c>
      <c r="CB50" s="173">
        <v>1</v>
      </c>
      <c r="CZ50" s="142">
        <v>0.01581</v>
      </c>
    </row>
    <row r="51" spans="1:15" ht="12.75">
      <c r="A51" s="174"/>
      <c r="B51" s="176"/>
      <c r="C51" s="224" t="s">
        <v>111</v>
      </c>
      <c r="D51" s="225"/>
      <c r="E51" s="177">
        <v>0</v>
      </c>
      <c r="F51" s="178"/>
      <c r="G51" s="179"/>
      <c r="M51" s="175" t="s">
        <v>111</v>
      </c>
      <c r="O51" s="166"/>
    </row>
    <row r="52" spans="1:15" ht="22.5">
      <c r="A52" s="174"/>
      <c r="B52" s="176"/>
      <c r="C52" s="224" t="s">
        <v>129</v>
      </c>
      <c r="D52" s="225"/>
      <c r="E52" s="177">
        <v>264.8112</v>
      </c>
      <c r="F52" s="178"/>
      <c r="G52" s="179"/>
      <c r="M52" s="175" t="s">
        <v>129</v>
      </c>
      <c r="O52" s="166"/>
    </row>
    <row r="53" spans="1:15" ht="33.75">
      <c r="A53" s="174"/>
      <c r="B53" s="176"/>
      <c r="C53" s="224" t="s">
        <v>130</v>
      </c>
      <c r="D53" s="225"/>
      <c r="E53" s="177">
        <v>465.7134</v>
      </c>
      <c r="F53" s="178"/>
      <c r="G53" s="179"/>
      <c r="M53" s="175" t="s">
        <v>130</v>
      </c>
      <c r="O53" s="166"/>
    </row>
    <row r="54" spans="1:15" ht="12.75">
      <c r="A54" s="174"/>
      <c r="B54" s="176"/>
      <c r="C54" s="224" t="s">
        <v>86</v>
      </c>
      <c r="D54" s="225"/>
      <c r="E54" s="177">
        <v>0</v>
      </c>
      <c r="F54" s="178"/>
      <c r="G54" s="179"/>
      <c r="M54" s="175" t="s">
        <v>86</v>
      </c>
      <c r="O54" s="166"/>
    </row>
    <row r="55" spans="1:15" ht="22.5">
      <c r="A55" s="174"/>
      <c r="B55" s="176"/>
      <c r="C55" s="224" t="s">
        <v>131</v>
      </c>
      <c r="D55" s="225"/>
      <c r="E55" s="177">
        <v>385.728</v>
      </c>
      <c r="F55" s="178"/>
      <c r="G55" s="179"/>
      <c r="M55" s="175" t="s">
        <v>131</v>
      </c>
      <c r="O55" s="166"/>
    </row>
    <row r="56" spans="1:15" ht="12.75">
      <c r="A56" s="174"/>
      <c r="B56" s="176"/>
      <c r="C56" s="224" t="s">
        <v>114</v>
      </c>
      <c r="D56" s="225"/>
      <c r="E56" s="177">
        <v>0</v>
      </c>
      <c r="F56" s="178"/>
      <c r="G56" s="179"/>
      <c r="M56" s="175" t="s">
        <v>114</v>
      </c>
      <c r="O56" s="166"/>
    </row>
    <row r="57" spans="1:15" ht="33.75">
      <c r="A57" s="174"/>
      <c r="B57" s="176"/>
      <c r="C57" s="224" t="s">
        <v>132</v>
      </c>
      <c r="D57" s="225"/>
      <c r="E57" s="177">
        <v>703.4792</v>
      </c>
      <c r="F57" s="178"/>
      <c r="G57" s="179"/>
      <c r="M57" s="175" t="s">
        <v>132</v>
      </c>
      <c r="O57" s="166"/>
    </row>
    <row r="58" spans="1:15" ht="12.75">
      <c r="A58" s="174"/>
      <c r="B58" s="176"/>
      <c r="C58" s="224" t="s">
        <v>116</v>
      </c>
      <c r="D58" s="225"/>
      <c r="E58" s="177">
        <v>0</v>
      </c>
      <c r="F58" s="178"/>
      <c r="G58" s="179"/>
      <c r="M58" s="175" t="s">
        <v>116</v>
      </c>
      <c r="O58" s="166"/>
    </row>
    <row r="59" spans="1:15" ht="33.75">
      <c r="A59" s="174"/>
      <c r="B59" s="176"/>
      <c r="C59" s="224" t="s">
        <v>133</v>
      </c>
      <c r="D59" s="225"/>
      <c r="E59" s="177">
        <v>685.335</v>
      </c>
      <c r="F59" s="178"/>
      <c r="G59" s="179"/>
      <c r="M59" s="175" t="s">
        <v>133</v>
      </c>
      <c r="O59" s="166"/>
    </row>
    <row r="60" spans="1:104" ht="12.75">
      <c r="A60" s="167">
        <v>11</v>
      </c>
      <c r="B60" s="168" t="s">
        <v>134</v>
      </c>
      <c r="C60" s="169" t="s">
        <v>135</v>
      </c>
      <c r="D60" s="170" t="s">
        <v>93</v>
      </c>
      <c r="E60" s="171">
        <v>78.092</v>
      </c>
      <c r="F60" s="171">
        <v>0</v>
      </c>
      <c r="G60" s="172">
        <f>E60*F60</f>
        <v>0</v>
      </c>
      <c r="O60" s="166">
        <v>2</v>
      </c>
      <c r="AA60" s="142">
        <v>1</v>
      </c>
      <c r="AB60" s="142">
        <v>1</v>
      </c>
      <c r="AC60" s="142">
        <v>1</v>
      </c>
      <c r="AZ60" s="142">
        <v>1</v>
      </c>
      <c r="BA60" s="142">
        <f>IF(AZ60=1,G60,0)</f>
        <v>0</v>
      </c>
      <c r="BB60" s="142">
        <f>IF(AZ60=2,G60,0)</f>
        <v>0</v>
      </c>
      <c r="BC60" s="142">
        <f>IF(AZ60=3,G60,0)</f>
        <v>0</v>
      </c>
      <c r="BD60" s="142">
        <f>IF(AZ60=4,G60,0)</f>
        <v>0</v>
      </c>
      <c r="BE60" s="142">
        <f>IF(AZ60=5,G60,0)</f>
        <v>0</v>
      </c>
      <c r="CA60" s="173">
        <v>1</v>
      </c>
      <c r="CB60" s="173">
        <v>1</v>
      </c>
      <c r="CZ60" s="142">
        <v>0.04766</v>
      </c>
    </row>
    <row r="61" spans="1:15" ht="12.75">
      <c r="A61" s="174"/>
      <c r="B61" s="176"/>
      <c r="C61" s="224" t="s">
        <v>86</v>
      </c>
      <c r="D61" s="225"/>
      <c r="E61" s="177">
        <v>0</v>
      </c>
      <c r="F61" s="178"/>
      <c r="G61" s="179"/>
      <c r="M61" s="175" t="s">
        <v>86</v>
      </c>
      <c r="O61" s="166"/>
    </row>
    <row r="62" spans="1:15" ht="12.75">
      <c r="A62" s="174"/>
      <c r="B62" s="176"/>
      <c r="C62" s="224" t="s">
        <v>136</v>
      </c>
      <c r="D62" s="225"/>
      <c r="E62" s="177">
        <v>10.9</v>
      </c>
      <c r="F62" s="178"/>
      <c r="G62" s="179"/>
      <c r="M62" s="175" t="s">
        <v>136</v>
      </c>
      <c r="O62" s="166"/>
    </row>
    <row r="63" spans="1:15" ht="12.75">
      <c r="A63" s="174"/>
      <c r="B63" s="176"/>
      <c r="C63" s="224" t="s">
        <v>137</v>
      </c>
      <c r="D63" s="225"/>
      <c r="E63" s="177">
        <v>5.6</v>
      </c>
      <c r="F63" s="178"/>
      <c r="G63" s="179"/>
      <c r="M63" s="175" t="s">
        <v>137</v>
      </c>
      <c r="O63" s="166"/>
    </row>
    <row r="64" spans="1:15" ht="12.75">
      <c r="A64" s="174"/>
      <c r="B64" s="176"/>
      <c r="C64" s="224" t="s">
        <v>114</v>
      </c>
      <c r="D64" s="225"/>
      <c r="E64" s="177">
        <v>0</v>
      </c>
      <c r="F64" s="178"/>
      <c r="G64" s="179"/>
      <c r="M64" s="175" t="s">
        <v>114</v>
      </c>
      <c r="O64" s="166"/>
    </row>
    <row r="65" spans="1:15" ht="12.75">
      <c r="A65" s="174"/>
      <c r="B65" s="176"/>
      <c r="C65" s="224" t="s">
        <v>138</v>
      </c>
      <c r="D65" s="225"/>
      <c r="E65" s="177">
        <v>17.816</v>
      </c>
      <c r="F65" s="178"/>
      <c r="G65" s="179"/>
      <c r="M65" s="175" t="s">
        <v>138</v>
      </c>
      <c r="O65" s="166"/>
    </row>
    <row r="66" spans="1:15" ht="12.75">
      <c r="A66" s="174"/>
      <c r="B66" s="176"/>
      <c r="C66" s="224" t="s">
        <v>116</v>
      </c>
      <c r="D66" s="225"/>
      <c r="E66" s="177">
        <v>0</v>
      </c>
      <c r="F66" s="178"/>
      <c r="G66" s="179"/>
      <c r="M66" s="175" t="s">
        <v>116</v>
      </c>
      <c r="O66" s="166"/>
    </row>
    <row r="67" spans="1:15" ht="12.75">
      <c r="A67" s="174"/>
      <c r="B67" s="176"/>
      <c r="C67" s="224" t="s">
        <v>139</v>
      </c>
      <c r="D67" s="225"/>
      <c r="E67" s="177">
        <v>18.84</v>
      </c>
      <c r="F67" s="178"/>
      <c r="G67" s="179"/>
      <c r="M67" s="175" t="s">
        <v>139</v>
      </c>
      <c r="O67" s="166"/>
    </row>
    <row r="68" spans="1:15" ht="12.75">
      <c r="A68" s="174"/>
      <c r="B68" s="176"/>
      <c r="C68" s="224" t="s">
        <v>140</v>
      </c>
      <c r="D68" s="225"/>
      <c r="E68" s="177">
        <v>24.936</v>
      </c>
      <c r="F68" s="178"/>
      <c r="G68" s="179"/>
      <c r="M68" s="175" t="s">
        <v>140</v>
      </c>
      <c r="O68" s="166"/>
    </row>
    <row r="69" spans="1:104" ht="12.75">
      <c r="A69" s="167">
        <v>12</v>
      </c>
      <c r="B69" s="168" t="s">
        <v>141</v>
      </c>
      <c r="C69" s="169" t="s">
        <v>142</v>
      </c>
      <c r="D69" s="170" t="s">
        <v>93</v>
      </c>
      <c r="E69" s="171">
        <v>14</v>
      </c>
      <c r="F69" s="171">
        <v>0</v>
      </c>
      <c r="G69" s="172">
        <f>E69*F69</f>
        <v>0</v>
      </c>
      <c r="O69" s="166">
        <v>2</v>
      </c>
      <c r="AA69" s="142">
        <v>1</v>
      </c>
      <c r="AB69" s="142">
        <v>1</v>
      </c>
      <c r="AC69" s="142">
        <v>1</v>
      </c>
      <c r="AZ69" s="142">
        <v>1</v>
      </c>
      <c r="BA69" s="142">
        <f>IF(AZ69=1,G69,0)</f>
        <v>0</v>
      </c>
      <c r="BB69" s="142">
        <f>IF(AZ69=2,G69,0)</f>
        <v>0</v>
      </c>
      <c r="BC69" s="142">
        <f>IF(AZ69=3,G69,0)</f>
        <v>0</v>
      </c>
      <c r="BD69" s="142">
        <f>IF(AZ69=4,G69,0)</f>
        <v>0</v>
      </c>
      <c r="BE69" s="142">
        <f>IF(AZ69=5,G69,0)</f>
        <v>0</v>
      </c>
      <c r="CA69" s="173">
        <v>1</v>
      </c>
      <c r="CB69" s="173">
        <v>1</v>
      </c>
      <c r="CZ69" s="142">
        <v>0.04558</v>
      </c>
    </row>
    <row r="70" spans="1:15" ht="12.75">
      <c r="A70" s="174"/>
      <c r="B70" s="176"/>
      <c r="C70" s="224" t="s">
        <v>143</v>
      </c>
      <c r="D70" s="225"/>
      <c r="E70" s="177">
        <v>0</v>
      </c>
      <c r="F70" s="178"/>
      <c r="G70" s="179"/>
      <c r="M70" s="175" t="s">
        <v>143</v>
      </c>
      <c r="O70" s="166"/>
    </row>
    <row r="71" spans="1:15" ht="12.75">
      <c r="A71" s="174"/>
      <c r="B71" s="176"/>
      <c r="C71" s="224" t="s">
        <v>144</v>
      </c>
      <c r="D71" s="225"/>
      <c r="E71" s="177">
        <v>14</v>
      </c>
      <c r="F71" s="178"/>
      <c r="G71" s="179"/>
      <c r="M71" s="175">
        <v>14</v>
      </c>
      <c r="O71" s="166"/>
    </row>
    <row r="72" spans="1:104" ht="12.75">
      <c r="A72" s="167">
        <v>13</v>
      </c>
      <c r="B72" s="168" t="s">
        <v>145</v>
      </c>
      <c r="C72" s="169" t="s">
        <v>146</v>
      </c>
      <c r="D72" s="170" t="s">
        <v>93</v>
      </c>
      <c r="E72" s="171">
        <v>2505.0668</v>
      </c>
      <c r="F72" s="171">
        <v>0</v>
      </c>
      <c r="G72" s="172">
        <f>E72*F72</f>
        <v>0</v>
      </c>
      <c r="O72" s="166">
        <v>2</v>
      </c>
      <c r="AA72" s="142">
        <v>1</v>
      </c>
      <c r="AB72" s="142">
        <v>1</v>
      </c>
      <c r="AC72" s="142">
        <v>1</v>
      </c>
      <c r="AZ72" s="142">
        <v>1</v>
      </c>
      <c r="BA72" s="142">
        <f>IF(AZ72=1,G72,0)</f>
        <v>0</v>
      </c>
      <c r="BB72" s="142">
        <f>IF(AZ72=2,G72,0)</f>
        <v>0</v>
      </c>
      <c r="BC72" s="142">
        <f>IF(AZ72=3,G72,0)</f>
        <v>0</v>
      </c>
      <c r="BD72" s="142">
        <f>IF(AZ72=4,G72,0)</f>
        <v>0</v>
      </c>
      <c r="BE72" s="142">
        <f>IF(AZ72=5,G72,0)</f>
        <v>0</v>
      </c>
      <c r="CA72" s="173">
        <v>1</v>
      </c>
      <c r="CB72" s="173">
        <v>1</v>
      </c>
      <c r="CZ72" s="142">
        <v>0.00658</v>
      </c>
    </row>
    <row r="73" spans="1:57" ht="12.75">
      <c r="A73" s="180"/>
      <c r="B73" s="181" t="s">
        <v>75</v>
      </c>
      <c r="C73" s="182" t="str">
        <f>CONCATENATE(B27," ",C27)</f>
        <v>61 Upravy povrchů vnitřní</v>
      </c>
      <c r="D73" s="183"/>
      <c r="E73" s="184"/>
      <c r="F73" s="185"/>
      <c r="G73" s="186">
        <f>SUM(G27:G72)</f>
        <v>0</v>
      </c>
      <c r="O73" s="166">
        <v>4</v>
      </c>
      <c r="BA73" s="187">
        <f>SUM(BA27:BA72)</f>
        <v>0</v>
      </c>
      <c r="BB73" s="187">
        <f>SUM(BB27:BB72)</f>
        <v>0</v>
      </c>
      <c r="BC73" s="187">
        <f>SUM(BC27:BC72)</f>
        <v>0</v>
      </c>
      <c r="BD73" s="187">
        <f>SUM(BD27:BD72)</f>
        <v>0</v>
      </c>
      <c r="BE73" s="187">
        <f>SUM(BE27:BE72)</f>
        <v>0</v>
      </c>
    </row>
    <row r="74" spans="1:15" ht="12.75">
      <c r="A74" s="159" t="s">
        <v>73</v>
      </c>
      <c r="B74" s="160" t="s">
        <v>147</v>
      </c>
      <c r="C74" s="161" t="s">
        <v>148</v>
      </c>
      <c r="D74" s="162"/>
      <c r="E74" s="163"/>
      <c r="F74" s="163"/>
      <c r="G74" s="164"/>
      <c r="H74" s="165"/>
      <c r="I74" s="165"/>
      <c r="O74" s="166">
        <v>1</v>
      </c>
    </row>
    <row r="75" spans="1:104" ht="12.75">
      <c r="A75" s="167">
        <v>14</v>
      </c>
      <c r="B75" s="168" t="s">
        <v>149</v>
      </c>
      <c r="C75" s="169" t="s">
        <v>150</v>
      </c>
      <c r="D75" s="170" t="s">
        <v>151</v>
      </c>
      <c r="E75" s="171">
        <v>9</v>
      </c>
      <c r="F75" s="171">
        <v>0</v>
      </c>
      <c r="G75" s="172">
        <f>E75*F75</f>
        <v>0</v>
      </c>
      <c r="O75" s="166">
        <v>2</v>
      </c>
      <c r="AA75" s="142">
        <v>1</v>
      </c>
      <c r="AB75" s="142">
        <v>1</v>
      </c>
      <c r="AC75" s="142">
        <v>1</v>
      </c>
      <c r="AZ75" s="142">
        <v>1</v>
      </c>
      <c r="BA75" s="142">
        <f>IF(AZ75=1,G75,0)</f>
        <v>0</v>
      </c>
      <c r="BB75" s="142">
        <f>IF(AZ75=2,G75,0)</f>
        <v>0</v>
      </c>
      <c r="BC75" s="142">
        <f>IF(AZ75=3,G75,0)</f>
        <v>0</v>
      </c>
      <c r="BD75" s="142">
        <f>IF(AZ75=4,G75,0)</f>
        <v>0</v>
      </c>
      <c r="BE75" s="142">
        <f>IF(AZ75=5,G75,0)</f>
        <v>0</v>
      </c>
      <c r="CA75" s="173">
        <v>1</v>
      </c>
      <c r="CB75" s="173">
        <v>1</v>
      </c>
      <c r="CZ75" s="142">
        <v>0</v>
      </c>
    </row>
    <row r="76" spans="1:15" ht="12.75">
      <c r="A76" s="174"/>
      <c r="B76" s="176"/>
      <c r="C76" s="224" t="s">
        <v>152</v>
      </c>
      <c r="D76" s="225"/>
      <c r="E76" s="177">
        <v>9</v>
      </c>
      <c r="F76" s="178"/>
      <c r="G76" s="179"/>
      <c r="M76" s="175" t="s">
        <v>152</v>
      </c>
      <c r="O76" s="166"/>
    </row>
    <row r="77" spans="1:104" ht="12.75">
      <c r="A77" s="167">
        <v>15</v>
      </c>
      <c r="B77" s="168" t="s">
        <v>153</v>
      </c>
      <c r="C77" s="169" t="s">
        <v>154</v>
      </c>
      <c r="D77" s="170" t="s">
        <v>155</v>
      </c>
      <c r="E77" s="171">
        <v>1</v>
      </c>
      <c r="F77" s="171">
        <v>0</v>
      </c>
      <c r="G77" s="172">
        <f>E77*F77</f>
        <v>0</v>
      </c>
      <c r="O77" s="166">
        <v>2</v>
      </c>
      <c r="AA77" s="142">
        <v>12</v>
      </c>
      <c r="AB77" s="142">
        <v>0</v>
      </c>
      <c r="AC77" s="142">
        <v>1</v>
      </c>
      <c r="AZ77" s="142">
        <v>1</v>
      </c>
      <c r="BA77" s="142">
        <f>IF(AZ77=1,G77,0)</f>
        <v>0</v>
      </c>
      <c r="BB77" s="142">
        <f>IF(AZ77=2,G77,0)</f>
        <v>0</v>
      </c>
      <c r="BC77" s="142">
        <f>IF(AZ77=3,G77,0)</f>
        <v>0</v>
      </c>
      <c r="BD77" s="142">
        <f>IF(AZ77=4,G77,0)</f>
        <v>0</v>
      </c>
      <c r="BE77" s="142">
        <f>IF(AZ77=5,G77,0)</f>
        <v>0</v>
      </c>
      <c r="CA77" s="173">
        <v>12</v>
      </c>
      <c r="CB77" s="173">
        <v>0</v>
      </c>
      <c r="CZ77" s="142">
        <v>0</v>
      </c>
    </row>
    <row r="78" spans="1:15" ht="12.75">
      <c r="A78" s="174"/>
      <c r="B78" s="176"/>
      <c r="C78" s="224" t="s">
        <v>86</v>
      </c>
      <c r="D78" s="225"/>
      <c r="E78" s="177">
        <v>0</v>
      </c>
      <c r="F78" s="178"/>
      <c r="G78" s="179"/>
      <c r="M78" s="175" t="s">
        <v>86</v>
      </c>
      <c r="O78" s="166"/>
    </row>
    <row r="79" spans="1:15" ht="12.75">
      <c r="A79" s="174"/>
      <c r="B79" s="176"/>
      <c r="C79" s="224" t="s">
        <v>74</v>
      </c>
      <c r="D79" s="225"/>
      <c r="E79" s="177">
        <v>1</v>
      </c>
      <c r="F79" s="178"/>
      <c r="G79" s="179"/>
      <c r="M79" s="175">
        <v>1</v>
      </c>
      <c r="O79" s="166"/>
    </row>
    <row r="80" spans="1:104" ht="12.75">
      <c r="A80" s="167">
        <v>16</v>
      </c>
      <c r="B80" s="168" t="s">
        <v>156</v>
      </c>
      <c r="C80" s="169" t="s">
        <v>157</v>
      </c>
      <c r="D80" s="170" t="s">
        <v>151</v>
      </c>
      <c r="E80" s="171">
        <v>9.9</v>
      </c>
      <c r="F80" s="171">
        <v>0</v>
      </c>
      <c r="G80" s="172">
        <f>E80*F80</f>
        <v>0</v>
      </c>
      <c r="O80" s="166">
        <v>2</v>
      </c>
      <c r="AA80" s="142">
        <v>3</v>
      </c>
      <c r="AB80" s="142">
        <v>1</v>
      </c>
      <c r="AC80" s="142">
        <v>55342941</v>
      </c>
      <c r="AZ80" s="142">
        <v>1</v>
      </c>
      <c r="BA80" s="142">
        <f>IF(AZ80=1,G80,0)</f>
        <v>0</v>
      </c>
      <c r="BB80" s="142">
        <f>IF(AZ80=2,G80,0)</f>
        <v>0</v>
      </c>
      <c r="BC80" s="142">
        <f>IF(AZ80=3,G80,0)</f>
        <v>0</v>
      </c>
      <c r="BD80" s="142">
        <f>IF(AZ80=4,G80,0)</f>
        <v>0</v>
      </c>
      <c r="BE80" s="142">
        <f>IF(AZ80=5,G80,0)</f>
        <v>0</v>
      </c>
      <c r="CA80" s="173">
        <v>3</v>
      </c>
      <c r="CB80" s="173">
        <v>1</v>
      </c>
      <c r="CZ80" s="142">
        <v>0.0005</v>
      </c>
    </row>
    <row r="81" spans="1:15" ht="12.75">
      <c r="A81" s="174"/>
      <c r="B81" s="176"/>
      <c r="C81" s="224" t="s">
        <v>158</v>
      </c>
      <c r="D81" s="225"/>
      <c r="E81" s="177">
        <v>9.9</v>
      </c>
      <c r="F81" s="178"/>
      <c r="G81" s="179"/>
      <c r="M81" s="175" t="s">
        <v>158</v>
      </c>
      <c r="O81" s="166"/>
    </row>
    <row r="82" spans="1:57" ht="12.75">
      <c r="A82" s="180"/>
      <c r="B82" s="181" t="s">
        <v>75</v>
      </c>
      <c r="C82" s="182" t="str">
        <f>CONCATENATE(B74," ",C74)</f>
        <v>62 Úpravy povrchů vnější</v>
      </c>
      <c r="D82" s="183"/>
      <c r="E82" s="184"/>
      <c r="F82" s="185"/>
      <c r="G82" s="186">
        <f>SUM(G74:G81)</f>
        <v>0</v>
      </c>
      <c r="O82" s="166">
        <v>4</v>
      </c>
      <c r="BA82" s="187">
        <f>SUM(BA74:BA81)</f>
        <v>0</v>
      </c>
      <c r="BB82" s="187">
        <f>SUM(BB74:BB81)</f>
        <v>0</v>
      </c>
      <c r="BC82" s="187">
        <f>SUM(BC74:BC81)</f>
        <v>0</v>
      </c>
      <c r="BD82" s="187">
        <f>SUM(BD74:BD81)</f>
        <v>0</v>
      </c>
      <c r="BE82" s="187">
        <f>SUM(BE74:BE81)</f>
        <v>0</v>
      </c>
    </row>
    <row r="83" spans="1:15" ht="12.75">
      <c r="A83" s="159" t="s">
        <v>73</v>
      </c>
      <c r="B83" s="160" t="s">
        <v>159</v>
      </c>
      <c r="C83" s="161" t="s">
        <v>160</v>
      </c>
      <c r="D83" s="162"/>
      <c r="E83" s="163"/>
      <c r="F83" s="163"/>
      <c r="G83" s="164"/>
      <c r="H83" s="165"/>
      <c r="I83" s="165"/>
      <c r="O83" s="166">
        <v>1</v>
      </c>
    </row>
    <row r="84" spans="1:104" ht="12.75">
      <c r="A84" s="167">
        <v>17</v>
      </c>
      <c r="B84" s="168" t="s">
        <v>161</v>
      </c>
      <c r="C84" s="169" t="s">
        <v>162</v>
      </c>
      <c r="D84" s="170" t="s">
        <v>163</v>
      </c>
      <c r="E84" s="171">
        <v>1.1505</v>
      </c>
      <c r="F84" s="171">
        <v>0</v>
      </c>
      <c r="G84" s="172">
        <f>E84*F84</f>
        <v>0</v>
      </c>
      <c r="O84" s="166">
        <v>2</v>
      </c>
      <c r="AA84" s="142">
        <v>1</v>
      </c>
      <c r="AB84" s="142">
        <v>1</v>
      </c>
      <c r="AC84" s="142">
        <v>1</v>
      </c>
      <c r="AZ84" s="142">
        <v>1</v>
      </c>
      <c r="BA84" s="142">
        <f>IF(AZ84=1,G84,0)</f>
        <v>0</v>
      </c>
      <c r="BB84" s="142">
        <f>IF(AZ84=2,G84,0)</f>
        <v>0</v>
      </c>
      <c r="BC84" s="142">
        <f>IF(AZ84=3,G84,0)</f>
        <v>0</v>
      </c>
      <c r="BD84" s="142">
        <f>IF(AZ84=4,G84,0)</f>
        <v>0</v>
      </c>
      <c r="BE84" s="142">
        <f>IF(AZ84=5,G84,0)</f>
        <v>0</v>
      </c>
      <c r="CA84" s="173">
        <v>1</v>
      </c>
      <c r="CB84" s="173">
        <v>1</v>
      </c>
      <c r="CZ84" s="142">
        <v>2.525</v>
      </c>
    </row>
    <row r="85" spans="1:15" ht="12.75">
      <c r="A85" s="174"/>
      <c r="B85" s="176"/>
      <c r="C85" s="224" t="s">
        <v>86</v>
      </c>
      <c r="D85" s="225"/>
      <c r="E85" s="177">
        <v>0</v>
      </c>
      <c r="F85" s="178"/>
      <c r="G85" s="179"/>
      <c r="M85" s="175" t="s">
        <v>86</v>
      </c>
      <c r="O85" s="166"/>
    </row>
    <row r="86" spans="1:15" ht="12.75">
      <c r="A86" s="174"/>
      <c r="B86" s="176"/>
      <c r="C86" s="224" t="s">
        <v>164</v>
      </c>
      <c r="D86" s="225"/>
      <c r="E86" s="177">
        <v>1.1505</v>
      </c>
      <c r="F86" s="178"/>
      <c r="G86" s="179"/>
      <c r="M86" s="175" t="s">
        <v>164</v>
      </c>
      <c r="O86" s="166"/>
    </row>
    <row r="87" spans="1:104" ht="12.75">
      <c r="A87" s="167">
        <v>18</v>
      </c>
      <c r="B87" s="168" t="s">
        <v>165</v>
      </c>
      <c r="C87" s="169" t="s">
        <v>166</v>
      </c>
      <c r="D87" s="170" t="s">
        <v>163</v>
      </c>
      <c r="E87" s="171">
        <v>1.1505</v>
      </c>
      <c r="F87" s="171">
        <v>0</v>
      </c>
      <c r="G87" s="172">
        <f>E87*F87</f>
        <v>0</v>
      </c>
      <c r="O87" s="166">
        <v>2</v>
      </c>
      <c r="AA87" s="142">
        <v>1</v>
      </c>
      <c r="AB87" s="142">
        <v>1</v>
      </c>
      <c r="AC87" s="142">
        <v>1</v>
      </c>
      <c r="AZ87" s="142">
        <v>1</v>
      </c>
      <c r="BA87" s="142">
        <f>IF(AZ87=1,G87,0)</f>
        <v>0</v>
      </c>
      <c r="BB87" s="142">
        <f>IF(AZ87=2,G87,0)</f>
        <v>0</v>
      </c>
      <c r="BC87" s="142">
        <f>IF(AZ87=3,G87,0)</f>
        <v>0</v>
      </c>
      <c r="BD87" s="142">
        <f>IF(AZ87=4,G87,0)</f>
        <v>0</v>
      </c>
      <c r="BE87" s="142">
        <f>IF(AZ87=5,G87,0)</f>
        <v>0</v>
      </c>
      <c r="CA87" s="173">
        <v>1</v>
      </c>
      <c r="CB87" s="173">
        <v>1</v>
      </c>
      <c r="CZ87" s="142">
        <v>0</v>
      </c>
    </row>
    <row r="88" spans="1:15" ht="12.75">
      <c r="A88" s="174"/>
      <c r="B88" s="176"/>
      <c r="C88" s="224" t="s">
        <v>86</v>
      </c>
      <c r="D88" s="225"/>
      <c r="E88" s="177">
        <v>0</v>
      </c>
      <c r="F88" s="178"/>
      <c r="G88" s="179"/>
      <c r="M88" s="175" t="s">
        <v>86</v>
      </c>
      <c r="O88" s="166"/>
    </row>
    <row r="89" spans="1:15" ht="12.75">
      <c r="A89" s="174"/>
      <c r="B89" s="176"/>
      <c r="C89" s="224" t="s">
        <v>164</v>
      </c>
      <c r="D89" s="225"/>
      <c r="E89" s="177">
        <v>1.1505</v>
      </c>
      <c r="F89" s="178"/>
      <c r="G89" s="179"/>
      <c r="M89" s="175" t="s">
        <v>164</v>
      </c>
      <c r="O89" s="166"/>
    </row>
    <row r="90" spans="1:104" ht="12.75">
      <c r="A90" s="167">
        <v>19</v>
      </c>
      <c r="B90" s="168" t="s">
        <v>167</v>
      </c>
      <c r="C90" s="169" t="s">
        <v>168</v>
      </c>
      <c r="D90" s="170" t="s">
        <v>89</v>
      </c>
      <c r="E90" s="171">
        <v>0.0311</v>
      </c>
      <c r="F90" s="171">
        <v>0</v>
      </c>
      <c r="G90" s="172">
        <f>E90*F90</f>
        <v>0</v>
      </c>
      <c r="O90" s="166">
        <v>2</v>
      </c>
      <c r="AA90" s="142">
        <v>1</v>
      </c>
      <c r="AB90" s="142">
        <v>1</v>
      </c>
      <c r="AC90" s="142">
        <v>1</v>
      </c>
      <c r="AZ90" s="142">
        <v>1</v>
      </c>
      <c r="BA90" s="142">
        <f>IF(AZ90=1,G90,0)</f>
        <v>0</v>
      </c>
      <c r="BB90" s="142">
        <f>IF(AZ90=2,G90,0)</f>
        <v>0</v>
      </c>
      <c r="BC90" s="142">
        <f>IF(AZ90=3,G90,0)</f>
        <v>0</v>
      </c>
      <c r="BD90" s="142">
        <f>IF(AZ90=4,G90,0)</f>
        <v>0</v>
      </c>
      <c r="BE90" s="142">
        <f>IF(AZ90=5,G90,0)</f>
        <v>0</v>
      </c>
      <c r="CA90" s="173">
        <v>1</v>
      </c>
      <c r="CB90" s="173">
        <v>1</v>
      </c>
      <c r="CZ90" s="142">
        <v>1.06625</v>
      </c>
    </row>
    <row r="91" spans="1:15" ht="12.75">
      <c r="A91" s="174"/>
      <c r="B91" s="176"/>
      <c r="C91" s="224" t="s">
        <v>86</v>
      </c>
      <c r="D91" s="225"/>
      <c r="E91" s="177">
        <v>0</v>
      </c>
      <c r="F91" s="178"/>
      <c r="G91" s="179"/>
      <c r="M91" s="175" t="s">
        <v>86</v>
      </c>
      <c r="O91" s="166"/>
    </row>
    <row r="92" spans="1:15" ht="12.75">
      <c r="A92" s="174"/>
      <c r="B92" s="176"/>
      <c r="C92" s="224" t="s">
        <v>169</v>
      </c>
      <c r="D92" s="225"/>
      <c r="E92" s="177">
        <v>0.0311</v>
      </c>
      <c r="F92" s="178"/>
      <c r="G92" s="179"/>
      <c r="M92" s="175" t="s">
        <v>169</v>
      </c>
      <c r="O92" s="166"/>
    </row>
    <row r="93" spans="1:104" ht="12.75">
      <c r="A93" s="167">
        <v>20</v>
      </c>
      <c r="B93" s="168" t="s">
        <v>170</v>
      </c>
      <c r="C93" s="169" t="s">
        <v>171</v>
      </c>
      <c r="D93" s="170" t="s">
        <v>93</v>
      </c>
      <c r="E93" s="171">
        <v>23.01</v>
      </c>
      <c r="F93" s="171">
        <v>0</v>
      </c>
      <c r="G93" s="172">
        <f>E93*F93</f>
        <v>0</v>
      </c>
      <c r="O93" s="166">
        <v>2</v>
      </c>
      <c r="AA93" s="142">
        <v>1</v>
      </c>
      <c r="AB93" s="142">
        <v>1</v>
      </c>
      <c r="AC93" s="142">
        <v>1</v>
      </c>
      <c r="AZ93" s="142">
        <v>1</v>
      </c>
      <c r="BA93" s="142">
        <f>IF(AZ93=1,G93,0)</f>
        <v>0</v>
      </c>
      <c r="BB93" s="142">
        <f>IF(AZ93=2,G93,0)</f>
        <v>0</v>
      </c>
      <c r="BC93" s="142">
        <f>IF(AZ93=3,G93,0)</f>
        <v>0</v>
      </c>
      <c r="BD93" s="142">
        <f>IF(AZ93=4,G93,0)</f>
        <v>0</v>
      </c>
      <c r="BE93" s="142">
        <f>IF(AZ93=5,G93,0)</f>
        <v>0</v>
      </c>
      <c r="CA93" s="173">
        <v>1</v>
      </c>
      <c r="CB93" s="173">
        <v>1</v>
      </c>
      <c r="CZ93" s="142">
        <v>0.007</v>
      </c>
    </row>
    <row r="94" spans="1:15" ht="12.75">
      <c r="A94" s="174"/>
      <c r="B94" s="176"/>
      <c r="C94" s="224" t="s">
        <v>86</v>
      </c>
      <c r="D94" s="225"/>
      <c r="E94" s="177">
        <v>0</v>
      </c>
      <c r="F94" s="178"/>
      <c r="G94" s="179"/>
      <c r="M94" s="175" t="s">
        <v>86</v>
      </c>
      <c r="O94" s="166"/>
    </row>
    <row r="95" spans="1:15" ht="12.75">
      <c r="A95" s="174"/>
      <c r="B95" s="176"/>
      <c r="C95" s="224" t="s">
        <v>172</v>
      </c>
      <c r="D95" s="225"/>
      <c r="E95" s="177">
        <v>23.01</v>
      </c>
      <c r="F95" s="178"/>
      <c r="G95" s="179"/>
      <c r="M95" s="175" t="s">
        <v>172</v>
      </c>
      <c r="O95" s="166"/>
    </row>
    <row r="96" spans="1:104" ht="12.75">
      <c r="A96" s="167">
        <v>21</v>
      </c>
      <c r="B96" s="168" t="s">
        <v>173</v>
      </c>
      <c r="C96" s="169" t="s">
        <v>174</v>
      </c>
      <c r="D96" s="170" t="s">
        <v>93</v>
      </c>
      <c r="E96" s="171">
        <v>12</v>
      </c>
      <c r="F96" s="171">
        <v>0</v>
      </c>
      <c r="G96" s="172">
        <f>E96*F96</f>
        <v>0</v>
      </c>
      <c r="O96" s="166">
        <v>2</v>
      </c>
      <c r="AA96" s="142">
        <v>1</v>
      </c>
      <c r="AB96" s="142">
        <v>1</v>
      </c>
      <c r="AC96" s="142">
        <v>1</v>
      </c>
      <c r="AZ96" s="142">
        <v>1</v>
      </c>
      <c r="BA96" s="142">
        <f>IF(AZ96=1,G96,0)</f>
        <v>0</v>
      </c>
      <c r="BB96" s="142">
        <f>IF(AZ96=2,G96,0)</f>
        <v>0</v>
      </c>
      <c r="BC96" s="142">
        <f>IF(AZ96=3,G96,0)</f>
        <v>0</v>
      </c>
      <c r="BD96" s="142">
        <f>IF(AZ96=4,G96,0)</f>
        <v>0</v>
      </c>
      <c r="BE96" s="142">
        <f>IF(AZ96=5,G96,0)</f>
        <v>0</v>
      </c>
      <c r="CA96" s="173">
        <v>1</v>
      </c>
      <c r="CB96" s="173">
        <v>1</v>
      </c>
      <c r="CZ96" s="142">
        <v>0.01035</v>
      </c>
    </row>
    <row r="97" spans="1:15" ht="12.75">
      <c r="A97" s="174"/>
      <c r="B97" s="176"/>
      <c r="C97" s="224" t="s">
        <v>175</v>
      </c>
      <c r="D97" s="225"/>
      <c r="E97" s="177">
        <v>0</v>
      </c>
      <c r="F97" s="178"/>
      <c r="G97" s="179"/>
      <c r="M97" s="175" t="s">
        <v>175</v>
      </c>
      <c r="O97" s="166"/>
    </row>
    <row r="98" spans="1:15" ht="12.75">
      <c r="A98" s="174"/>
      <c r="B98" s="176"/>
      <c r="C98" s="224" t="s">
        <v>176</v>
      </c>
      <c r="D98" s="225"/>
      <c r="E98" s="177">
        <v>12</v>
      </c>
      <c r="F98" s="178"/>
      <c r="G98" s="179"/>
      <c r="M98" s="175" t="s">
        <v>176</v>
      </c>
      <c r="O98" s="166"/>
    </row>
    <row r="99" spans="1:104" ht="12.75">
      <c r="A99" s="167">
        <v>22</v>
      </c>
      <c r="B99" s="168" t="s">
        <v>177</v>
      </c>
      <c r="C99" s="169" t="s">
        <v>178</v>
      </c>
      <c r="D99" s="170" t="s">
        <v>93</v>
      </c>
      <c r="E99" s="171">
        <v>29.51</v>
      </c>
      <c r="F99" s="171">
        <v>0</v>
      </c>
      <c r="G99" s="172">
        <f>E99*F99</f>
        <v>0</v>
      </c>
      <c r="O99" s="166">
        <v>2</v>
      </c>
      <c r="AA99" s="142">
        <v>1</v>
      </c>
      <c r="AB99" s="142">
        <v>1</v>
      </c>
      <c r="AC99" s="142">
        <v>1</v>
      </c>
      <c r="AZ99" s="142">
        <v>1</v>
      </c>
      <c r="BA99" s="142">
        <f>IF(AZ99=1,G99,0)</f>
        <v>0</v>
      </c>
      <c r="BB99" s="142">
        <f>IF(AZ99=2,G99,0)</f>
        <v>0</v>
      </c>
      <c r="BC99" s="142">
        <f>IF(AZ99=3,G99,0)</f>
        <v>0</v>
      </c>
      <c r="BD99" s="142">
        <f>IF(AZ99=4,G99,0)</f>
        <v>0</v>
      </c>
      <c r="BE99" s="142">
        <f>IF(AZ99=5,G99,0)</f>
        <v>0</v>
      </c>
      <c r="CA99" s="173">
        <v>1</v>
      </c>
      <c r="CB99" s="173">
        <v>1</v>
      </c>
      <c r="CZ99" s="142">
        <v>0.01591</v>
      </c>
    </row>
    <row r="100" spans="1:15" ht="12.75">
      <c r="A100" s="174"/>
      <c r="B100" s="176"/>
      <c r="C100" s="224" t="s">
        <v>179</v>
      </c>
      <c r="D100" s="225"/>
      <c r="E100" s="177">
        <v>0</v>
      </c>
      <c r="F100" s="178"/>
      <c r="G100" s="179"/>
      <c r="M100" s="175" t="s">
        <v>179</v>
      </c>
      <c r="O100" s="166"/>
    </row>
    <row r="101" spans="1:15" ht="12.75">
      <c r="A101" s="174"/>
      <c r="B101" s="176"/>
      <c r="C101" s="224" t="s">
        <v>86</v>
      </c>
      <c r="D101" s="225"/>
      <c r="E101" s="177">
        <v>0</v>
      </c>
      <c r="F101" s="178"/>
      <c r="G101" s="179"/>
      <c r="M101" s="175" t="s">
        <v>86</v>
      </c>
      <c r="O101" s="166"/>
    </row>
    <row r="102" spans="1:15" ht="12.75">
      <c r="A102" s="174"/>
      <c r="B102" s="176"/>
      <c r="C102" s="224" t="s">
        <v>180</v>
      </c>
      <c r="D102" s="225"/>
      <c r="E102" s="177">
        <v>29.51</v>
      </c>
      <c r="F102" s="178"/>
      <c r="G102" s="179"/>
      <c r="M102" s="175" t="s">
        <v>180</v>
      </c>
      <c r="O102" s="166"/>
    </row>
    <row r="103" spans="1:57" ht="12.75">
      <c r="A103" s="180"/>
      <c r="B103" s="181" t="s">
        <v>75</v>
      </c>
      <c r="C103" s="182" t="str">
        <f>CONCATENATE(B83," ",C83)</f>
        <v>63 Podlahy a podlahové konstrukce</v>
      </c>
      <c r="D103" s="183"/>
      <c r="E103" s="184"/>
      <c r="F103" s="185"/>
      <c r="G103" s="186">
        <f>SUM(G83:G102)</f>
        <v>0</v>
      </c>
      <c r="O103" s="166">
        <v>4</v>
      </c>
      <c r="BA103" s="187">
        <f>SUM(BA83:BA102)</f>
        <v>0</v>
      </c>
      <c r="BB103" s="187">
        <f>SUM(BB83:BB102)</f>
        <v>0</v>
      </c>
      <c r="BC103" s="187">
        <f>SUM(BC83:BC102)</f>
        <v>0</v>
      </c>
      <c r="BD103" s="187">
        <f>SUM(BD83:BD102)</f>
        <v>0</v>
      </c>
      <c r="BE103" s="187">
        <f>SUM(BE83:BE102)</f>
        <v>0</v>
      </c>
    </row>
    <row r="104" spans="1:15" ht="12.75">
      <c r="A104" s="159" t="s">
        <v>73</v>
      </c>
      <c r="B104" s="160" t="s">
        <v>181</v>
      </c>
      <c r="C104" s="161" t="s">
        <v>182</v>
      </c>
      <c r="D104" s="162"/>
      <c r="E104" s="163"/>
      <c r="F104" s="163"/>
      <c r="G104" s="164"/>
      <c r="H104" s="165"/>
      <c r="I104" s="165"/>
      <c r="O104" s="166">
        <v>1</v>
      </c>
    </row>
    <row r="105" spans="1:104" ht="22.5">
      <c r="A105" s="167">
        <v>23</v>
      </c>
      <c r="B105" s="168" t="s">
        <v>183</v>
      </c>
      <c r="C105" s="169" t="s">
        <v>184</v>
      </c>
      <c r="D105" s="170" t="s">
        <v>85</v>
      </c>
      <c r="E105" s="171">
        <v>2</v>
      </c>
      <c r="F105" s="171">
        <v>0</v>
      </c>
      <c r="G105" s="172">
        <f>E105*F105</f>
        <v>0</v>
      </c>
      <c r="O105" s="166">
        <v>2</v>
      </c>
      <c r="AA105" s="142">
        <v>1</v>
      </c>
      <c r="AB105" s="142">
        <v>1</v>
      </c>
      <c r="AC105" s="142">
        <v>1</v>
      </c>
      <c r="AZ105" s="142">
        <v>1</v>
      </c>
      <c r="BA105" s="142">
        <f>IF(AZ105=1,G105,0)</f>
        <v>0</v>
      </c>
      <c r="BB105" s="142">
        <f>IF(AZ105=2,G105,0)</f>
        <v>0</v>
      </c>
      <c r="BC105" s="142">
        <f>IF(AZ105=3,G105,0)</f>
        <v>0</v>
      </c>
      <c r="BD105" s="142">
        <f>IF(AZ105=4,G105,0)</f>
        <v>0</v>
      </c>
      <c r="BE105" s="142">
        <f>IF(AZ105=5,G105,0)</f>
        <v>0</v>
      </c>
      <c r="CA105" s="173">
        <v>1</v>
      </c>
      <c r="CB105" s="173">
        <v>1</v>
      </c>
      <c r="CZ105" s="142">
        <v>0.03083</v>
      </c>
    </row>
    <row r="106" spans="1:15" ht="12.75">
      <c r="A106" s="174"/>
      <c r="B106" s="176"/>
      <c r="C106" s="224" t="s">
        <v>86</v>
      </c>
      <c r="D106" s="225"/>
      <c r="E106" s="177">
        <v>0</v>
      </c>
      <c r="F106" s="178"/>
      <c r="G106" s="179"/>
      <c r="M106" s="175" t="s">
        <v>86</v>
      </c>
      <c r="O106" s="166"/>
    </row>
    <row r="107" spans="1:15" ht="12.75">
      <c r="A107" s="174"/>
      <c r="B107" s="176"/>
      <c r="C107" s="224" t="s">
        <v>185</v>
      </c>
      <c r="D107" s="225"/>
      <c r="E107" s="177">
        <v>2</v>
      </c>
      <c r="F107" s="178"/>
      <c r="G107" s="179"/>
      <c r="M107" s="175">
        <v>2</v>
      </c>
      <c r="O107" s="166"/>
    </row>
    <row r="108" spans="1:104" ht="22.5">
      <c r="A108" s="167">
        <v>24</v>
      </c>
      <c r="B108" s="168" t="s">
        <v>186</v>
      </c>
      <c r="C108" s="169" t="s">
        <v>187</v>
      </c>
      <c r="D108" s="170" t="s">
        <v>85</v>
      </c>
      <c r="E108" s="171">
        <v>2</v>
      </c>
      <c r="F108" s="171">
        <v>0</v>
      </c>
      <c r="G108" s="172">
        <f>E108*F108</f>
        <v>0</v>
      </c>
      <c r="O108" s="166">
        <v>2</v>
      </c>
      <c r="AA108" s="142">
        <v>1</v>
      </c>
      <c r="AB108" s="142">
        <v>1</v>
      </c>
      <c r="AC108" s="142">
        <v>1</v>
      </c>
      <c r="AZ108" s="142">
        <v>1</v>
      </c>
      <c r="BA108" s="142">
        <f>IF(AZ108=1,G108,0)</f>
        <v>0</v>
      </c>
      <c r="BB108" s="142">
        <f>IF(AZ108=2,G108,0)</f>
        <v>0</v>
      </c>
      <c r="BC108" s="142">
        <f>IF(AZ108=3,G108,0)</f>
        <v>0</v>
      </c>
      <c r="BD108" s="142">
        <f>IF(AZ108=4,G108,0)</f>
        <v>0</v>
      </c>
      <c r="BE108" s="142">
        <f>IF(AZ108=5,G108,0)</f>
        <v>0</v>
      </c>
      <c r="CA108" s="173">
        <v>1</v>
      </c>
      <c r="CB108" s="173">
        <v>1</v>
      </c>
      <c r="CZ108" s="142">
        <v>0.02897</v>
      </c>
    </row>
    <row r="109" spans="1:15" ht="12.75">
      <c r="A109" s="174"/>
      <c r="B109" s="176"/>
      <c r="C109" s="224" t="s">
        <v>188</v>
      </c>
      <c r="D109" s="225"/>
      <c r="E109" s="177">
        <v>0</v>
      </c>
      <c r="F109" s="178"/>
      <c r="G109" s="179"/>
      <c r="M109" s="175" t="s">
        <v>188</v>
      </c>
      <c r="O109" s="166"/>
    </row>
    <row r="110" spans="1:15" ht="12.75">
      <c r="A110" s="174"/>
      <c r="B110" s="176"/>
      <c r="C110" s="224" t="s">
        <v>189</v>
      </c>
      <c r="D110" s="225"/>
      <c r="E110" s="177">
        <v>2</v>
      </c>
      <c r="F110" s="178"/>
      <c r="G110" s="179"/>
      <c r="M110" s="175" t="s">
        <v>189</v>
      </c>
      <c r="O110" s="166"/>
    </row>
    <row r="111" spans="1:57" ht="12.75">
      <c r="A111" s="180"/>
      <c r="B111" s="181" t="s">
        <v>75</v>
      </c>
      <c r="C111" s="182" t="str">
        <f>CONCATENATE(B104," ",C104)</f>
        <v>64 Výplně otvorů</v>
      </c>
      <c r="D111" s="183"/>
      <c r="E111" s="184"/>
      <c r="F111" s="185"/>
      <c r="G111" s="186">
        <f>SUM(G104:G110)</f>
        <v>0</v>
      </c>
      <c r="O111" s="166">
        <v>4</v>
      </c>
      <c r="BA111" s="187">
        <f>SUM(BA104:BA110)</f>
        <v>0</v>
      </c>
      <c r="BB111" s="187">
        <f>SUM(BB104:BB110)</f>
        <v>0</v>
      </c>
      <c r="BC111" s="187">
        <f>SUM(BC104:BC110)</f>
        <v>0</v>
      </c>
      <c r="BD111" s="187">
        <f>SUM(BD104:BD110)</f>
        <v>0</v>
      </c>
      <c r="BE111" s="187">
        <f>SUM(BE104:BE110)</f>
        <v>0</v>
      </c>
    </row>
    <row r="112" spans="1:15" ht="12.75">
      <c r="A112" s="159" t="s">
        <v>73</v>
      </c>
      <c r="B112" s="160" t="s">
        <v>190</v>
      </c>
      <c r="C112" s="161" t="s">
        <v>191</v>
      </c>
      <c r="D112" s="162"/>
      <c r="E112" s="163"/>
      <c r="F112" s="163"/>
      <c r="G112" s="164"/>
      <c r="H112" s="165"/>
      <c r="I112" s="165"/>
      <c r="O112" s="166">
        <v>1</v>
      </c>
    </row>
    <row r="113" spans="1:104" ht="12.75">
      <c r="A113" s="167">
        <v>25</v>
      </c>
      <c r="B113" s="168" t="s">
        <v>192</v>
      </c>
      <c r="C113" s="169" t="s">
        <v>193</v>
      </c>
      <c r="D113" s="170" t="s">
        <v>93</v>
      </c>
      <c r="E113" s="171">
        <v>861.71</v>
      </c>
      <c r="F113" s="171">
        <v>0</v>
      </c>
      <c r="G113" s="172">
        <f>E113*F113</f>
        <v>0</v>
      </c>
      <c r="O113" s="166">
        <v>2</v>
      </c>
      <c r="AA113" s="142">
        <v>1</v>
      </c>
      <c r="AB113" s="142">
        <v>1</v>
      </c>
      <c r="AC113" s="142">
        <v>1</v>
      </c>
      <c r="AZ113" s="142">
        <v>1</v>
      </c>
      <c r="BA113" s="142">
        <f>IF(AZ113=1,G113,0)</f>
        <v>0</v>
      </c>
      <c r="BB113" s="142">
        <f>IF(AZ113=2,G113,0)</f>
        <v>0</v>
      </c>
      <c r="BC113" s="142">
        <f>IF(AZ113=3,G113,0)</f>
        <v>0</v>
      </c>
      <c r="BD113" s="142">
        <f>IF(AZ113=4,G113,0)</f>
        <v>0</v>
      </c>
      <c r="BE113" s="142">
        <f>IF(AZ113=5,G113,0)</f>
        <v>0</v>
      </c>
      <c r="CA113" s="173">
        <v>1</v>
      </c>
      <c r="CB113" s="173">
        <v>1</v>
      </c>
      <c r="CZ113" s="142">
        <v>4E-05</v>
      </c>
    </row>
    <row r="114" spans="1:15" ht="22.5">
      <c r="A114" s="174"/>
      <c r="B114" s="176"/>
      <c r="C114" s="224" t="s">
        <v>194</v>
      </c>
      <c r="D114" s="225"/>
      <c r="E114" s="177">
        <v>0</v>
      </c>
      <c r="F114" s="178"/>
      <c r="G114" s="179"/>
      <c r="M114" s="175" t="s">
        <v>194</v>
      </c>
      <c r="O114" s="166"/>
    </row>
    <row r="115" spans="1:15" ht="12.75">
      <c r="A115" s="174"/>
      <c r="B115" s="176"/>
      <c r="C115" s="224" t="s">
        <v>111</v>
      </c>
      <c r="D115" s="225"/>
      <c r="E115" s="177">
        <v>0</v>
      </c>
      <c r="F115" s="178"/>
      <c r="G115" s="179"/>
      <c r="M115" s="175" t="s">
        <v>111</v>
      </c>
      <c r="O115" s="166"/>
    </row>
    <row r="116" spans="1:15" ht="33.75">
      <c r="A116" s="174"/>
      <c r="B116" s="176"/>
      <c r="C116" s="224" t="s">
        <v>121</v>
      </c>
      <c r="D116" s="225"/>
      <c r="E116" s="177">
        <v>222.49</v>
      </c>
      <c r="F116" s="178"/>
      <c r="G116" s="179"/>
      <c r="M116" s="175" t="s">
        <v>121</v>
      </c>
      <c r="O116" s="166"/>
    </row>
    <row r="117" spans="1:15" ht="12.75">
      <c r="A117" s="174"/>
      <c r="B117" s="176"/>
      <c r="C117" s="224" t="s">
        <v>86</v>
      </c>
      <c r="D117" s="225"/>
      <c r="E117" s="177">
        <v>0</v>
      </c>
      <c r="F117" s="178"/>
      <c r="G117" s="179"/>
      <c r="M117" s="175" t="s">
        <v>86</v>
      </c>
      <c r="O117" s="166"/>
    </row>
    <row r="118" spans="1:15" ht="22.5">
      <c r="A118" s="174"/>
      <c r="B118" s="176"/>
      <c r="C118" s="224" t="s">
        <v>122</v>
      </c>
      <c r="D118" s="225"/>
      <c r="E118" s="177">
        <v>123.63</v>
      </c>
      <c r="F118" s="178"/>
      <c r="G118" s="179"/>
      <c r="M118" s="175" t="s">
        <v>122</v>
      </c>
      <c r="O118" s="166"/>
    </row>
    <row r="119" spans="1:15" ht="12.75">
      <c r="A119" s="174"/>
      <c r="B119" s="176"/>
      <c r="C119" s="224" t="s">
        <v>114</v>
      </c>
      <c r="D119" s="225"/>
      <c r="E119" s="177">
        <v>0</v>
      </c>
      <c r="F119" s="178"/>
      <c r="G119" s="179"/>
      <c r="M119" s="175" t="s">
        <v>114</v>
      </c>
      <c r="O119" s="166"/>
    </row>
    <row r="120" spans="1:15" ht="22.5">
      <c r="A120" s="174"/>
      <c r="B120" s="176"/>
      <c r="C120" s="224" t="s">
        <v>123</v>
      </c>
      <c r="D120" s="225"/>
      <c r="E120" s="177">
        <v>257.71</v>
      </c>
      <c r="F120" s="178"/>
      <c r="G120" s="179"/>
      <c r="M120" s="175" t="s">
        <v>123</v>
      </c>
      <c r="O120" s="166"/>
    </row>
    <row r="121" spans="1:15" ht="12.75">
      <c r="A121" s="174"/>
      <c r="B121" s="176"/>
      <c r="C121" s="224" t="s">
        <v>116</v>
      </c>
      <c r="D121" s="225"/>
      <c r="E121" s="177">
        <v>0</v>
      </c>
      <c r="F121" s="178"/>
      <c r="G121" s="179"/>
      <c r="M121" s="175" t="s">
        <v>116</v>
      </c>
      <c r="O121" s="166"/>
    </row>
    <row r="122" spans="1:15" ht="22.5">
      <c r="A122" s="174"/>
      <c r="B122" s="176"/>
      <c r="C122" s="224" t="s">
        <v>124</v>
      </c>
      <c r="D122" s="225"/>
      <c r="E122" s="177">
        <v>257.88</v>
      </c>
      <c r="F122" s="178"/>
      <c r="G122" s="179"/>
      <c r="M122" s="175" t="s">
        <v>124</v>
      </c>
      <c r="O122" s="166"/>
    </row>
    <row r="123" spans="1:104" ht="22.5">
      <c r="A123" s="167">
        <v>26</v>
      </c>
      <c r="B123" s="168" t="s">
        <v>195</v>
      </c>
      <c r="C123" s="169" t="s">
        <v>445</v>
      </c>
      <c r="D123" s="170" t="s">
        <v>196</v>
      </c>
      <c r="E123" s="171">
        <v>250</v>
      </c>
      <c r="F123" s="171">
        <v>0</v>
      </c>
      <c r="G123" s="172">
        <f>E123*F123</f>
        <v>0</v>
      </c>
      <c r="O123" s="166">
        <v>2</v>
      </c>
      <c r="AA123" s="142">
        <v>12</v>
      </c>
      <c r="AB123" s="142">
        <v>0</v>
      </c>
      <c r="AC123" s="142">
        <v>2</v>
      </c>
      <c r="AZ123" s="142">
        <v>1</v>
      </c>
      <c r="BA123" s="142">
        <f>IF(AZ123=1,G123,0)</f>
        <v>0</v>
      </c>
      <c r="BB123" s="142">
        <f>IF(AZ123=2,G123,0)</f>
        <v>0</v>
      </c>
      <c r="BC123" s="142">
        <f>IF(AZ123=3,G123,0)</f>
        <v>0</v>
      </c>
      <c r="BD123" s="142">
        <f>IF(AZ123=4,G123,0)</f>
        <v>0</v>
      </c>
      <c r="BE123" s="142">
        <f>IF(AZ123=5,G123,0)</f>
        <v>0</v>
      </c>
      <c r="CA123" s="173">
        <v>12</v>
      </c>
      <c r="CB123" s="173">
        <v>0</v>
      </c>
      <c r="CZ123" s="142">
        <v>0</v>
      </c>
    </row>
    <row r="124" spans="1:104" ht="12.75">
      <c r="A124" s="167">
        <v>27</v>
      </c>
      <c r="B124" s="168" t="s">
        <v>197</v>
      </c>
      <c r="C124" s="169" t="s">
        <v>198</v>
      </c>
      <c r="D124" s="170" t="s">
        <v>155</v>
      </c>
      <c r="E124" s="171">
        <v>1</v>
      </c>
      <c r="F124" s="171">
        <v>0</v>
      </c>
      <c r="G124" s="172">
        <f>E124*F124</f>
        <v>0</v>
      </c>
      <c r="O124" s="166">
        <v>2</v>
      </c>
      <c r="AA124" s="142">
        <v>12</v>
      </c>
      <c r="AB124" s="142">
        <v>0</v>
      </c>
      <c r="AC124" s="142">
        <v>3</v>
      </c>
      <c r="AZ124" s="142">
        <v>1</v>
      </c>
      <c r="BA124" s="142">
        <f>IF(AZ124=1,G124,0)</f>
        <v>0</v>
      </c>
      <c r="BB124" s="142">
        <f>IF(AZ124=2,G124,0)</f>
        <v>0</v>
      </c>
      <c r="BC124" s="142">
        <f>IF(AZ124=3,G124,0)</f>
        <v>0</v>
      </c>
      <c r="BD124" s="142">
        <f>IF(AZ124=4,G124,0)</f>
        <v>0</v>
      </c>
      <c r="BE124" s="142">
        <f>IF(AZ124=5,G124,0)</f>
        <v>0</v>
      </c>
      <c r="CA124" s="173">
        <v>12</v>
      </c>
      <c r="CB124" s="173">
        <v>0</v>
      </c>
      <c r="CZ124" s="142">
        <v>0</v>
      </c>
    </row>
    <row r="125" spans="1:104" ht="12.75">
      <c r="A125" s="167">
        <v>28</v>
      </c>
      <c r="B125" s="168" t="s">
        <v>199</v>
      </c>
      <c r="C125" s="169" t="s">
        <v>200</v>
      </c>
      <c r="D125" s="170" t="s">
        <v>93</v>
      </c>
      <c r="E125" s="171">
        <v>765.3</v>
      </c>
      <c r="F125" s="171">
        <v>0</v>
      </c>
      <c r="G125" s="172">
        <f>E125*F125</f>
        <v>0</v>
      </c>
      <c r="O125" s="166">
        <v>2</v>
      </c>
      <c r="AA125" s="142">
        <v>12</v>
      </c>
      <c r="AB125" s="142">
        <v>0</v>
      </c>
      <c r="AC125" s="142">
        <v>4</v>
      </c>
      <c r="AZ125" s="142">
        <v>1</v>
      </c>
      <c r="BA125" s="142">
        <f>IF(AZ125=1,G125,0)</f>
        <v>0</v>
      </c>
      <c r="BB125" s="142">
        <f>IF(AZ125=2,G125,0)</f>
        <v>0</v>
      </c>
      <c r="BC125" s="142">
        <f>IF(AZ125=3,G125,0)</f>
        <v>0</v>
      </c>
      <c r="BD125" s="142">
        <f>IF(AZ125=4,G125,0)</f>
        <v>0</v>
      </c>
      <c r="BE125" s="142">
        <f>IF(AZ125=5,G125,0)</f>
        <v>0</v>
      </c>
      <c r="CA125" s="173">
        <v>12</v>
      </c>
      <c r="CB125" s="173">
        <v>0</v>
      </c>
      <c r="CZ125" s="142">
        <v>0</v>
      </c>
    </row>
    <row r="126" spans="1:15" ht="12.75">
      <c r="A126" s="174"/>
      <c r="B126" s="176"/>
      <c r="C126" s="224" t="s">
        <v>111</v>
      </c>
      <c r="D126" s="225"/>
      <c r="E126" s="177">
        <v>0</v>
      </c>
      <c r="F126" s="178"/>
      <c r="G126" s="179"/>
      <c r="M126" s="175" t="s">
        <v>111</v>
      </c>
      <c r="O126" s="166"/>
    </row>
    <row r="127" spans="1:15" ht="22.5">
      <c r="A127" s="174"/>
      <c r="B127" s="176"/>
      <c r="C127" s="224" t="s">
        <v>201</v>
      </c>
      <c r="D127" s="225"/>
      <c r="E127" s="177">
        <v>149.09</v>
      </c>
      <c r="F127" s="178"/>
      <c r="G127" s="179"/>
      <c r="M127" s="175" t="s">
        <v>201</v>
      </c>
      <c r="O127" s="166"/>
    </row>
    <row r="128" spans="1:15" ht="12.75">
      <c r="A128" s="174"/>
      <c r="B128" s="176"/>
      <c r="C128" s="224" t="s">
        <v>86</v>
      </c>
      <c r="D128" s="225"/>
      <c r="E128" s="177">
        <v>0</v>
      </c>
      <c r="F128" s="178"/>
      <c r="G128" s="179"/>
      <c r="M128" s="175" t="s">
        <v>86</v>
      </c>
      <c r="O128" s="166"/>
    </row>
    <row r="129" spans="1:15" ht="12.75">
      <c r="A129" s="174"/>
      <c r="B129" s="176"/>
      <c r="C129" s="224" t="s">
        <v>202</v>
      </c>
      <c r="D129" s="225"/>
      <c r="E129" s="177">
        <v>100.62</v>
      </c>
      <c r="F129" s="178"/>
      <c r="G129" s="179"/>
      <c r="M129" s="175" t="s">
        <v>202</v>
      </c>
      <c r="O129" s="166"/>
    </row>
    <row r="130" spans="1:15" ht="12.75">
      <c r="A130" s="174"/>
      <c r="B130" s="176"/>
      <c r="C130" s="224" t="s">
        <v>114</v>
      </c>
      <c r="D130" s="225"/>
      <c r="E130" s="177">
        <v>0</v>
      </c>
      <c r="F130" s="178"/>
      <c r="G130" s="179"/>
      <c r="M130" s="175" t="s">
        <v>114</v>
      </c>
      <c r="O130" s="166"/>
    </row>
    <row r="131" spans="1:15" ht="22.5">
      <c r="A131" s="174"/>
      <c r="B131" s="176"/>
      <c r="C131" s="224" t="s">
        <v>123</v>
      </c>
      <c r="D131" s="225"/>
      <c r="E131" s="177">
        <v>257.71</v>
      </c>
      <c r="F131" s="178"/>
      <c r="G131" s="179"/>
      <c r="M131" s="175" t="s">
        <v>123</v>
      </c>
      <c r="O131" s="166"/>
    </row>
    <row r="132" spans="1:15" ht="12.75">
      <c r="A132" s="174"/>
      <c r="B132" s="176"/>
      <c r="C132" s="224" t="s">
        <v>116</v>
      </c>
      <c r="D132" s="225"/>
      <c r="E132" s="177">
        <v>0</v>
      </c>
      <c r="F132" s="178"/>
      <c r="G132" s="179"/>
      <c r="M132" s="175" t="s">
        <v>116</v>
      </c>
      <c r="O132" s="166"/>
    </row>
    <row r="133" spans="1:15" ht="22.5">
      <c r="A133" s="174"/>
      <c r="B133" s="176"/>
      <c r="C133" s="224" t="s">
        <v>124</v>
      </c>
      <c r="D133" s="225"/>
      <c r="E133" s="177">
        <v>257.88</v>
      </c>
      <c r="F133" s="178"/>
      <c r="G133" s="179"/>
      <c r="M133" s="175" t="s">
        <v>124</v>
      </c>
      <c r="O133" s="166"/>
    </row>
    <row r="134" spans="1:104" ht="12.75">
      <c r="A134" s="167">
        <v>29</v>
      </c>
      <c r="B134" s="168" t="s">
        <v>203</v>
      </c>
      <c r="C134" s="169" t="s">
        <v>204</v>
      </c>
      <c r="D134" s="170" t="s">
        <v>93</v>
      </c>
      <c r="E134" s="171">
        <v>689.61</v>
      </c>
      <c r="F134" s="171">
        <v>0</v>
      </c>
      <c r="G134" s="172">
        <f>E134*F134</f>
        <v>0</v>
      </c>
      <c r="O134" s="166">
        <v>2</v>
      </c>
      <c r="AA134" s="142">
        <v>12</v>
      </c>
      <c r="AB134" s="142">
        <v>0</v>
      </c>
      <c r="AC134" s="142">
        <v>5</v>
      </c>
      <c r="AZ134" s="142">
        <v>1</v>
      </c>
      <c r="BA134" s="142">
        <f>IF(AZ134=1,G134,0)</f>
        <v>0</v>
      </c>
      <c r="BB134" s="142">
        <f>IF(AZ134=2,G134,0)</f>
        <v>0</v>
      </c>
      <c r="BC134" s="142">
        <f>IF(AZ134=3,G134,0)</f>
        <v>0</v>
      </c>
      <c r="BD134" s="142">
        <f>IF(AZ134=4,G134,0)</f>
        <v>0</v>
      </c>
      <c r="BE134" s="142">
        <f>IF(AZ134=5,G134,0)</f>
        <v>0</v>
      </c>
      <c r="CA134" s="173">
        <v>12</v>
      </c>
      <c r="CB134" s="173">
        <v>0</v>
      </c>
      <c r="CZ134" s="142">
        <v>0</v>
      </c>
    </row>
    <row r="135" spans="1:15" ht="12.75">
      <c r="A135" s="174"/>
      <c r="B135" s="176"/>
      <c r="C135" s="224" t="s">
        <v>111</v>
      </c>
      <c r="D135" s="225"/>
      <c r="E135" s="177">
        <v>0</v>
      </c>
      <c r="F135" s="178"/>
      <c r="G135" s="179"/>
      <c r="M135" s="175" t="s">
        <v>111</v>
      </c>
      <c r="O135" s="166"/>
    </row>
    <row r="136" spans="1:15" ht="12.75">
      <c r="A136" s="174"/>
      <c r="B136" s="176"/>
      <c r="C136" s="224" t="s">
        <v>205</v>
      </c>
      <c r="D136" s="225"/>
      <c r="E136" s="177">
        <v>73.4</v>
      </c>
      <c r="F136" s="178"/>
      <c r="G136" s="179"/>
      <c r="M136" s="175" t="s">
        <v>205</v>
      </c>
      <c r="O136" s="166"/>
    </row>
    <row r="137" spans="1:15" ht="12.75">
      <c r="A137" s="174"/>
      <c r="B137" s="176"/>
      <c r="C137" s="224" t="s">
        <v>86</v>
      </c>
      <c r="D137" s="225"/>
      <c r="E137" s="177">
        <v>0</v>
      </c>
      <c r="F137" s="178"/>
      <c r="G137" s="179"/>
      <c r="M137" s="175" t="s">
        <v>86</v>
      </c>
      <c r="O137" s="166"/>
    </row>
    <row r="138" spans="1:15" ht="12.75">
      <c r="A138" s="174"/>
      <c r="B138" s="176"/>
      <c r="C138" s="224" t="s">
        <v>202</v>
      </c>
      <c r="D138" s="225"/>
      <c r="E138" s="177">
        <v>100.62</v>
      </c>
      <c r="F138" s="178"/>
      <c r="G138" s="179"/>
      <c r="M138" s="175" t="s">
        <v>202</v>
      </c>
      <c r="O138" s="166"/>
    </row>
    <row r="139" spans="1:15" ht="12.75">
      <c r="A139" s="174"/>
      <c r="B139" s="176"/>
      <c r="C139" s="224" t="s">
        <v>114</v>
      </c>
      <c r="D139" s="225"/>
      <c r="E139" s="177">
        <v>0</v>
      </c>
      <c r="F139" s="178"/>
      <c r="G139" s="179"/>
      <c r="M139" s="175" t="s">
        <v>114</v>
      </c>
      <c r="O139" s="166"/>
    </row>
    <row r="140" spans="1:15" ht="22.5">
      <c r="A140" s="174"/>
      <c r="B140" s="176"/>
      <c r="C140" s="224" t="s">
        <v>123</v>
      </c>
      <c r="D140" s="225"/>
      <c r="E140" s="177">
        <v>257.71</v>
      </c>
      <c r="F140" s="178"/>
      <c r="G140" s="179"/>
      <c r="M140" s="175" t="s">
        <v>123</v>
      </c>
      <c r="O140" s="166"/>
    </row>
    <row r="141" spans="1:15" ht="12.75">
      <c r="A141" s="174"/>
      <c r="B141" s="176"/>
      <c r="C141" s="224" t="s">
        <v>116</v>
      </c>
      <c r="D141" s="225"/>
      <c r="E141" s="177">
        <v>0</v>
      </c>
      <c r="F141" s="178"/>
      <c r="G141" s="179"/>
      <c r="M141" s="175" t="s">
        <v>116</v>
      </c>
      <c r="O141" s="166"/>
    </row>
    <row r="142" spans="1:15" ht="22.5">
      <c r="A142" s="174"/>
      <c r="B142" s="176"/>
      <c r="C142" s="224" t="s">
        <v>124</v>
      </c>
      <c r="D142" s="225"/>
      <c r="E142" s="177">
        <v>257.88</v>
      </c>
      <c r="F142" s="178"/>
      <c r="G142" s="179"/>
      <c r="M142" s="175" t="s">
        <v>124</v>
      </c>
      <c r="O142" s="166"/>
    </row>
    <row r="143" spans="1:57" ht="12.75">
      <c r="A143" s="180"/>
      <c r="B143" s="181" t="s">
        <v>75</v>
      </c>
      <c r="C143" s="182" t="str">
        <f>CONCATENATE(B112," ",C112)</f>
        <v>95 Dokončovací konstrukce na pozemních stavbách</v>
      </c>
      <c r="D143" s="183"/>
      <c r="E143" s="184"/>
      <c r="F143" s="185"/>
      <c r="G143" s="186">
        <f>SUM(G112:G142)</f>
        <v>0</v>
      </c>
      <c r="O143" s="166">
        <v>4</v>
      </c>
      <c r="BA143" s="187">
        <f>SUM(BA112:BA142)</f>
        <v>0</v>
      </c>
      <c r="BB143" s="187">
        <f>SUM(BB112:BB142)</f>
        <v>0</v>
      </c>
      <c r="BC143" s="187">
        <f>SUM(BC112:BC142)</f>
        <v>0</v>
      </c>
      <c r="BD143" s="187">
        <f>SUM(BD112:BD142)</f>
        <v>0</v>
      </c>
      <c r="BE143" s="187">
        <f>SUM(BE112:BE142)</f>
        <v>0</v>
      </c>
    </row>
    <row r="144" spans="1:15" ht="12.75">
      <c r="A144" s="159" t="s">
        <v>73</v>
      </c>
      <c r="B144" s="160" t="s">
        <v>206</v>
      </c>
      <c r="C144" s="161" t="s">
        <v>207</v>
      </c>
      <c r="D144" s="162"/>
      <c r="E144" s="163"/>
      <c r="F144" s="163"/>
      <c r="G144" s="164"/>
      <c r="H144" s="165"/>
      <c r="I144" s="165"/>
      <c r="O144" s="166">
        <v>1</v>
      </c>
    </row>
    <row r="145" spans="1:104" ht="12.75">
      <c r="A145" s="167">
        <v>30</v>
      </c>
      <c r="B145" s="168" t="s">
        <v>208</v>
      </c>
      <c r="C145" s="169" t="s">
        <v>209</v>
      </c>
      <c r="D145" s="170" t="s">
        <v>93</v>
      </c>
      <c r="E145" s="171">
        <v>7.799</v>
      </c>
      <c r="F145" s="171">
        <v>0</v>
      </c>
      <c r="G145" s="172">
        <f>E145*F145</f>
        <v>0</v>
      </c>
      <c r="O145" s="166">
        <v>2</v>
      </c>
      <c r="AA145" s="142">
        <v>1</v>
      </c>
      <c r="AB145" s="142">
        <v>1</v>
      </c>
      <c r="AC145" s="142">
        <v>1</v>
      </c>
      <c r="AZ145" s="142">
        <v>1</v>
      </c>
      <c r="BA145" s="142">
        <f>IF(AZ145=1,G145,0)</f>
        <v>0</v>
      </c>
      <c r="BB145" s="142">
        <f>IF(AZ145=2,G145,0)</f>
        <v>0</v>
      </c>
      <c r="BC145" s="142">
        <f>IF(AZ145=3,G145,0)</f>
        <v>0</v>
      </c>
      <c r="BD145" s="142">
        <f>IF(AZ145=4,G145,0)</f>
        <v>0</v>
      </c>
      <c r="BE145" s="142">
        <f>IF(AZ145=5,G145,0)</f>
        <v>0</v>
      </c>
      <c r="CA145" s="173">
        <v>1</v>
      </c>
      <c r="CB145" s="173">
        <v>1</v>
      </c>
      <c r="CZ145" s="142">
        <v>0.00067</v>
      </c>
    </row>
    <row r="146" spans="1:15" ht="12.75">
      <c r="A146" s="174"/>
      <c r="B146" s="176"/>
      <c r="C146" s="224" t="s">
        <v>86</v>
      </c>
      <c r="D146" s="225"/>
      <c r="E146" s="177">
        <v>0</v>
      </c>
      <c r="F146" s="178"/>
      <c r="G146" s="179"/>
      <c r="M146" s="175" t="s">
        <v>86</v>
      </c>
      <c r="O146" s="166"/>
    </row>
    <row r="147" spans="1:15" ht="12.75">
      <c r="A147" s="174"/>
      <c r="B147" s="176"/>
      <c r="C147" s="224" t="s">
        <v>210</v>
      </c>
      <c r="D147" s="225"/>
      <c r="E147" s="177">
        <v>7.799</v>
      </c>
      <c r="F147" s="178"/>
      <c r="G147" s="179"/>
      <c r="M147" s="175" t="s">
        <v>210</v>
      </c>
      <c r="O147" s="166"/>
    </row>
    <row r="148" spans="1:104" ht="12.75">
      <c r="A148" s="167">
        <v>31</v>
      </c>
      <c r="B148" s="168" t="s">
        <v>211</v>
      </c>
      <c r="C148" s="169" t="s">
        <v>212</v>
      </c>
      <c r="D148" s="170" t="s">
        <v>163</v>
      </c>
      <c r="E148" s="171">
        <v>2.301</v>
      </c>
      <c r="F148" s="171">
        <v>0</v>
      </c>
      <c r="G148" s="172">
        <f>E148*F148</f>
        <v>0</v>
      </c>
      <c r="O148" s="166">
        <v>2</v>
      </c>
      <c r="AA148" s="142">
        <v>1</v>
      </c>
      <c r="AB148" s="142">
        <v>1</v>
      </c>
      <c r="AC148" s="142">
        <v>1</v>
      </c>
      <c r="AZ148" s="142">
        <v>1</v>
      </c>
      <c r="BA148" s="142">
        <f>IF(AZ148=1,G148,0)</f>
        <v>0</v>
      </c>
      <c r="BB148" s="142">
        <f>IF(AZ148=2,G148,0)</f>
        <v>0</v>
      </c>
      <c r="BC148" s="142">
        <f>IF(AZ148=3,G148,0)</f>
        <v>0</v>
      </c>
      <c r="BD148" s="142">
        <f>IF(AZ148=4,G148,0)</f>
        <v>0</v>
      </c>
      <c r="BE148" s="142">
        <f>IF(AZ148=5,G148,0)</f>
        <v>0</v>
      </c>
      <c r="CA148" s="173">
        <v>1</v>
      </c>
      <c r="CB148" s="173">
        <v>1</v>
      </c>
      <c r="CZ148" s="142">
        <v>0</v>
      </c>
    </row>
    <row r="149" spans="1:15" ht="12.75">
      <c r="A149" s="174"/>
      <c r="B149" s="176"/>
      <c r="C149" s="224" t="s">
        <v>86</v>
      </c>
      <c r="D149" s="225"/>
      <c r="E149" s="177">
        <v>0</v>
      </c>
      <c r="F149" s="178"/>
      <c r="G149" s="179"/>
      <c r="M149" s="175" t="s">
        <v>86</v>
      </c>
      <c r="O149" s="166"/>
    </row>
    <row r="150" spans="1:15" ht="12.75">
      <c r="A150" s="174"/>
      <c r="B150" s="176"/>
      <c r="C150" s="224" t="s">
        <v>213</v>
      </c>
      <c r="D150" s="225"/>
      <c r="E150" s="177">
        <v>2.301</v>
      </c>
      <c r="F150" s="178"/>
      <c r="G150" s="179"/>
      <c r="M150" s="175" t="s">
        <v>213</v>
      </c>
      <c r="O150" s="166"/>
    </row>
    <row r="151" spans="1:104" ht="12.75">
      <c r="A151" s="167">
        <v>32</v>
      </c>
      <c r="B151" s="168" t="s">
        <v>214</v>
      </c>
      <c r="C151" s="169" t="s">
        <v>215</v>
      </c>
      <c r="D151" s="170" t="s">
        <v>93</v>
      </c>
      <c r="E151" s="171">
        <v>29.51</v>
      </c>
      <c r="F151" s="171">
        <v>0</v>
      </c>
      <c r="G151" s="172">
        <f>E151*F151</f>
        <v>0</v>
      </c>
      <c r="O151" s="166">
        <v>2</v>
      </c>
      <c r="AA151" s="142">
        <v>1</v>
      </c>
      <c r="AB151" s="142">
        <v>1</v>
      </c>
      <c r="AC151" s="142">
        <v>1</v>
      </c>
      <c r="AZ151" s="142">
        <v>1</v>
      </c>
      <c r="BA151" s="142">
        <f>IF(AZ151=1,G151,0)</f>
        <v>0</v>
      </c>
      <c r="BB151" s="142">
        <f>IF(AZ151=2,G151,0)</f>
        <v>0</v>
      </c>
      <c r="BC151" s="142">
        <f>IF(AZ151=3,G151,0)</f>
        <v>0</v>
      </c>
      <c r="BD151" s="142">
        <f>IF(AZ151=4,G151,0)</f>
        <v>0</v>
      </c>
      <c r="BE151" s="142">
        <f>IF(AZ151=5,G151,0)</f>
        <v>0</v>
      </c>
      <c r="CA151" s="173">
        <v>1</v>
      </c>
      <c r="CB151" s="173">
        <v>1</v>
      </c>
      <c r="CZ151" s="142">
        <v>0</v>
      </c>
    </row>
    <row r="152" spans="1:15" ht="12.75">
      <c r="A152" s="174"/>
      <c r="B152" s="176"/>
      <c r="C152" s="224" t="s">
        <v>86</v>
      </c>
      <c r="D152" s="225"/>
      <c r="E152" s="177">
        <v>0</v>
      </c>
      <c r="F152" s="178"/>
      <c r="G152" s="179"/>
      <c r="M152" s="175" t="s">
        <v>86</v>
      </c>
      <c r="O152" s="166"/>
    </row>
    <row r="153" spans="1:15" ht="12.75">
      <c r="A153" s="174"/>
      <c r="B153" s="176"/>
      <c r="C153" s="224" t="s">
        <v>216</v>
      </c>
      <c r="D153" s="225"/>
      <c r="E153" s="177">
        <v>29.51</v>
      </c>
      <c r="F153" s="178"/>
      <c r="G153" s="179"/>
      <c r="M153" s="175" t="s">
        <v>216</v>
      </c>
      <c r="O153" s="166"/>
    </row>
    <row r="154" spans="1:104" ht="12.75">
      <c r="A154" s="167">
        <v>33</v>
      </c>
      <c r="B154" s="168" t="s">
        <v>217</v>
      </c>
      <c r="C154" s="169" t="s">
        <v>218</v>
      </c>
      <c r="D154" s="170" t="s">
        <v>163</v>
      </c>
      <c r="E154" s="171">
        <v>0.18</v>
      </c>
      <c r="F154" s="171">
        <v>0</v>
      </c>
      <c r="G154" s="172">
        <f>E154*F154</f>
        <v>0</v>
      </c>
      <c r="O154" s="166">
        <v>2</v>
      </c>
      <c r="AA154" s="142">
        <v>1</v>
      </c>
      <c r="AB154" s="142">
        <v>1</v>
      </c>
      <c r="AC154" s="142">
        <v>1</v>
      </c>
      <c r="AZ154" s="142">
        <v>1</v>
      </c>
      <c r="BA154" s="142">
        <f>IF(AZ154=1,G154,0)</f>
        <v>0</v>
      </c>
      <c r="BB154" s="142">
        <f>IF(AZ154=2,G154,0)</f>
        <v>0</v>
      </c>
      <c r="BC154" s="142">
        <f>IF(AZ154=3,G154,0)</f>
        <v>0</v>
      </c>
      <c r="BD154" s="142">
        <f>IF(AZ154=4,G154,0)</f>
        <v>0</v>
      </c>
      <c r="BE154" s="142">
        <f>IF(AZ154=5,G154,0)</f>
        <v>0</v>
      </c>
      <c r="CA154" s="173">
        <v>1</v>
      </c>
      <c r="CB154" s="173">
        <v>1</v>
      </c>
      <c r="CZ154" s="142">
        <v>0</v>
      </c>
    </row>
    <row r="155" spans="1:15" ht="12.75">
      <c r="A155" s="174"/>
      <c r="B155" s="176"/>
      <c r="C155" s="224" t="s">
        <v>219</v>
      </c>
      <c r="D155" s="225"/>
      <c r="E155" s="177">
        <v>0.18</v>
      </c>
      <c r="F155" s="178"/>
      <c r="G155" s="179"/>
      <c r="M155" s="175" t="s">
        <v>219</v>
      </c>
      <c r="O155" s="166"/>
    </row>
    <row r="156" spans="1:104" ht="12.75">
      <c r="A156" s="167">
        <v>34</v>
      </c>
      <c r="B156" s="168" t="s">
        <v>220</v>
      </c>
      <c r="C156" s="169" t="s">
        <v>221</v>
      </c>
      <c r="D156" s="170" t="s">
        <v>93</v>
      </c>
      <c r="E156" s="171">
        <v>5.713</v>
      </c>
      <c r="F156" s="171">
        <v>0</v>
      </c>
      <c r="G156" s="172">
        <f>E156*F156</f>
        <v>0</v>
      </c>
      <c r="O156" s="166">
        <v>2</v>
      </c>
      <c r="AA156" s="142">
        <v>1</v>
      </c>
      <c r="AB156" s="142">
        <v>1</v>
      </c>
      <c r="AC156" s="142">
        <v>1</v>
      </c>
      <c r="AZ156" s="142">
        <v>1</v>
      </c>
      <c r="BA156" s="142">
        <f>IF(AZ156=1,G156,0)</f>
        <v>0</v>
      </c>
      <c r="BB156" s="142">
        <f>IF(AZ156=2,G156,0)</f>
        <v>0</v>
      </c>
      <c r="BC156" s="142">
        <f>IF(AZ156=3,G156,0)</f>
        <v>0</v>
      </c>
      <c r="BD156" s="142">
        <f>IF(AZ156=4,G156,0)</f>
        <v>0</v>
      </c>
      <c r="BE156" s="142">
        <f>IF(AZ156=5,G156,0)</f>
        <v>0</v>
      </c>
      <c r="CA156" s="173">
        <v>1</v>
      </c>
      <c r="CB156" s="173">
        <v>1</v>
      </c>
      <c r="CZ156" s="142">
        <v>0.00117</v>
      </c>
    </row>
    <row r="157" spans="1:15" ht="12.75">
      <c r="A157" s="174"/>
      <c r="B157" s="176"/>
      <c r="C157" s="224" t="s">
        <v>86</v>
      </c>
      <c r="D157" s="225"/>
      <c r="E157" s="177">
        <v>0</v>
      </c>
      <c r="F157" s="178"/>
      <c r="G157" s="179"/>
      <c r="M157" s="175" t="s">
        <v>86</v>
      </c>
      <c r="O157" s="166"/>
    </row>
    <row r="158" spans="1:15" ht="12.75">
      <c r="A158" s="174"/>
      <c r="B158" s="176"/>
      <c r="C158" s="224" t="s">
        <v>222</v>
      </c>
      <c r="D158" s="225"/>
      <c r="E158" s="177">
        <v>4.137</v>
      </c>
      <c r="F158" s="178"/>
      <c r="G158" s="179"/>
      <c r="M158" s="175" t="s">
        <v>222</v>
      </c>
      <c r="O158" s="166"/>
    </row>
    <row r="159" spans="1:15" ht="12.75">
      <c r="A159" s="174"/>
      <c r="B159" s="176"/>
      <c r="C159" s="224" t="s">
        <v>223</v>
      </c>
      <c r="D159" s="225"/>
      <c r="E159" s="177">
        <v>1.576</v>
      </c>
      <c r="F159" s="178"/>
      <c r="G159" s="179"/>
      <c r="M159" s="175" t="s">
        <v>223</v>
      </c>
      <c r="O159" s="166"/>
    </row>
    <row r="160" spans="1:104" ht="12.75">
      <c r="A160" s="167">
        <v>35</v>
      </c>
      <c r="B160" s="168" t="s">
        <v>224</v>
      </c>
      <c r="C160" s="169" t="s">
        <v>225</v>
      </c>
      <c r="D160" s="170" t="s">
        <v>93</v>
      </c>
      <c r="E160" s="171">
        <v>29.2565</v>
      </c>
      <c r="F160" s="171">
        <v>0</v>
      </c>
      <c r="G160" s="172">
        <f>E160*F160</f>
        <v>0</v>
      </c>
      <c r="O160" s="166">
        <v>2</v>
      </c>
      <c r="AA160" s="142">
        <v>1</v>
      </c>
      <c r="AB160" s="142">
        <v>1</v>
      </c>
      <c r="AC160" s="142">
        <v>1</v>
      </c>
      <c r="AZ160" s="142">
        <v>1</v>
      </c>
      <c r="BA160" s="142">
        <f>IF(AZ160=1,G160,0)</f>
        <v>0</v>
      </c>
      <c r="BB160" s="142">
        <f>IF(AZ160=2,G160,0)</f>
        <v>0</v>
      </c>
      <c r="BC160" s="142">
        <f>IF(AZ160=3,G160,0)</f>
        <v>0</v>
      </c>
      <c r="BD160" s="142">
        <f>IF(AZ160=4,G160,0)</f>
        <v>0</v>
      </c>
      <c r="BE160" s="142">
        <f>IF(AZ160=5,G160,0)</f>
        <v>0</v>
      </c>
      <c r="CA160" s="173">
        <v>1</v>
      </c>
      <c r="CB160" s="173">
        <v>1</v>
      </c>
      <c r="CZ160" s="142">
        <v>0.001</v>
      </c>
    </row>
    <row r="161" spans="1:15" ht="12.75">
      <c r="A161" s="174"/>
      <c r="B161" s="176"/>
      <c r="C161" s="224" t="s">
        <v>86</v>
      </c>
      <c r="D161" s="225"/>
      <c r="E161" s="177">
        <v>0</v>
      </c>
      <c r="F161" s="178"/>
      <c r="G161" s="179"/>
      <c r="M161" s="175" t="s">
        <v>86</v>
      </c>
      <c r="O161" s="166"/>
    </row>
    <row r="162" spans="1:15" ht="12.75">
      <c r="A162" s="174"/>
      <c r="B162" s="176"/>
      <c r="C162" s="224" t="s">
        <v>226</v>
      </c>
      <c r="D162" s="225"/>
      <c r="E162" s="177">
        <v>2.8565</v>
      </c>
      <c r="F162" s="178"/>
      <c r="G162" s="179"/>
      <c r="M162" s="175" t="s">
        <v>226</v>
      </c>
      <c r="O162" s="166"/>
    </row>
    <row r="163" spans="1:15" ht="12.75">
      <c r="A163" s="174"/>
      <c r="B163" s="176"/>
      <c r="C163" s="224" t="s">
        <v>227</v>
      </c>
      <c r="D163" s="225"/>
      <c r="E163" s="177">
        <v>26.4</v>
      </c>
      <c r="F163" s="178"/>
      <c r="G163" s="179"/>
      <c r="M163" s="175" t="s">
        <v>227</v>
      </c>
      <c r="O163" s="166"/>
    </row>
    <row r="164" spans="1:104" ht="12.75">
      <c r="A164" s="167">
        <v>36</v>
      </c>
      <c r="B164" s="168" t="s">
        <v>228</v>
      </c>
      <c r="C164" s="169" t="s">
        <v>229</v>
      </c>
      <c r="D164" s="170" t="s">
        <v>155</v>
      </c>
      <c r="E164" s="171">
        <v>1</v>
      </c>
      <c r="F164" s="171">
        <v>0</v>
      </c>
      <c r="G164" s="172">
        <f>E164*F164</f>
        <v>0</v>
      </c>
      <c r="O164" s="166">
        <v>2</v>
      </c>
      <c r="AA164" s="142">
        <v>12</v>
      </c>
      <c r="AB164" s="142">
        <v>0</v>
      </c>
      <c r="AC164" s="142">
        <v>6</v>
      </c>
      <c r="AZ164" s="142">
        <v>1</v>
      </c>
      <c r="BA164" s="142">
        <f>IF(AZ164=1,G164,0)</f>
        <v>0</v>
      </c>
      <c r="BB164" s="142">
        <f>IF(AZ164=2,G164,0)</f>
        <v>0</v>
      </c>
      <c r="BC164" s="142">
        <f>IF(AZ164=3,G164,0)</f>
        <v>0</v>
      </c>
      <c r="BD164" s="142">
        <f>IF(AZ164=4,G164,0)</f>
        <v>0</v>
      </c>
      <c r="BE164" s="142">
        <f>IF(AZ164=5,G164,0)</f>
        <v>0</v>
      </c>
      <c r="CA164" s="173">
        <v>12</v>
      </c>
      <c r="CB164" s="173">
        <v>0</v>
      </c>
      <c r="CZ164" s="142">
        <v>0</v>
      </c>
    </row>
    <row r="165" spans="1:57" ht="12.75">
      <c r="A165" s="180"/>
      <c r="B165" s="181" t="s">
        <v>75</v>
      </c>
      <c r="C165" s="182" t="str">
        <f>CONCATENATE(B144," ",C144)</f>
        <v>96 Bourání konstrukcí</v>
      </c>
      <c r="D165" s="183"/>
      <c r="E165" s="184"/>
      <c r="F165" s="185"/>
      <c r="G165" s="186">
        <f>SUM(G144:G164)</f>
        <v>0</v>
      </c>
      <c r="O165" s="166">
        <v>4</v>
      </c>
      <c r="BA165" s="187">
        <f>SUM(BA144:BA164)</f>
        <v>0</v>
      </c>
      <c r="BB165" s="187">
        <f>SUM(BB144:BB164)</f>
        <v>0</v>
      </c>
      <c r="BC165" s="187">
        <f>SUM(BC144:BC164)</f>
        <v>0</v>
      </c>
      <c r="BD165" s="187">
        <f>SUM(BD144:BD164)</f>
        <v>0</v>
      </c>
      <c r="BE165" s="187">
        <f>SUM(BE144:BE164)</f>
        <v>0</v>
      </c>
    </row>
    <row r="166" spans="1:15" ht="12.75">
      <c r="A166" s="159" t="s">
        <v>73</v>
      </c>
      <c r="B166" s="160" t="s">
        <v>230</v>
      </c>
      <c r="C166" s="161" t="s">
        <v>231</v>
      </c>
      <c r="D166" s="162"/>
      <c r="E166" s="163"/>
      <c r="F166" s="163"/>
      <c r="G166" s="164"/>
      <c r="H166" s="165"/>
      <c r="I166" s="165"/>
      <c r="O166" s="166">
        <v>1</v>
      </c>
    </row>
    <row r="167" spans="1:104" ht="12.75">
      <c r="A167" s="167">
        <v>37</v>
      </c>
      <c r="B167" s="168" t="s">
        <v>232</v>
      </c>
      <c r="C167" s="169" t="s">
        <v>233</v>
      </c>
      <c r="D167" s="170" t="s">
        <v>93</v>
      </c>
      <c r="E167" s="171">
        <v>3.6</v>
      </c>
      <c r="F167" s="171">
        <v>0</v>
      </c>
      <c r="G167" s="172">
        <f>E167*F167</f>
        <v>0</v>
      </c>
      <c r="O167" s="166">
        <v>2</v>
      </c>
      <c r="AA167" s="142">
        <v>1</v>
      </c>
      <c r="AB167" s="142">
        <v>1</v>
      </c>
      <c r="AC167" s="142">
        <v>1</v>
      </c>
      <c r="AZ167" s="142">
        <v>1</v>
      </c>
      <c r="BA167" s="142">
        <f>IF(AZ167=1,G167,0)</f>
        <v>0</v>
      </c>
      <c r="BB167" s="142">
        <f>IF(AZ167=2,G167,0)</f>
        <v>0</v>
      </c>
      <c r="BC167" s="142">
        <f>IF(AZ167=3,G167,0)</f>
        <v>0</v>
      </c>
      <c r="BD167" s="142">
        <f>IF(AZ167=4,G167,0)</f>
        <v>0</v>
      </c>
      <c r="BE167" s="142">
        <f>IF(AZ167=5,G167,0)</f>
        <v>0</v>
      </c>
      <c r="CA167" s="173">
        <v>1</v>
      </c>
      <c r="CB167" s="173">
        <v>1</v>
      </c>
      <c r="CZ167" s="142">
        <v>0.00054</v>
      </c>
    </row>
    <row r="168" spans="1:15" ht="12.75">
      <c r="A168" s="174"/>
      <c r="B168" s="176"/>
      <c r="C168" s="224" t="s">
        <v>86</v>
      </c>
      <c r="D168" s="225"/>
      <c r="E168" s="177">
        <v>0</v>
      </c>
      <c r="F168" s="178"/>
      <c r="G168" s="179"/>
      <c r="M168" s="175" t="s">
        <v>86</v>
      </c>
      <c r="O168" s="166"/>
    </row>
    <row r="169" spans="1:15" ht="12.75">
      <c r="A169" s="174"/>
      <c r="B169" s="176"/>
      <c r="C169" s="224" t="s">
        <v>234</v>
      </c>
      <c r="D169" s="225"/>
      <c r="E169" s="177">
        <v>3.6</v>
      </c>
      <c r="F169" s="178"/>
      <c r="G169" s="179"/>
      <c r="M169" s="175" t="s">
        <v>234</v>
      </c>
      <c r="O169" s="166"/>
    </row>
    <row r="170" spans="1:104" ht="12.75">
      <c r="A170" s="167">
        <v>38</v>
      </c>
      <c r="B170" s="168" t="s">
        <v>235</v>
      </c>
      <c r="C170" s="169" t="s">
        <v>236</v>
      </c>
      <c r="D170" s="170" t="s">
        <v>163</v>
      </c>
      <c r="E170" s="171">
        <v>0.54</v>
      </c>
      <c r="F170" s="171">
        <v>0</v>
      </c>
      <c r="G170" s="172">
        <f>E170*F170</f>
        <v>0</v>
      </c>
      <c r="O170" s="166">
        <v>2</v>
      </c>
      <c r="AA170" s="142">
        <v>1</v>
      </c>
      <c r="AB170" s="142">
        <v>1</v>
      </c>
      <c r="AC170" s="142">
        <v>1</v>
      </c>
      <c r="AZ170" s="142">
        <v>1</v>
      </c>
      <c r="BA170" s="142">
        <f>IF(AZ170=1,G170,0)</f>
        <v>0</v>
      </c>
      <c r="BB170" s="142">
        <f>IF(AZ170=2,G170,0)</f>
        <v>0</v>
      </c>
      <c r="BC170" s="142">
        <f>IF(AZ170=3,G170,0)</f>
        <v>0</v>
      </c>
      <c r="BD170" s="142">
        <f>IF(AZ170=4,G170,0)</f>
        <v>0</v>
      </c>
      <c r="BE170" s="142">
        <f>IF(AZ170=5,G170,0)</f>
        <v>0</v>
      </c>
      <c r="CA170" s="173">
        <v>1</v>
      </c>
      <c r="CB170" s="173">
        <v>1</v>
      </c>
      <c r="CZ170" s="142">
        <v>0.00182</v>
      </c>
    </row>
    <row r="171" spans="1:15" ht="12.75">
      <c r="A171" s="174"/>
      <c r="B171" s="176"/>
      <c r="C171" s="224" t="s">
        <v>111</v>
      </c>
      <c r="D171" s="225"/>
      <c r="E171" s="177">
        <v>0</v>
      </c>
      <c r="F171" s="178"/>
      <c r="G171" s="179"/>
      <c r="M171" s="175" t="s">
        <v>111</v>
      </c>
      <c r="O171" s="166"/>
    </row>
    <row r="172" spans="1:15" ht="12.75">
      <c r="A172" s="174"/>
      <c r="B172" s="176"/>
      <c r="C172" s="224" t="s">
        <v>237</v>
      </c>
      <c r="D172" s="225"/>
      <c r="E172" s="177">
        <v>0.54</v>
      </c>
      <c r="F172" s="178"/>
      <c r="G172" s="179"/>
      <c r="M172" s="175" t="s">
        <v>237</v>
      </c>
      <c r="O172" s="166"/>
    </row>
    <row r="173" spans="1:104" ht="12.75">
      <c r="A173" s="167">
        <v>39</v>
      </c>
      <c r="B173" s="168" t="s">
        <v>238</v>
      </c>
      <c r="C173" s="169" t="s">
        <v>239</v>
      </c>
      <c r="D173" s="170" t="s">
        <v>163</v>
      </c>
      <c r="E173" s="171">
        <v>0.0356</v>
      </c>
      <c r="F173" s="171">
        <v>0</v>
      </c>
      <c r="G173" s="172">
        <f>E173*F173</f>
        <v>0</v>
      </c>
      <c r="O173" s="166">
        <v>2</v>
      </c>
      <c r="AA173" s="142">
        <v>1</v>
      </c>
      <c r="AB173" s="142">
        <v>1</v>
      </c>
      <c r="AC173" s="142">
        <v>1</v>
      </c>
      <c r="AZ173" s="142">
        <v>1</v>
      </c>
      <c r="BA173" s="142">
        <f>IF(AZ173=1,G173,0)</f>
        <v>0</v>
      </c>
      <c r="BB173" s="142">
        <f>IF(AZ173=2,G173,0)</f>
        <v>0</v>
      </c>
      <c r="BC173" s="142">
        <f>IF(AZ173=3,G173,0)</f>
        <v>0</v>
      </c>
      <c r="BD173" s="142">
        <f>IF(AZ173=4,G173,0)</f>
        <v>0</v>
      </c>
      <c r="BE173" s="142">
        <f>IF(AZ173=5,G173,0)</f>
        <v>0</v>
      </c>
      <c r="CA173" s="173">
        <v>1</v>
      </c>
      <c r="CB173" s="173">
        <v>1</v>
      </c>
      <c r="CZ173" s="142">
        <v>0.00182</v>
      </c>
    </row>
    <row r="174" spans="1:15" ht="12.75">
      <c r="A174" s="174"/>
      <c r="B174" s="176"/>
      <c r="C174" s="224" t="s">
        <v>240</v>
      </c>
      <c r="D174" s="225"/>
      <c r="E174" s="177">
        <v>0</v>
      </c>
      <c r="F174" s="178"/>
      <c r="G174" s="179"/>
      <c r="M174" s="175" t="s">
        <v>240</v>
      </c>
      <c r="O174" s="166"/>
    </row>
    <row r="175" spans="1:15" ht="12.75">
      <c r="A175" s="174"/>
      <c r="B175" s="176"/>
      <c r="C175" s="224" t="s">
        <v>241</v>
      </c>
      <c r="D175" s="225"/>
      <c r="E175" s="177">
        <v>0.0356</v>
      </c>
      <c r="F175" s="178"/>
      <c r="G175" s="179"/>
      <c r="M175" s="175" t="s">
        <v>241</v>
      </c>
      <c r="O175" s="166"/>
    </row>
    <row r="176" spans="1:104" ht="12.75">
      <c r="A176" s="167">
        <v>40</v>
      </c>
      <c r="B176" s="168" t="s">
        <v>242</v>
      </c>
      <c r="C176" s="169" t="s">
        <v>243</v>
      </c>
      <c r="D176" s="170" t="s">
        <v>151</v>
      </c>
      <c r="E176" s="171">
        <v>2.6</v>
      </c>
      <c r="F176" s="171">
        <v>0</v>
      </c>
      <c r="G176" s="172">
        <f>E176*F176</f>
        <v>0</v>
      </c>
      <c r="O176" s="166">
        <v>2</v>
      </c>
      <c r="AA176" s="142">
        <v>1</v>
      </c>
      <c r="AB176" s="142">
        <v>1</v>
      </c>
      <c r="AC176" s="142">
        <v>1</v>
      </c>
      <c r="AZ176" s="142">
        <v>1</v>
      </c>
      <c r="BA176" s="142">
        <f>IF(AZ176=1,G176,0)</f>
        <v>0</v>
      </c>
      <c r="BB176" s="142">
        <f>IF(AZ176=2,G176,0)</f>
        <v>0</v>
      </c>
      <c r="BC176" s="142">
        <f>IF(AZ176=3,G176,0)</f>
        <v>0</v>
      </c>
      <c r="BD176" s="142">
        <f>IF(AZ176=4,G176,0)</f>
        <v>0</v>
      </c>
      <c r="BE176" s="142">
        <f>IF(AZ176=5,G176,0)</f>
        <v>0</v>
      </c>
      <c r="CA176" s="173">
        <v>1</v>
      </c>
      <c r="CB176" s="173">
        <v>1</v>
      </c>
      <c r="CZ176" s="142">
        <v>0</v>
      </c>
    </row>
    <row r="177" spans="1:15" ht="12.75">
      <c r="A177" s="174"/>
      <c r="B177" s="176"/>
      <c r="C177" s="224" t="s">
        <v>86</v>
      </c>
      <c r="D177" s="225"/>
      <c r="E177" s="177">
        <v>0</v>
      </c>
      <c r="F177" s="178"/>
      <c r="G177" s="179"/>
      <c r="M177" s="175" t="s">
        <v>86</v>
      </c>
      <c r="O177" s="166"/>
    </row>
    <row r="178" spans="1:15" ht="12.75">
      <c r="A178" s="174"/>
      <c r="B178" s="176"/>
      <c r="C178" s="224" t="s">
        <v>244</v>
      </c>
      <c r="D178" s="225"/>
      <c r="E178" s="177">
        <v>2.6</v>
      </c>
      <c r="F178" s="178"/>
      <c r="G178" s="179"/>
      <c r="M178" s="175" t="s">
        <v>244</v>
      </c>
      <c r="O178" s="166"/>
    </row>
    <row r="179" spans="1:104" ht="12.75">
      <c r="A179" s="167">
        <v>41</v>
      </c>
      <c r="B179" s="168" t="s">
        <v>245</v>
      </c>
      <c r="C179" s="169" t="s">
        <v>246</v>
      </c>
      <c r="D179" s="170" t="s">
        <v>93</v>
      </c>
      <c r="E179" s="171">
        <v>861.71</v>
      </c>
      <c r="F179" s="171">
        <v>0</v>
      </c>
      <c r="G179" s="172">
        <f>E179*F179</f>
        <v>0</v>
      </c>
      <c r="O179" s="166">
        <v>2</v>
      </c>
      <c r="AA179" s="142">
        <v>1</v>
      </c>
      <c r="AB179" s="142">
        <v>1</v>
      </c>
      <c r="AC179" s="142">
        <v>1</v>
      </c>
      <c r="AZ179" s="142">
        <v>1</v>
      </c>
      <c r="BA179" s="142">
        <f>IF(AZ179=1,G179,0)</f>
        <v>0</v>
      </c>
      <c r="BB179" s="142">
        <f>IF(AZ179=2,G179,0)</f>
        <v>0</v>
      </c>
      <c r="BC179" s="142">
        <f>IF(AZ179=3,G179,0)</f>
        <v>0</v>
      </c>
      <c r="BD179" s="142">
        <f>IF(AZ179=4,G179,0)</f>
        <v>0</v>
      </c>
      <c r="BE179" s="142">
        <f>IF(AZ179=5,G179,0)</f>
        <v>0</v>
      </c>
      <c r="CA179" s="173">
        <v>1</v>
      </c>
      <c r="CB179" s="173">
        <v>1</v>
      </c>
      <c r="CZ179" s="142">
        <v>0</v>
      </c>
    </row>
    <row r="180" spans="1:15" ht="12.75">
      <c r="A180" s="174"/>
      <c r="B180" s="176"/>
      <c r="C180" s="224" t="s">
        <v>111</v>
      </c>
      <c r="D180" s="225"/>
      <c r="E180" s="177">
        <v>0</v>
      </c>
      <c r="F180" s="178"/>
      <c r="G180" s="179"/>
      <c r="M180" s="175" t="s">
        <v>111</v>
      </c>
      <c r="O180" s="166"/>
    </row>
    <row r="181" spans="1:15" ht="33.75">
      <c r="A181" s="174"/>
      <c r="B181" s="176"/>
      <c r="C181" s="224" t="s">
        <v>121</v>
      </c>
      <c r="D181" s="225"/>
      <c r="E181" s="177">
        <v>222.49</v>
      </c>
      <c r="F181" s="178"/>
      <c r="G181" s="179"/>
      <c r="M181" s="175" t="s">
        <v>121</v>
      </c>
      <c r="O181" s="166"/>
    </row>
    <row r="182" spans="1:15" ht="12.75">
      <c r="A182" s="174"/>
      <c r="B182" s="176"/>
      <c r="C182" s="224" t="s">
        <v>86</v>
      </c>
      <c r="D182" s="225"/>
      <c r="E182" s="177">
        <v>0</v>
      </c>
      <c r="F182" s="178"/>
      <c r="G182" s="179"/>
      <c r="M182" s="175" t="s">
        <v>86</v>
      </c>
      <c r="O182" s="166"/>
    </row>
    <row r="183" spans="1:15" ht="22.5">
      <c r="A183" s="174"/>
      <c r="B183" s="176"/>
      <c r="C183" s="224" t="s">
        <v>122</v>
      </c>
      <c r="D183" s="225"/>
      <c r="E183" s="177">
        <v>123.63</v>
      </c>
      <c r="F183" s="178"/>
      <c r="G183" s="179"/>
      <c r="M183" s="175" t="s">
        <v>122</v>
      </c>
      <c r="O183" s="166"/>
    </row>
    <row r="184" spans="1:15" ht="12.75">
      <c r="A184" s="174"/>
      <c r="B184" s="176"/>
      <c r="C184" s="224" t="s">
        <v>114</v>
      </c>
      <c r="D184" s="225"/>
      <c r="E184" s="177">
        <v>0</v>
      </c>
      <c r="F184" s="178"/>
      <c r="G184" s="179"/>
      <c r="M184" s="175" t="s">
        <v>114</v>
      </c>
      <c r="O184" s="166"/>
    </row>
    <row r="185" spans="1:15" ht="22.5">
      <c r="A185" s="174"/>
      <c r="B185" s="176"/>
      <c r="C185" s="224" t="s">
        <v>123</v>
      </c>
      <c r="D185" s="225"/>
      <c r="E185" s="177">
        <v>257.71</v>
      </c>
      <c r="F185" s="178"/>
      <c r="G185" s="179"/>
      <c r="M185" s="175" t="s">
        <v>123</v>
      </c>
      <c r="O185" s="166"/>
    </row>
    <row r="186" spans="1:15" ht="12.75">
      <c r="A186" s="174"/>
      <c r="B186" s="176"/>
      <c r="C186" s="224" t="s">
        <v>116</v>
      </c>
      <c r="D186" s="225"/>
      <c r="E186" s="177">
        <v>0</v>
      </c>
      <c r="F186" s="178"/>
      <c r="G186" s="179"/>
      <c r="M186" s="175" t="s">
        <v>116</v>
      </c>
      <c r="O186" s="166"/>
    </row>
    <row r="187" spans="1:15" ht="22.5">
      <c r="A187" s="174"/>
      <c r="B187" s="176"/>
      <c r="C187" s="224" t="s">
        <v>124</v>
      </c>
      <c r="D187" s="225"/>
      <c r="E187" s="177">
        <v>257.88</v>
      </c>
      <c r="F187" s="178"/>
      <c r="G187" s="179"/>
      <c r="M187" s="175" t="s">
        <v>124</v>
      </c>
      <c r="O187" s="166"/>
    </row>
    <row r="188" spans="1:104" ht="12.75">
      <c r="A188" s="167">
        <v>42</v>
      </c>
      <c r="B188" s="168" t="s">
        <v>247</v>
      </c>
      <c r="C188" s="169" t="s">
        <v>248</v>
      </c>
      <c r="D188" s="170" t="s">
        <v>93</v>
      </c>
      <c r="E188" s="171">
        <v>2505.0668</v>
      </c>
      <c r="F188" s="171">
        <v>0</v>
      </c>
      <c r="G188" s="172">
        <f>E188*F188</f>
        <v>0</v>
      </c>
      <c r="O188" s="166">
        <v>2</v>
      </c>
      <c r="AA188" s="142">
        <v>1</v>
      </c>
      <c r="AB188" s="142">
        <v>1</v>
      </c>
      <c r="AC188" s="142">
        <v>1</v>
      </c>
      <c r="AZ188" s="142">
        <v>1</v>
      </c>
      <c r="BA188" s="142">
        <f>IF(AZ188=1,G188,0)</f>
        <v>0</v>
      </c>
      <c r="BB188" s="142">
        <f>IF(AZ188=2,G188,0)</f>
        <v>0</v>
      </c>
      <c r="BC188" s="142">
        <f>IF(AZ188=3,G188,0)</f>
        <v>0</v>
      </c>
      <c r="BD188" s="142">
        <f>IF(AZ188=4,G188,0)</f>
        <v>0</v>
      </c>
      <c r="BE188" s="142">
        <f>IF(AZ188=5,G188,0)</f>
        <v>0</v>
      </c>
      <c r="CA188" s="173">
        <v>1</v>
      </c>
      <c r="CB188" s="173">
        <v>1</v>
      </c>
      <c r="CZ188" s="142">
        <v>0</v>
      </c>
    </row>
    <row r="189" spans="1:15" ht="12.75">
      <c r="A189" s="174"/>
      <c r="B189" s="176"/>
      <c r="C189" s="224" t="s">
        <v>111</v>
      </c>
      <c r="D189" s="225"/>
      <c r="E189" s="177">
        <v>0</v>
      </c>
      <c r="F189" s="178"/>
      <c r="G189" s="179"/>
      <c r="M189" s="175" t="s">
        <v>111</v>
      </c>
      <c r="O189" s="166"/>
    </row>
    <row r="190" spans="1:15" ht="22.5">
      <c r="A190" s="174"/>
      <c r="B190" s="176"/>
      <c r="C190" s="224" t="s">
        <v>129</v>
      </c>
      <c r="D190" s="225"/>
      <c r="E190" s="177">
        <v>264.8112</v>
      </c>
      <c r="F190" s="178"/>
      <c r="G190" s="179"/>
      <c r="M190" s="175" t="s">
        <v>129</v>
      </c>
      <c r="O190" s="166"/>
    </row>
    <row r="191" spans="1:15" ht="33.75">
      <c r="A191" s="174"/>
      <c r="B191" s="176"/>
      <c r="C191" s="224" t="s">
        <v>130</v>
      </c>
      <c r="D191" s="225"/>
      <c r="E191" s="177">
        <v>465.7134</v>
      </c>
      <c r="F191" s="178"/>
      <c r="G191" s="179"/>
      <c r="M191" s="175" t="s">
        <v>130</v>
      </c>
      <c r="O191" s="166"/>
    </row>
    <row r="192" spans="1:15" ht="12.75">
      <c r="A192" s="174"/>
      <c r="B192" s="176"/>
      <c r="C192" s="224" t="s">
        <v>86</v>
      </c>
      <c r="D192" s="225"/>
      <c r="E192" s="177">
        <v>0</v>
      </c>
      <c r="F192" s="178"/>
      <c r="G192" s="179"/>
      <c r="M192" s="175" t="s">
        <v>86</v>
      </c>
      <c r="O192" s="166"/>
    </row>
    <row r="193" spans="1:15" ht="22.5">
      <c r="A193" s="174"/>
      <c r="B193" s="176"/>
      <c r="C193" s="224" t="s">
        <v>131</v>
      </c>
      <c r="D193" s="225"/>
      <c r="E193" s="177">
        <v>385.728</v>
      </c>
      <c r="F193" s="178"/>
      <c r="G193" s="179"/>
      <c r="M193" s="175" t="s">
        <v>131</v>
      </c>
      <c r="O193" s="166"/>
    </row>
    <row r="194" spans="1:15" ht="12.75">
      <c r="A194" s="174"/>
      <c r="B194" s="176"/>
      <c r="C194" s="224" t="s">
        <v>114</v>
      </c>
      <c r="D194" s="225"/>
      <c r="E194" s="177">
        <v>0</v>
      </c>
      <c r="F194" s="178"/>
      <c r="G194" s="179"/>
      <c r="M194" s="175" t="s">
        <v>114</v>
      </c>
      <c r="O194" s="166"/>
    </row>
    <row r="195" spans="1:15" ht="33.75">
      <c r="A195" s="174"/>
      <c r="B195" s="176"/>
      <c r="C195" s="224" t="s">
        <v>132</v>
      </c>
      <c r="D195" s="225"/>
      <c r="E195" s="177">
        <v>703.4792</v>
      </c>
      <c r="F195" s="178"/>
      <c r="G195" s="179"/>
      <c r="M195" s="175" t="s">
        <v>132</v>
      </c>
      <c r="O195" s="166"/>
    </row>
    <row r="196" spans="1:15" ht="12.75">
      <c r="A196" s="174"/>
      <c r="B196" s="176"/>
      <c r="C196" s="224" t="s">
        <v>116</v>
      </c>
      <c r="D196" s="225"/>
      <c r="E196" s="177">
        <v>0</v>
      </c>
      <c r="F196" s="178"/>
      <c r="G196" s="179"/>
      <c r="M196" s="175" t="s">
        <v>116</v>
      </c>
      <c r="O196" s="166"/>
    </row>
    <row r="197" spans="1:15" ht="33.75">
      <c r="A197" s="174"/>
      <c r="B197" s="176"/>
      <c r="C197" s="224" t="s">
        <v>133</v>
      </c>
      <c r="D197" s="225"/>
      <c r="E197" s="177">
        <v>685.335</v>
      </c>
      <c r="F197" s="178"/>
      <c r="G197" s="179"/>
      <c r="M197" s="175" t="s">
        <v>133</v>
      </c>
      <c r="O197" s="166"/>
    </row>
    <row r="198" spans="1:104" ht="12.75">
      <c r="A198" s="167">
        <v>43</v>
      </c>
      <c r="B198" s="168" t="s">
        <v>249</v>
      </c>
      <c r="C198" s="169" t="s">
        <v>250</v>
      </c>
      <c r="D198" s="170" t="s">
        <v>93</v>
      </c>
      <c r="E198" s="171">
        <v>36.656</v>
      </c>
      <c r="F198" s="171">
        <v>0</v>
      </c>
      <c r="G198" s="172">
        <f>E198*F198</f>
        <v>0</v>
      </c>
      <c r="O198" s="166">
        <v>2</v>
      </c>
      <c r="AA198" s="142">
        <v>1</v>
      </c>
      <c r="AB198" s="142">
        <v>1</v>
      </c>
      <c r="AC198" s="142">
        <v>1</v>
      </c>
      <c r="AZ198" s="142">
        <v>1</v>
      </c>
      <c r="BA198" s="142">
        <f>IF(AZ198=1,G198,0)</f>
        <v>0</v>
      </c>
      <c r="BB198" s="142">
        <f>IF(AZ198=2,G198,0)</f>
        <v>0</v>
      </c>
      <c r="BC198" s="142">
        <f>IF(AZ198=3,G198,0)</f>
        <v>0</v>
      </c>
      <c r="BD198" s="142">
        <f>IF(AZ198=4,G198,0)</f>
        <v>0</v>
      </c>
      <c r="BE198" s="142">
        <f>IF(AZ198=5,G198,0)</f>
        <v>0</v>
      </c>
      <c r="CA198" s="173">
        <v>1</v>
      </c>
      <c r="CB198" s="173">
        <v>1</v>
      </c>
      <c r="CZ198" s="142">
        <v>0</v>
      </c>
    </row>
    <row r="199" spans="1:15" ht="12.75">
      <c r="A199" s="174"/>
      <c r="B199" s="176"/>
      <c r="C199" s="224" t="s">
        <v>114</v>
      </c>
      <c r="D199" s="225"/>
      <c r="E199" s="177">
        <v>0</v>
      </c>
      <c r="F199" s="178"/>
      <c r="G199" s="179"/>
      <c r="M199" s="175" t="s">
        <v>114</v>
      </c>
      <c r="O199" s="166"/>
    </row>
    <row r="200" spans="1:15" ht="12.75">
      <c r="A200" s="174"/>
      <c r="B200" s="176"/>
      <c r="C200" s="224" t="s">
        <v>138</v>
      </c>
      <c r="D200" s="225"/>
      <c r="E200" s="177">
        <v>17.816</v>
      </c>
      <c r="F200" s="178"/>
      <c r="G200" s="179"/>
      <c r="M200" s="175" t="s">
        <v>138</v>
      </c>
      <c r="O200" s="166"/>
    </row>
    <row r="201" spans="1:15" ht="12.75">
      <c r="A201" s="174"/>
      <c r="B201" s="176"/>
      <c r="C201" s="224" t="s">
        <v>116</v>
      </c>
      <c r="D201" s="225"/>
      <c r="E201" s="177">
        <v>0</v>
      </c>
      <c r="F201" s="178"/>
      <c r="G201" s="179"/>
      <c r="M201" s="175" t="s">
        <v>116</v>
      </c>
      <c r="O201" s="166"/>
    </row>
    <row r="202" spans="1:15" ht="12.75">
      <c r="A202" s="174"/>
      <c r="B202" s="176"/>
      <c r="C202" s="224" t="s">
        <v>139</v>
      </c>
      <c r="D202" s="225"/>
      <c r="E202" s="177">
        <v>18.84</v>
      </c>
      <c r="F202" s="178"/>
      <c r="G202" s="179"/>
      <c r="M202" s="175" t="s">
        <v>139</v>
      </c>
      <c r="O202" s="166"/>
    </row>
    <row r="203" spans="1:104" ht="12.75">
      <c r="A203" s="167">
        <v>44</v>
      </c>
      <c r="B203" s="168" t="s">
        <v>251</v>
      </c>
      <c r="C203" s="169" t="s">
        <v>252</v>
      </c>
      <c r="D203" s="170" t="s">
        <v>93</v>
      </c>
      <c r="E203" s="171">
        <v>15.401</v>
      </c>
      <c r="F203" s="171">
        <v>0</v>
      </c>
      <c r="G203" s="172">
        <f>E203*F203</f>
        <v>0</v>
      </c>
      <c r="O203" s="166">
        <v>2</v>
      </c>
      <c r="AA203" s="142">
        <v>1</v>
      </c>
      <c r="AB203" s="142">
        <v>1</v>
      </c>
      <c r="AC203" s="142">
        <v>1</v>
      </c>
      <c r="AZ203" s="142">
        <v>1</v>
      </c>
      <c r="BA203" s="142">
        <f>IF(AZ203=1,G203,0)</f>
        <v>0</v>
      </c>
      <c r="BB203" s="142">
        <f>IF(AZ203=2,G203,0)</f>
        <v>0</v>
      </c>
      <c r="BC203" s="142">
        <f>IF(AZ203=3,G203,0)</f>
        <v>0</v>
      </c>
      <c r="BD203" s="142">
        <f>IF(AZ203=4,G203,0)</f>
        <v>0</v>
      </c>
      <c r="BE203" s="142">
        <f>IF(AZ203=5,G203,0)</f>
        <v>0</v>
      </c>
      <c r="CA203" s="173">
        <v>1</v>
      </c>
      <c r="CB203" s="173">
        <v>1</v>
      </c>
      <c r="CZ203" s="142">
        <v>0</v>
      </c>
    </row>
    <row r="204" spans="1:15" ht="12.75">
      <c r="A204" s="174"/>
      <c r="B204" s="176"/>
      <c r="C204" s="224" t="s">
        <v>86</v>
      </c>
      <c r="D204" s="225"/>
      <c r="E204" s="177">
        <v>0</v>
      </c>
      <c r="F204" s="178"/>
      <c r="G204" s="179"/>
      <c r="M204" s="175" t="s">
        <v>86</v>
      </c>
      <c r="O204" s="166"/>
    </row>
    <row r="205" spans="1:15" ht="12.75">
      <c r="A205" s="174"/>
      <c r="B205" s="176"/>
      <c r="C205" s="224" t="s">
        <v>253</v>
      </c>
      <c r="D205" s="225"/>
      <c r="E205" s="177">
        <v>15.401</v>
      </c>
      <c r="F205" s="178"/>
      <c r="G205" s="179"/>
      <c r="M205" s="175" t="s">
        <v>253</v>
      </c>
      <c r="O205" s="166"/>
    </row>
    <row r="206" spans="1:104" ht="12.75">
      <c r="A206" s="167">
        <v>45</v>
      </c>
      <c r="B206" s="168" t="s">
        <v>254</v>
      </c>
      <c r="C206" s="169" t="s">
        <v>255</v>
      </c>
      <c r="D206" s="170" t="s">
        <v>93</v>
      </c>
      <c r="E206" s="171">
        <v>15.401</v>
      </c>
      <c r="F206" s="171">
        <v>0</v>
      </c>
      <c r="G206" s="172">
        <f>E206*F206</f>
        <v>0</v>
      </c>
      <c r="O206" s="166">
        <v>2</v>
      </c>
      <c r="AA206" s="142">
        <v>1</v>
      </c>
      <c r="AB206" s="142">
        <v>1</v>
      </c>
      <c r="AC206" s="142">
        <v>1</v>
      </c>
      <c r="AZ206" s="142">
        <v>1</v>
      </c>
      <c r="BA206" s="142">
        <f>IF(AZ206=1,G206,0)</f>
        <v>0</v>
      </c>
      <c r="BB206" s="142">
        <f>IF(AZ206=2,G206,0)</f>
        <v>0</v>
      </c>
      <c r="BC206" s="142">
        <f>IF(AZ206=3,G206,0)</f>
        <v>0</v>
      </c>
      <c r="BD206" s="142">
        <f>IF(AZ206=4,G206,0)</f>
        <v>0</v>
      </c>
      <c r="BE206" s="142">
        <f>IF(AZ206=5,G206,0)</f>
        <v>0</v>
      </c>
      <c r="CA206" s="173">
        <v>1</v>
      </c>
      <c r="CB206" s="173">
        <v>1</v>
      </c>
      <c r="CZ206" s="142">
        <v>0</v>
      </c>
    </row>
    <row r="207" spans="1:15" ht="12.75">
      <c r="A207" s="174"/>
      <c r="B207" s="176"/>
      <c r="C207" s="224" t="s">
        <v>86</v>
      </c>
      <c r="D207" s="225"/>
      <c r="E207" s="177">
        <v>0</v>
      </c>
      <c r="F207" s="178"/>
      <c r="G207" s="179"/>
      <c r="M207" s="175" t="s">
        <v>86</v>
      </c>
      <c r="O207" s="166"/>
    </row>
    <row r="208" spans="1:15" ht="12.75">
      <c r="A208" s="174"/>
      <c r="B208" s="176"/>
      <c r="C208" s="224" t="s">
        <v>253</v>
      </c>
      <c r="D208" s="225"/>
      <c r="E208" s="177">
        <v>15.401</v>
      </c>
      <c r="F208" s="178"/>
      <c r="G208" s="179"/>
      <c r="M208" s="175" t="s">
        <v>253</v>
      </c>
      <c r="O208" s="166"/>
    </row>
    <row r="209" spans="1:57" ht="12.75">
      <c r="A209" s="180"/>
      <c r="B209" s="181" t="s">
        <v>75</v>
      </c>
      <c r="C209" s="182" t="str">
        <f>CONCATENATE(B166," ",C166)</f>
        <v>97 Prorážení otvorů</v>
      </c>
      <c r="D209" s="183"/>
      <c r="E209" s="184"/>
      <c r="F209" s="185"/>
      <c r="G209" s="186">
        <f>SUM(G166:G208)</f>
        <v>0</v>
      </c>
      <c r="O209" s="166">
        <v>4</v>
      </c>
      <c r="BA209" s="187">
        <f>SUM(BA166:BA208)</f>
        <v>0</v>
      </c>
      <c r="BB209" s="187">
        <f>SUM(BB166:BB208)</f>
        <v>0</v>
      </c>
      <c r="BC209" s="187">
        <f>SUM(BC166:BC208)</f>
        <v>0</v>
      </c>
      <c r="BD209" s="187">
        <f>SUM(BD166:BD208)</f>
        <v>0</v>
      </c>
      <c r="BE209" s="187">
        <f>SUM(BE166:BE208)</f>
        <v>0</v>
      </c>
    </row>
    <row r="210" spans="1:15" ht="12.75">
      <c r="A210" s="159" t="s">
        <v>73</v>
      </c>
      <c r="B210" s="160" t="s">
        <v>256</v>
      </c>
      <c r="C210" s="161" t="s">
        <v>257</v>
      </c>
      <c r="D210" s="162"/>
      <c r="E210" s="163"/>
      <c r="F210" s="163"/>
      <c r="G210" s="164"/>
      <c r="H210" s="165"/>
      <c r="I210" s="165"/>
      <c r="O210" s="166">
        <v>1</v>
      </c>
    </row>
    <row r="211" spans="1:104" ht="12.75">
      <c r="A211" s="167">
        <v>46</v>
      </c>
      <c r="B211" s="168" t="s">
        <v>258</v>
      </c>
      <c r="C211" s="169" t="s">
        <v>259</v>
      </c>
      <c r="D211" s="170" t="s">
        <v>89</v>
      </c>
      <c r="E211" s="171">
        <v>87.070187067</v>
      </c>
      <c r="F211" s="171">
        <v>0</v>
      </c>
      <c r="G211" s="172">
        <f>E211*F211</f>
        <v>0</v>
      </c>
      <c r="O211" s="166">
        <v>2</v>
      </c>
      <c r="AA211" s="142">
        <v>7</v>
      </c>
      <c r="AB211" s="142">
        <v>1</v>
      </c>
      <c r="AC211" s="142">
        <v>2</v>
      </c>
      <c r="AZ211" s="142">
        <v>1</v>
      </c>
      <c r="BA211" s="142">
        <f>IF(AZ211=1,G211,0)</f>
        <v>0</v>
      </c>
      <c r="BB211" s="142">
        <f>IF(AZ211=2,G211,0)</f>
        <v>0</v>
      </c>
      <c r="BC211" s="142">
        <f>IF(AZ211=3,G211,0)</f>
        <v>0</v>
      </c>
      <c r="BD211" s="142">
        <f>IF(AZ211=4,G211,0)</f>
        <v>0</v>
      </c>
      <c r="BE211" s="142">
        <f>IF(AZ211=5,G211,0)</f>
        <v>0</v>
      </c>
      <c r="CA211" s="173">
        <v>7</v>
      </c>
      <c r="CB211" s="173">
        <v>1</v>
      </c>
      <c r="CZ211" s="142">
        <v>0</v>
      </c>
    </row>
    <row r="212" spans="1:57" ht="12.75">
      <c r="A212" s="180"/>
      <c r="B212" s="181" t="s">
        <v>75</v>
      </c>
      <c r="C212" s="182" t="str">
        <f>CONCATENATE(B210," ",C210)</f>
        <v>99 Staveništní přesun hmot</v>
      </c>
      <c r="D212" s="183"/>
      <c r="E212" s="184"/>
      <c r="F212" s="185"/>
      <c r="G212" s="186">
        <f>SUM(G210:G211)</f>
        <v>0</v>
      </c>
      <c r="O212" s="166">
        <v>4</v>
      </c>
      <c r="BA212" s="187">
        <f>SUM(BA210:BA211)</f>
        <v>0</v>
      </c>
      <c r="BB212" s="187">
        <f>SUM(BB210:BB211)</f>
        <v>0</v>
      </c>
      <c r="BC212" s="187">
        <f>SUM(BC210:BC211)</f>
        <v>0</v>
      </c>
      <c r="BD212" s="187">
        <f>SUM(BD210:BD211)</f>
        <v>0</v>
      </c>
      <c r="BE212" s="187">
        <f>SUM(BE210:BE211)</f>
        <v>0</v>
      </c>
    </row>
    <row r="213" spans="1:15" ht="12.75">
      <c r="A213" s="159" t="s">
        <v>73</v>
      </c>
      <c r="B213" s="160" t="s">
        <v>260</v>
      </c>
      <c r="C213" s="161" t="s">
        <v>261</v>
      </c>
      <c r="D213" s="162"/>
      <c r="E213" s="163"/>
      <c r="F213" s="163"/>
      <c r="G213" s="164"/>
      <c r="H213" s="165"/>
      <c r="I213" s="165"/>
      <c r="O213" s="166">
        <v>1</v>
      </c>
    </row>
    <row r="214" spans="1:104" ht="12.75">
      <c r="A214" s="167">
        <v>47</v>
      </c>
      <c r="B214" s="168" t="s">
        <v>262</v>
      </c>
      <c r="C214" s="169" t="s">
        <v>263</v>
      </c>
      <c r="D214" s="170" t="s">
        <v>93</v>
      </c>
      <c r="E214" s="171">
        <v>23.01</v>
      </c>
      <c r="F214" s="171">
        <v>0</v>
      </c>
      <c r="G214" s="172">
        <f>E214*F214</f>
        <v>0</v>
      </c>
      <c r="O214" s="166">
        <v>2</v>
      </c>
      <c r="AA214" s="142">
        <v>1</v>
      </c>
      <c r="AB214" s="142">
        <v>7</v>
      </c>
      <c r="AC214" s="142">
        <v>7</v>
      </c>
      <c r="AZ214" s="142">
        <v>2</v>
      </c>
      <c r="BA214" s="142">
        <f>IF(AZ214=1,G214,0)</f>
        <v>0</v>
      </c>
      <c r="BB214" s="142">
        <f>IF(AZ214=2,G214,0)</f>
        <v>0</v>
      </c>
      <c r="BC214" s="142">
        <f>IF(AZ214=3,G214,0)</f>
        <v>0</v>
      </c>
      <c r="BD214" s="142">
        <f>IF(AZ214=4,G214,0)</f>
        <v>0</v>
      </c>
      <c r="BE214" s="142">
        <f>IF(AZ214=5,G214,0)</f>
        <v>0</v>
      </c>
      <c r="CA214" s="173">
        <v>1</v>
      </c>
      <c r="CB214" s="173">
        <v>7</v>
      </c>
      <c r="CZ214" s="142">
        <v>0</v>
      </c>
    </row>
    <row r="215" spans="1:15" ht="12.75">
      <c r="A215" s="174"/>
      <c r="B215" s="176"/>
      <c r="C215" s="224" t="s">
        <v>86</v>
      </c>
      <c r="D215" s="225"/>
      <c r="E215" s="177">
        <v>0</v>
      </c>
      <c r="F215" s="178"/>
      <c r="G215" s="179"/>
      <c r="M215" s="175" t="s">
        <v>86</v>
      </c>
      <c r="O215" s="166"/>
    </row>
    <row r="216" spans="1:15" ht="12.75">
      <c r="A216" s="174"/>
      <c r="B216" s="176"/>
      <c r="C216" s="224" t="s">
        <v>264</v>
      </c>
      <c r="D216" s="225"/>
      <c r="E216" s="177">
        <v>23.01</v>
      </c>
      <c r="F216" s="178"/>
      <c r="G216" s="179"/>
      <c r="M216" s="175" t="s">
        <v>264</v>
      </c>
      <c r="O216" s="166"/>
    </row>
    <row r="217" spans="1:104" ht="22.5">
      <c r="A217" s="167">
        <v>48</v>
      </c>
      <c r="B217" s="168" t="s">
        <v>265</v>
      </c>
      <c r="C217" s="169" t="s">
        <v>266</v>
      </c>
      <c r="D217" s="170" t="s">
        <v>151</v>
      </c>
      <c r="E217" s="171">
        <v>28.68</v>
      </c>
      <c r="F217" s="171">
        <v>0</v>
      </c>
      <c r="G217" s="172">
        <f>E217*F217</f>
        <v>0</v>
      </c>
      <c r="O217" s="166">
        <v>2</v>
      </c>
      <c r="AA217" s="142">
        <v>1</v>
      </c>
      <c r="AB217" s="142">
        <v>7</v>
      </c>
      <c r="AC217" s="142">
        <v>7</v>
      </c>
      <c r="AZ217" s="142">
        <v>2</v>
      </c>
      <c r="BA217" s="142">
        <f>IF(AZ217=1,G217,0)</f>
        <v>0</v>
      </c>
      <c r="BB217" s="142">
        <f>IF(AZ217=2,G217,0)</f>
        <v>0</v>
      </c>
      <c r="BC217" s="142">
        <f>IF(AZ217=3,G217,0)</f>
        <v>0</v>
      </c>
      <c r="BD217" s="142">
        <f>IF(AZ217=4,G217,0)</f>
        <v>0</v>
      </c>
      <c r="BE217" s="142">
        <f>IF(AZ217=5,G217,0)</f>
        <v>0</v>
      </c>
      <c r="CA217" s="173">
        <v>1</v>
      </c>
      <c r="CB217" s="173">
        <v>7</v>
      </c>
      <c r="CZ217" s="142">
        <v>0.00032</v>
      </c>
    </row>
    <row r="218" spans="1:15" ht="12.75">
      <c r="A218" s="174"/>
      <c r="B218" s="176"/>
      <c r="C218" s="224" t="s">
        <v>86</v>
      </c>
      <c r="D218" s="225"/>
      <c r="E218" s="177">
        <v>0</v>
      </c>
      <c r="F218" s="178"/>
      <c r="G218" s="179"/>
      <c r="M218" s="175" t="s">
        <v>86</v>
      </c>
      <c r="O218" s="166"/>
    </row>
    <row r="219" spans="1:15" ht="12.75">
      <c r="A219" s="174"/>
      <c r="B219" s="176"/>
      <c r="C219" s="224" t="s">
        <v>267</v>
      </c>
      <c r="D219" s="225"/>
      <c r="E219" s="177">
        <v>28.68</v>
      </c>
      <c r="F219" s="178"/>
      <c r="G219" s="179"/>
      <c r="M219" s="175" t="s">
        <v>267</v>
      </c>
      <c r="O219" s="166"/>
    </row>
    <row r="220" spans="1:104" ht="12.75">
      <c r="A220" s="167">
        <v>49</v>
      </c>
      <c r="B220" s="168" t="s">
        <v>268</v>
      </c>
      <c r="C220" s="169" t="s">
        <v>269</v>
      </c>
      <c r="D220" s="170" t="s">
        <v>93</v>
      </c>
      <c r="E220" s="171">
        <v>23.01</v>
      </c>
      <c r="F220" s="171">
        <v>0</v>
      </c>
      <c r="G220" s="172">
        <f>E220*F220</f>
        <v>0</v>
      </c>
      <c r="O220" s="166">
        <v>2</v>
      </c>
      <c r="AA220" s="142">
        <v>1</v>
      </c>
      <c r="AB220" s="142">
        <v>7</v>
      </c>
      <c r="AC220" s="142">
        <v>7</v>
      </c>
      <c r="AZ220" s="142">
        <v>2</v>
      </c>
      <c r="BA220" s="142">
        <f>IF(AZ220=1,G220,0)</f>
        <v>0</v>
      </c>
      <c r="BB220" s="142">
        <f>IF(AZ220=2,G220,0)</f>
        <v>0</v>
      </c>
      <c r="BC220" s="142">
        <f>IF(AZ220=3,G220,0)</f>
        <v>0</v>
      </c>
      <c r="BD220" s="142">
        <f>IF(AZ220=4,G220,0)</f>
        <v>0</v>
      </c>
      <c r="BE220" s="142">
        <f>IF(AZ220=5,G220,0)</f>
        <v>0</v>
      </c>
      <c r="CA220" s="173">
        <v>1</v>
      </c>
      <c r="CB220" s="173">
        <v>7</v>
      </c>
      <c r="CZ220" s="142">
        <v>1E-05</v>
      </c>
    </row>
    <row r="221" spans="1:15" ht="12.75">
      <c r="A221" s="174"/>
      <c r="B221" s="176"/>
      <c r="C221" s="224" t="s">
        <v>86</v>
      </c>
      <c r="D221" s="225"/>
      <c r="E221" s="177">
        <v>0</v>
      </c>
      <c r="F221" s="178"/>
      <c r="G221" s="179"/>
      <c r="M221" s="175" t="s">
        <v>86</v>
      </c>
      <c r="O221" s="166"/>
    </row>
    <row r="222" spans="1:15" ht="12.75">
      <c r="A222" s="174"/>
      <c r="B222" s="176"/>
      <c r="C222" s="224" t="s">
        <v>264</v>
      </c>
      <c r="D222" s="225"/>
      <c r="E222" s="177">
        <v>23.01</v>
      </c>
      <c r="F222" s="178"/>
      <c r="G222" s="179"/>
      <c r="M222" s="175" t="s">
        <v>264</v>
      </c>
      <c r="O222" s="166"/>
    </row>
    <row r="223" spans="1:104" ht="12.75">
      <c r="A223" s="167">
        <v>50</v>
      </c>
      <c r="B223" s="168" t="s">
        <v>270</v>
      </c>
      <c r="C223" s="169" t="s">
        <v>271</v>
      </c>
      <c r="D223" s="170" t="s">
        <v>93</v>
      </c>
      <c r="E223" s="171">
        <v>23.4702</v>
      </c>
      <c r="F223" s="171">
        <v>0</v>
      </c>
      <c r="G223" s="172">
        <f>E223*F223</f>
        <v>0</v>
      </c>
      <c r="O223" s="166">
        <v>2</v>
      </c>
      <c r="AA223" s="142">
        <v>3</v>
      </c>
      <c r="AB223" s="142">
        <v>7</v>
      </c>
      <c r="AC223" s="142">
        <v>28375867</v>
      </c>
      <c r="AZ223" s="142">
        <v>2</v>
      </c>
      <c r="BA223" s="142">
        <f>IF(AZ223=1,G223,0)</f>
        <v>0</v>
      </c>
      <c r="BB223" s="142">
        <f>IF(AZ223=2,G223,0)</f>
        <v>0</v>
      </c>
      <c r="BC223" s="142">
        <f>IF(AZ223=3,G223,0)</f>
        <v>0</v>
      </c>
      <c r="BD223" s="142">
        <f>IF(AZ223=4,G223,0)</f>
        <v>0</v>
      </c>
      <c r="BE223" s="142">
        <f>IF(AZ223=5,G223,0)</f>
        <v>0</v>
      </c>
      <c r="CA223" s="173">
        <v>3</v>
      </c>
      <c r="CB223" s="173">
        <v>7</v>
      </c>
      <c r="CZ223" s="142">
        <v>0.0008</v>
      </c>
    </row>
    <row r="224" spans="1:15" ht="12.75">
      <c r="A224" s="174"/>
      <c r="B224" s="176"/>
      <c r="C224" s="224" t="s">
        <v>86</v>
      </c>
      <c r="D224" s="225"/>
      <c r="E224" s="177">
        <v>0</v>
      </c>
      <c r="F224" s="178"/>
      <c r="G224" s="179"/>
      <c r="M224" s="175" t="s">
        <v>86</v>
      </c>
      <c r="O224" s="166"/>
    </row>
    <row r="225" spans="1:15" ht="12.75">
      <c r="A225" s="174"/>
      <c r="B225" s="176"/>
      <c r="C225" s="224" t="s">
        <v>272</v>
      </c>
      <c r="D225" s="225"/>
      <c r="E225" s="177">
        <v>23.4702</v>
      </c>
      <c r="F225" s="178"/>
      <c r="G225" s="179"/>
      <c r="M225" s="175" t="s">
        <v>272</v>
      </c>
      <c r="O225" s="166"/>
    </row>
    <row r="226" spans="1:104" ht="12.75">
      <c r="A226" s="167">
        <v>51</v>
      </c>
      <c r="B226" s="168" t="s">
        <v>273</v>
      </c>
      <c r="C226" s="169" t="s">
        <v>274</v>
      </c>
      <c r="D226" s="170" t="s">
        <v>62</v>
      </c>
      <c r="E226" s="171"/>
      <c r="F226" s="171">
        <v>0</v>
      </c>
      <c r="G226" s="172">
        <f>E226*F226</f>
        <v>0</v>
      </c>
      <c r="O226" s="166">
        <v>2</v>
      </c>
      <c r="AA226" s="142">
        <v>7</v>
      </c>
      <c r="AB226" s="142">
        <v>1002</v>
      </c>
      <c r="AC226" s="142">
        <v>5</v>
      </c>
      <c r="AZ226" s="142">
        <v>2</v>
      </c>
      <c r="BA226" s="142">
        <f>IF(AZ226=1,G226,0)</f>
        <v>0</v>
      </c>
      <c r="BB226" s="142">
        <f>IF(AZ226=2,G226,0)</f>
        <v>0</v>
      </c>
      <c r="BC226" s="142">
        <f>IF(AZ226=3,G226,0)</f>
        <v>0</v>
      </c>
      <c r="BD226" s="142">
        <f>IF(AZ226=4,G226,0)</f>
        <v>0</v>
      </c>
      <c r="BE226" s="142">
        <f>IF(AZ226=5,G226,0)</f>
        <v>0</v>
      </c>
      <c r="CA226" s="173">
        <v>7</v>
      </c>
      <c r="CB226" s="173">
        <v>1002</v>
      </c>
      <c r="CZ226" s="142">
        <v>0</v>
      </c>
    </row>
    <row r="227" spans="1:57" ht="12.75">
      <c r="A227" s="180"/>
      <c r="B227" s="181" t="s">
        <v>75</v>
      </c>
      <c r="C227" s="182" t="str">
        <f>CONCATENATE(B213," ",C213)</f>
        <v>713 Izolace tepelné</v>
      </c>
      <c r="D227" s="183"/>
      <c r="E227" s="184"/>
      <c r="F227" s="185"/>
      <c r="G227" s="186">
        <f>SUM(G213:G226)</f>
        <v>0</v>
      </c>
      <c r="O227" s="166">
        <v>4</v>
      </c>
      <c r="BA227" s="187">
        <f>SUM(BA213:BA226)</f>
        <v>0</v>
      </c>
      <c r="BB227" s="187">
        <f>SUM(BB213:BB226)</f>
        <v>0</v>
      </c>
      <c r="BC227" s="187">
        <f>SUM(BC213:BC226)</f>
        <v>0</v>
      </c>
      <c r="BD227" s="187">
        <f>SUM(BD213:BD226)</f>
        <v>0</v>
      </c>
      <c r="BE227" s="187">
        <f>SUM(BE213:BE226)</f>
        <v>0</v>
      </c>
    </row>
    <row r="228" spans="1:15" ht="12.75">
      <c r="A228" s="159" t="s">
        <v>73</v>
      </c>
      <c r="B228" s="160" t="s">
        <v>275</v>
      </c>
      <c r="C228" s="161" t="s">
        <v>276</v>
      </c>
      <c r="D228" s="162"/>
      <c r="E228" s="163"/>
      <c r="F228" s="163"/>
      <c r="G228" s="164"/>
      <c r="H228" s="165"/>
      <c r="I228" s="165"/>
      <c r="O228" s="166">
        <v>1</v>
      </c>
    </row>
    <row r="229" spans="1:104" ht="22.5">
      <c r="A229" s="167">
        <v>52</v>
      </c>
      <c r="B229" s="168" t="s">
        <v>277</v>
      </c>
      <c r="C229" s="169" t="s">
        <v>278</v>
      </c>
      <c r="D229" s="170" t="s">
        <v>155</v>
      </c>
      <c r="E229" s="171">
        <v>1</v>
      </c>
      <c r="F229" s="171">
        <v>0</v>
      </c>
      <c r="G229" s="172">
        <f>E229*F229</f>
        <v>0</v>
      </c>
      <c r="O229" s="166">
        <v>2</v>
      </c>
      <c r="AA229" s="142">
        <v>12</v>
      </c>
      <c r="AB229" s="142">
        <v>0</v>
      </c>
      <c r="AC229" s="142">
        <v>7</v>
      </c>
      <c r="AZ229" s="142">
        <v>2</v>
      </c>
      <c r="BA229" s="142">
        <f>IF(AZ229=1,G229,0)</f>
        <v>0</v>
      </c>
      <c r="BB229" s="142">
        <f>IF(AZ229=2,G229,0)</f>
        <v>0</v>
      </c>
      <c r="BC229" s="142">
        <f>IF(AZ229=3,G229,0)</f>
        <v>0</v>
      </c>
      <c r="BD229" s="142">
        <f>IF(AZ229=4,G229,0)</f>
        <v>0</v>
      </c>
      <c r="BE229" s="142">
        <f>IF(AZ229=5,G229,0)</f>
        <v>0</v>
      </c>
      <c r="CA229" s="173">
        <v>12</v>
      </c>
      <c r="CB229" s="173">
        <v>0</v>
      </c>
      <c r="CZ229" s="142">
        <v>0</v>
      </c>
    </row>
    <row r="230" spans="1:15" ht="12.75">
      <c r="A230" s="174"/>
      <c r="B230" s="176"/>
      <c r="C230" s="224" t="s">
        <v>279</v>
      </c>
      <c r="D230" s="225"/>
      <c r="E230" s="177">
        <v>0</v>
      </c>
      <c r="F230" s="178"/>
      <c r="G230" s="179"/>
      <c r="M230" s="175" t="s">
        <v>279</v>
      </c>
      <c r="O230" s="166"/>
    </row>
    <row r="231" spans="1:15" ht="12.75">
      <c r="A231" s="174"/>
      <c r="B231" s="176"/>
      <c r="C231" s="224" t="s">
        <v>74</v>
      </c>
      <c r="D231" s="225"/>
      <c r="E231" s="177">
        <v>1</v>
      </c>
      <c r="F231" s="178"/>
      <c r="G231" s="179"/>
      <c r="M231" s="175">
        <v>1</v>
      </c>
      <c r="O231" s="166"/>
    </row>
    <row r="232" spans="1:104" ht="12.75">
      <c r="A232" s="167">
        <v>53</v>
      </c>
      <c r="B232" s="168" t="s">
        <v>280</v>
      </c>
      <c r="C232" s="169" t="s">
        <v>281</v>
      </c>
      <c r="D232" s="170" t="s">
        <v>62</v>
      </c>
      <c r="E232" s="171"/>
      <c r="F232" s="171">
        <v>0</v>
      </c>
      <c r="G232" s="172">
        <f>E232*F232</f>
        <v>0</v>
      </c>
      <c r="O232" s="166">
        <v>2</v>
      </c>
      <c r="AA232" s="142">
        <v>7</v>
      </c>
      <c r="AB232" s="142">
        <v>1002</v>
      </c>
      <c r="AC232" s="142">
        <v>5</v>
      </c>
      <c r="AZ232" s="142">
        <v>2</v>
      </c>
      <c r="BA232" s="142">
        <f>IF(AZ232=1,G232,0)</f>
        <v>0</v>
      </c>
      <c r="BB232" s="142">
        <f>IF(AZ232=2,G232,0)</f>
        <v>0</v>
      </c>
      <c r="BC232" s="142">
        <f>IF(AZ232=3,G232,0)</f>
        <v>0</v>
      </c>
      <c r="BD232" s="142">
        <f>IF(AZ232=4,G232,0)</f>
        <v>0</v>
      </c>
      <c r="BE232" s="142">
        <f>IF(AZ232=5,G232,0)</f>
        <v>0</v>
      </c>
      <c r="CA232" s="173">
        <v>7</v>
      </c>
      <c r="CB232" s="173">
        <v>1002</v>
      </c>
      <c r="CZ232" s="142">
        <v>0</v>
      </c>
    </row>
    <row r="233" spans="1:57" ht="12.75">
      <c r="A233" s="180"/>
      <c r="B233" s="181" t="s">
        <v>75</v>
      </c>
      <c r="C233" s="182" t="str">
        <f>CONCATENATE(B228," ",C228)</f>
        <v>722 Vnitřní vodovod</v>
      </c>
      <c r="D233" s="183"/>
      <c r="E233" s="184"/>
      <c r="F233" s="185"/>
      <c r="G233" s="186">
        <f>SUM(G228:G232)</f>
        <v>0</v>
      </c>
      <c r="O233" s="166">
        <v>4</v>
      </c>
      <c r="BA233" s="187">
        <f>SUM(BA228:BA232)</f>
        <v>0</v>
      </c>
      <c r="BB233" s="187">
        <f>SUM(BB228:BB232)</f>
        <v>0</v>
      </c>
      <c r="BC233" s="187">
        <f>SUM(BC228:BC232)</f>
        <v>0</v>
      </c>
      <c r="BD233" s="187">
        <f>SUM(BD228:BD232)</f>
        <v>0</v>
      </c>
      <c r="BE233" s="187">
        <f>SUM(BE228:BE232)</f>
        <v>0</v>
      </c>
    </row>
    <row r="234" spans="1:15" ht="12.75">
      <c r="A234" s="159" t="s">
        <v>73</v>
      </c>
      <c r="B234" s="160" t="s">
        <v>282</v>
      </c>
      <c r="C234" s="161" t="s">
        <v>283</v>
      </c>
      <c r="D234" s="162"/>
      <c r="E234" s="163"/>
      <c r="F234" s="163"/>
      <c r="G234" s="164"/>
      <c r="H234" s="165"/>
      <c r="I234" s="165"/>
      <c r="O234" s="166">
        <v>1</v>
      </c>
    </row>
    <row r="235" spans="1:104" ht="12.75">
      <c r="A235" s="167">
        <v>54</v>
      </c>
      <c r="B235" s="168" t="s">
        <v>284</v>
      </c>
      <c r="C235" s="169" t="s">
        <v>285</v>
      </c>
      <c r="D235" s="170" t="s">
        <v>155</v>
      </c>
      <c r="E235" s="171">
        <v>1</v>
      </c>
      <c r="F235" s="171">
        <v>0</v>
      </c>
      <c r="G235" s="172">
        <f>E235*F235</f>
        <v>0</v>
      </c>
      <c r="O235" s="166">
        <v>2</v>
      </c>
      <c r="AA235" s="142">
        <v>12</v>
      </c>
      <c r="AB235" s="142">
        <v>0</v>
      </c>
      <c r="AC235" s="142">
        <v>8</v>
      </c>
      <c r="AZ235" s="142">
        <v>2</v>
      </c>
      <c r="BA235" s="142">
        <f>IF(AZ235=1,G235,0)</f>
        <v>0</v>
      </c>
      <c r="BB235" s="142">
        <f>IF(AZ235=2,G235,0)</f>
        <v>0</v>
      </c>
      <c r="BC235" s="142">
        <f>IF(AZ235=3,G235,0)</f>
        <v>0</v>
      </c>
      <c r="BD235" s="142">
        <f>IF(AZ235=4,G235,0)</f>
        <v>0</v>
      </c>
      <c r="BE235" s="142">
        <f>IF(AZ235=5,G235,0)</f>
        <v>0</v>
      </c>
      <c r="CA235" s="173">
        <v>12</v>
      </c>
      <c r="CB235" s="173">
        <v>0</v>
      </c>
      <c r="CZ235" s="142">
        <v>0</v>
      </c>
    </row>
    <row r="236" spans="1:15" ht="12.75">
      <c r="A236" s="174"/>
      <c r="B236" s="176"/>
      <c r="C236" s="224" t="s">
        <v>286</v>
      </c>
      <c r="D236" s="225"/>
      <c r="E236" s="177">
        <v>0</v>
      </c>
      <c r="F236" s="178"/>
      <c r="G236" s="179"/>
      <c r="M236" s="175" t="s">
        <v>286</v>
      </c>
      <c r="O236" s="166"/>
    </row>
    <row r="237" spans="1:15" ht="12.75">
      <c r="A237" s="174"/>
      <c r="B237" s="176"/>
      <c r="C237" s="224" t="s">
        <v>74</v>
      </c>
      <c r="D237" s="225"/>
      <c r="E237" s="177">
        <v>1</v>
      </c>
      <c r="F237" s="178"/>
      <c r="G237" s="179"/>
      <c r="M237" s="175">
        <v>1</v>
      </c>
      <c r="O237" s="166"/>
    </row>
    <row r="238" spans="1:104" ht="12.75">
      <c r="A238" s="167">
        <v>55</v>
      </c>
      <c r="B238" s="168" t="s">
        <v>287</v>
      </c>
      <c r="C238" s="169" t="s">
        <v>288</v>
      </c>
      <c r="D238" s="170" t="s">
        <v>62</v>
      </c>
      <c r="E238" s="171"/>
      <c r="F238" s="171">
        <v>0</v>
      </c>
      <c r="G238" s="172">
        <f>E238*F238</f>
        <v>0</v>
      </c>
      <c r="O238" s="166">
        <v>2</v>
      </c>
      <c r="AA238" s="142">
        <v>7</v>
      </c>
      <c r="AB238" s="142">
        <v>1002</v>
      </c>
      <c r="AC238" s="142">
        <v>5</v>
      </c>
      <c r="AZ238" s="142">
        <v>2</v>
      </c>
      <c r="BA238" s="142">
        <f>IF(AZ238=1,G238,0)</f>
        <v>0</v>
      </c>
      <c r="BB238" s="142">
        <f>IF(AZ238=2,G238,0)</f>
        <v>0</v>
      </c>
      <c r="BC238" s="142">
        <f>IF(AZ238=3,G238,0)</f>
        <v>0</v>
      </c>
      <c r="BD238" s="142">
        <f>IF(AZ238=4,G238,0)</f>
        <v>0</v>
      </c>
      <c r="BE238" s="142">
        <f>IF(AZ238=5,G238,0)</f>
        <v>0</v>
      </c>
      <c r="CA238" s="173">
        <v>7</v>
      </c>
      <c r="CB238" s="173">
        <v>1002</v>
      </c>
      <c r="CZ238" s="142">
        <v>0</v>
      </c>
    </row>
    <row r="239" spans="1:57" ht="12.75">
      <c r="A239" s="180"/>
      <c r="B239" s="181" t="s">
        <v>75</v>
      </c>
      <c r="C239" s="182" t="str">
        <f>CONCATENATE(B234," ",C234)</f>
        <v>723 Vnitřní plynovod</v>
      </c>
      <c r="D239" s="183"/>
      <c r="E239" s="184"/>
      <c r="F239" s="185"/>
      <c r="G239" s="186">
        <f>SUM(G234:G238)</f>
        <v>0</v>
      </c>
      <c r="O239" s="166">
        <v>4</v>
      </c>
      <c r="BA239" s="187">
        <f>SUM(BA234:BA238)</f>
        <v>0</v>
      </c>
      <c r="BB239" s="187">
        <f>SUM(BB234:BB238)</f>
        <v>0</v>
      </c>
      <c r="BC239" s="187">
        <f>SUM(BC234:BC238)</f>
        <v>0</v>
      </c>
      <c r="BD239" s="187">
        <f>SUM(BD234:BD238)</f>
        <v>0</v>
      </c>
      <c r="BE239" s="187">
        <f>SUM(BE234:BE238)</f>
        <v>0</v>
      </c>
    </row>
    <row r="240" spans="1:15" ht="12.75">
      <c r="A240" s="159" t="s">
        <v>73</v>
      </c>
      <c r="B240" s="160" t="s">
        <v>289</v>
      </c>
      <c r="C240" s="161" t="s">
        <v>290</v>
      </c>
      <c r="D240" s="162"/>
      <c r="E240" s="163"/>
      <c r="F240" s="163"/>
      <c r="G240" s="164"/>
      <c r="H240" s="165"/>
      <c r="I240" s="165"/>
      <c r="O240" s="166">
        <v>1</v>
      </c>
    </row>
    <row r="241" spans="1:104" ht="22.5">
      <c r="A241" s="167">
        <v>56</v>
      </c>
      <c r="B241" s="168" t="s">
        <v>291</v>
      </c>
      <c r="C241" s="169" t="s">
        <v>292</v>
      </c>
      <c r="D241" s="170" t="s">
        <v>293</v>
      </c>
      <c r="E241" s="171">
        <v>1</v>
      </c>
      <c r="F241" s="171">
        <v>0</v>
      </c>
      <c r="G241" s="172">
        <f>E241*F241</f>
        <v>0</v>
      </c>
      <c r="O241" s="166">
        <v>2</v>
      </c>
      <c r="AA241" s="142">
        <v>1</v>
      </c>
      <c r="AB241" s="142">
        <v>7</v>
      </c>
      <c r="AC241" s="142">
        <v>7</v>
      </c>
      <c r="AZ241" s="142">
        <v>2</v>
      </c>
      <c r="BA241" s="142">
        <f>IF(AZ241=1,G241,0)</f>
        <v>0</v>
      </c>
      <c r="BB241" s="142">
        <f>IF(AZ241=2,G241,0)</f>
        <v>0</v>
      </c>
      <c r="BC241" s="142">
        <f>IF(AZ241=3,G241,0)</f>
        <v>0</v>
      </c>
      <c r="BD241" s="142">
        <f>IF(AZ241=4,G241,0)</f>
        <v>0</v>
      </c>
      <c r="BE241" s="142">
        <f>IF(AZ241=5,G241,0)</f>
        <v>0</v>
      </c>
      <c r="CA241" s="173">
        <v>1</v>
      </c>
      <c r="CB241" s="173">
        <v>7</v>
      </c>
      <c r="CZ241" s="142">
        <v>0.10182</v>
      </c>
    </row>
    <row r="242" spans="1:15" ht="12.75">
      <c r="A242" s="174"/>
      <c r="B242" s="176"/>
      <c r="C242" s="224" t="s">
        <v>114</v>
      </c>
      <c r="D242" s="225"/>
      <c r="E242" s="177">
        <v>0</v>
      </c>
      <c r="F242" s="178"/>
      <c r="G242" s="179"/>
      <c r="M242" s="175" t="s">
        <v>114</v>
      </c>
      <c r="O242" s="166"/>
    </row>
    <row r="243" spans="1:15" ht="12.75">
      <c r="A243" s="174"/>
      <c r="B243" s="176"/>
      <c r="C243" s="224" t="s">
        <v>74</v>
      </c>
      <c r="D243" s="225"/>
      <c r="E243" s="177">
        <v>1</v>
      </c>
      <c r="F243" s="178"/>
      <c r="G243" s="179"/>
      <c r="M243" s="175">
        <v>1</v>
      </c>
      <c r="O243" s="166"/>
    </row>
    <row r="244" spans="1:104" ht="12.75">
      <c r="A244" s="167">
        <v>57</v>
      </c>
      <c r="B244" s="168" t="s">
        <v>294</v>
      </c>
      <c r="C244" s="169" t="s">
        <v>295</v>
      </c>
      <c r="D244" s="170" t="s">
        <v>155</v>
      </c>
      <c r="E244" s="171">
        <v>1</v>
      </c>
      <c r="F244" s="171">
        <v>0</v>
      </c>
      <c r="G244" s="172">
        <f>E244*F244</f>
        <v>0</v>
      </c>
      <c r="O244" s="166">
        <v>2</v>
      </c>
      <c r="AA244" s="142">
        <v>12</v>
      </c>
      <c r="AB244" s="142">
        <v>0</v>
      </c>
      <c r="AC244" s="142">
        <v>9</v>
      </c>
      <c r="AZ244" s="142">
        <v>2</v>
      </c>
      <c r="BA244" s="142">
        <f>IF(AZ244=1,G244,0)</f>
        <v>0</v>
      </c>
      <c r="BB244" s="142">
        <f>IF(AZ244=2,G244,0)</f>
        <v>0</v>
      </c>
      <c r="BC244" s="142">
        <f>IF(AZ244=3,G244,0)</f>
        <v>0</v>
      </c>
      <c r="BD244" s="142">
        <f>IF(AZ244=4,G244,0)</f>
        <v>0</v>
      </c>
      <c r="BE244" s="142">
        <f>IF(AZ244=5,G244,0)</f>
        <v>0</v>
      </c>
      <c r="CA244" s="173">
        <v>12</v>
      </c>
      <c r="CB244" s="173">
        <v>0</v>
      </c>
      <c r="CZ244" s="142">
        <v>0</v>
      </c>
    </row>
    <row r="245" spans="1:15" ht="12.75">
      <c r="A245" s="174"/>
      <c r="B245" s="176"/>
      <c r="C245" s="224" t="s">
        <v>114</v>
      </c>
      <c r="D245" s="225"/>
      <c r="E245" s="177">
        <v>0</v>
      </c>
      <c r="F245" s="178"/>
      <c r="G245" s="179"/>
      <c r="M245" s="175" t="s">
        <v>114</v>
      </c>
      <c r="O245" s="166"/>
    </row>
    <row r="246" spans="1:15" ht="12.75">
      <c r="A246" s="174"/>
      <c r="B246" s="176"/>
      <c r="C246" s="224" t="s">
        <v>74</v>
      </c>
      <c r="D246" s="225"/>
      <c r="E246" s="177">
        <v>1</v>
      </c>
      <c r="F246" s="178"/>
      <c r="G246" s="179"/>
      <c r="M246" s="175">
        <v>1</v>
      </c>
      <c r="O246" s="166"/>
    </row>
    <row r="247" spans="1:104" ht="12.75">
      <c r="A247" s="167">
        <v>58</v>
      </c>
      <c r="B247" s="168" t="s">
        <v>296</v>
      </c>
      <c r="C247" s="169" t="s">
        <v>297</v>
      </c>
      <c r="D247" s="170" t="s">
        <v>155</v>
      </c>
      <c r="E247" s="171">
        <v>2</v>
      </c>
      <c r="F247" s="171">
        <v>0</v>
      </c>
      <c r="G247" s="172">
        <f>E247*F247</f>
        <v>0</v>
      </c>
      <c r="O247" s="166">
        <v>2</v>
      </c>
      <c r="AA247" s="142">
        <v>12</v>
      </c>
      <c r="AB247" s="142">
        <v>0</v>
      </c>
      <c r="AC247" s="142">
        <v>10</v>
      </c>
      <c r="AZ247" s="142">
        <v>2</v>
      </c>
      <c r="BA247" s="142">
        <f>IF(AZ247=1,G247,0)</f>
        <v>0</v>
      </c>
      <c r="BB247" s="142">
        <f>IF(AZ247=2,G247,0)</f>
        <v>0</v>
      </c>
      <c r="BC247" s="142">
        <f>IF(AZ247=3,G247,0)</f>
        <v>0</v>
      </c>
      <c r="BD247" s="142">
        <f>IF(AZ247=4,G247,0)</f>
        <v>0</v>
      </c>
      <c r="BE247" s="142">
        <f>IF(AZ247=5,G247,0)</f>
        <v>0</v>
      </c>
      <c r="CA247" s="173">
        <v>12</v>
      </c>
      <c r="CB247" s="173">
        <v>0</v>
      </c>
      <c r="CZ247" s="142">
        <v>0</v>
      </c>
    </row>
    <row r="248" spans="1:15" ht="12.75">
      <c r="A248" s="174"/>
      <c r="B248" s="176"/>
      <c r="C248" s="224" t="s">
        <v>86</v>
      </c>
      <c r="D248" s="225"/>
      <c r="E248" s="177">
        <v>0</v>
      </c>
      <c r="F248" s="178"/>
      <c r="G248" s="179"/>
      <c r="M248" s="175" t="s">
        <v>86</v>
      </c>
      <c r="O248" s="166"/>
    </row>
    <row r="249" spans="1:15" ht="12.75">
      <c r="A249" s="174"/>
      <c r="B249" s="176"/>
      <c r="C249" s="224" t="s">
        <v>185</v>
      </c>
      <c r="D249" s="225"/>
      <c r="E249" s="177">
        <v>2</v>
      </c>
      <c r="F249" s="178"/>
      <c r="G249" s="179"/>
      <c r="M249" s="175">
        <v>2</v>
      </c>
      <c r="O249" s="166"/>
    </row>
    <row r="250" spans="1:104" ht="12.75">
      <c r="A250" s="167">
        <v>59</v>
      </c>
      <c r="B250" s="168" t="s">
        <v>298</v>
      </c>
      <c r="C250" s="169" t="s">
        <v>299</v>
      </c>
      <c r="D250" s="170" t="s">
        <v>62</v>
      </c>
      <c r="E250" s="171"/>
      <c r="F250" s="171">
        <v>0</v>
      </c>
      <c r="G250" s="172">
        <f>E250*F250</f>
        <v>0</v>
      </c>
      <c r="O250" s="166">
        <v>2</v>
      </c>
      <c r="AA250" s="142">
        <v>7</v>
      </c>
      <c r="AB250" s="142">
        <v>1002</v>
      </c>
      <c r="AC250" s="142">
        <v>5</v>
      </c>
      <c r="AZ250" s="142">
        <v>2</v>
      </c>
      <c r="BA250" s="142">
        <f>IF(AZ250=1,G250,0)</f>
        <v>0</v>
      </c>
      <c r="BB250" s="142">
        <f>IF(AZ250=2,G250,0)</f>
        <v>0</v>
      </c>
      <c r="BC250" s="142">
        <f>IF(AZ250=3,G250,0)</f>
        <v>0</v>
      </c>
      <c r="BD250" s="142">
        <f>IF(AZ250=4,G250,0)</f>
        <v>0</v>
      </c>
      <c r="BE250" s="142">
        <f>IF(AZ250=5,G250,0)</f>
        <v>0</v>
      </c>
      <c r="CA250" s="173">
        <v>7</v>
      </c>
      <c r="CB250" s="173">
        <v>1002</v>
      </c>
      <c r="CZ250" s="142">
        <v>0</v>
      </c>
    </row>
    <row r="251" spans="1:57" ht="12.75">
      <c r="A251" s="180"/>
      <c r="B251" s="181" t="s">
        <v>75</v>
      </c>
      <c r="C251" s="182" t="str">
        <f>CONCATENATE(B240," ",C240)</f>
        <v>725 Zařizovací předměty</v>
      </c>
      <c r="D251" s="183"/>
      <c r="E251" s="184"/>
      <c r="F251" s="185"/>
      <c r="G251" s="186">
        <f>SUM(G240:G250)</f>
        <v>0</v>
      </c>
      <c r="O251" s="166">
        <v>4</v>
      </c>
      <c r="BA251" s="187">
        <f>SUM(BA240:BA250)</f>
        <v>0</v>
      </c>
      <c r="BB251" s="187">
        <f>SUM(BB240:BB250)</f>
        <v>0</v>
      </c>
      <c r="BC251" s="187">
        <f>SUM(BC240:BC250)</f>
        <v>0</v>
      </c>
      <c r="BD251" s="187">
        <f>SUM(BD240:BD250)</f>
        <v>0</v>
      </c>
      <c r="BE251" s="187">
        <f>SUM(BE240:BE250)</f>
        <v>0</v>
      </c>
    </row>
    <row r="252" spans="1:15" ht="12.75">
      <c r="A252" s="159" t="s">
        <v>73</v>
      </c>
      <c r="B252" s="160" t="s">
        <v>300</v>
      </c>
      <c r="C252" s="161" t="s">
        <v>301</v>
      </c>
      <c r="D252" s="162"/>
      <c r="E252" s="163"/>
      <c r="F252" s="163"/>
      <c r="G252" s="164"/>
      <c r="H252" s="165"/>
      <c r="I252" s="165"/>
      <c r="O252" s="166">
        <v>1</v>
      </c>
    </row>
    <row r="253" spans="1:104" ht="12.75">
      <c r="A253" s="167">
        <v>60</v>
      </c>
      <c r="B253" s="168" t="s">
        <v>302</v>
      </c>
      <c r="C253" s="169" t="s">
        <v>303</v>
      </c>
      <c r="D253" s="170" t="s">
        <v>85</v>
      </c>
      <c r="E253" s="171">
        <v>2</v>
      </c>
      <c r="F253" s="171">
        <v>0</v>
      </c>
      <c r="G253" s="172">
        <f>E253*F253</f>
        <v>0</v>
      </c>
      <c r="O253" s="166">
        <v>2</v>
      </c>
      <c r="AA253" s="142">
        <v>1</v>
      </c>
      <c r="AB253" s="142">
        <v>7</v>
      </c>
      <c r="AC253" s="142">
        <v>7</v>
      </c>
      <c r="AZ253" s="142">
        <v>2</v>
      </c>
      <c r="BA253" s="142">
        <f>IF(AZ253=1,G253,0)</f>
        <v>0</v>
      </c>
      <c r="BB253" s="142">
        <f>IF(AZ253=2,G253,0)</f>
        <v>0</v>
      </c>
      <c r="BC253" s="142">
        <f>IF(AZ253=3,G253,0)</f>
        <v>0</v>
      </c>
      <c r="BD253" s="142">
        <f>IF(AZ253=4,G253,0)</f>
        <v>0</v>
      </c>
      <c r="BE253" s="142">
        <f>IF(AZ253=5,G253,0)</f>
        <v>0</v>
      </c>
      <c r="CA253" s="173">
        <v>1</v>
      </c>
      <c r="CB253" s="173">
        <v>7</v>
      </c>
      <c r="CZ253" s="142">
        <v>0</v>
      </c>
    </row>
    <row r="254" spans="1:15" ht="12.75">
      <c r="A254" s="174"/>
      <c r="B254" s="176"/>
      <c r="C254" s="224" t="s">
        <v>86</v>
      </c>
      <c r="D254" s="225"/>
      <c r="E254" s="177">
        <v>0</v>
      </c>
      <c r="F254" s="178"/>
      <c r="G254" s="179"/>
      <c r="M254" s="175" t="s">
        <v>86</v>
      </c>
      <c r="O254" s="166"/>
    </row>
    <row r="255" spans="1:15" ht="12.75">
      <c r="A255" s="174"/>
      <c r="B255" s="176"/>
      <c r="C255" s="224" t="s">
        <v>185</v>
      </c>
      <c r="D255" s="225"/>
      <c r="E255" s="177">
        <v>2</v>
      </c>
      <c r="F255" s="178"/>
      <c r="G255" s="179"/>
      <c r="M255" s="175">
        <v>2</v>
      </c>
      <c r="O255" s="166"/>
    </row>
    <row r="256" spans="1:104" ht="12.75">
      <c r="A256" s="167">
        <v>61</v>
      </c>
      <c r="B256" s="168" t="s">
        <v>304</v>
      </c>
      <c r="C256" s="169" t="s">
        <v>305</v>
      </c>
      <c r="D256" s="170" t="s">
        <v>85</v>
      </c>
      <c r="E256" s="171">
        <v>2</v>
      </c>
      <c r="F256" s="171">
        <v>0</v>
      </c>
      <c r="G256" s="172">
        <f>E256*F256</f>
        <v>0</v>
      </c>
      <c r="O256" s="166">
        <v>2</v>
      </c>
      <c r="AA256" s="142">
        <v>1</v>
      </c>
      <c r="AB256" s="142">
        <v>7</v>
      </c>
      <c r="AC256" s="142">
        <v>7</v>
      </c>
      <c r="AZ256" s="142">
        <v>2</v>
      </c>
      <c r="BA256" s="142">
        <f>IF(AZ256=1,G256,0)</f>
        <v>0</v>
      </c>
      <c r="BB256" s="142">
        <f>IF(AZ256=2,G256,0)</f>
        <v>0</v>
      </c>
      <c r="BC256" s="142">
        <f>IF(AZ256=3,G256,0)</f>
        <v>0</v>
      </c>
      <c r="BD256" s="142">
        <f>IF(AZ256=4,G256,0)</f>
        <v>0</v>
      </c>
      <c r="BE256" s="142">
        <f>IF(AZ256=5,G256,0)</f>
        <v>0</v>
      </c>
      <c r="CA256" s="173">
        <v>1</v>
      </c>
      <c r="CB256" s="173">
        <v>7</v>
      </c>
      <c r="CZ256" s="142">
        <v>0</v>
      </c>
    </row>
    <row r="257" spans="1:104" ht="12.75">
      <c r="A257" s="167">
        <v>62</v>
      </c>
      <c r="B257" s="168" t="s">
        <v>306</v>
      </c>
      <c r="C257" s="169" t="s">
        <v>307</v>
      </c>
      <c r="D257" s="170" t="s">
        <v>85</v>
      </c>
      <c r="E257" s="171">
        <v>3</v>
      </c>
      <c r="F257" s="171">
        <v>0</v>
      </c>
      <c r="G257" s="172">
        <f>E257*F257</f>
        <v>0</v>
      </c>
      <c r="O257" s="166">
        <v>2</v>
      </c>
      <c r="AA257" s="142">
        <v>1</v>
      </c>
      <c r="AB257" s="142">
        <v>7</v>
      </c>
      <c r="AC257" s="142">
        <v>7</v>
      </c>
      <c r="AZ257" s="142">
        <v>2</v>
      </c>
      <c r="BA257" s="142">
        <f>IF(AZ257=1,G257,0)</f>
        <v>0</v>
      </c>
      <c r="BB257" s="142">
        <f>IF(AZ257=2,G257,0)</f>
        <v>0</v>
      </c>
      <c r="BC257" s="142">
        <f>IF(AZ257=3,G257,0)</f>
        <v>0</v>
      </c>
      <c r="BD257" s="142">
        <f>IF(AZ257=4,G257,0)</f>
        <v>0</v>
      </c>
      <c r="BE257" s="142">
        <f>IF(AZ257=5,G257,0)</f>
        <v>0</v>
      </c>
      <c r="CA257" s="173">
        <v>1</v>
      </c>
      <c r="CB257" s="173">
        <v>7</v>
      </c>
      <c r="CZ257" s="142">
        <v>0</v>
      </c>
    </row>
    <row r="258" spans="1:104" ht="12.75">
      <c r="A258" s="167">
        <v>63</v>
      </c>
      <c r="B258" s="168" t="s">
        <v>308</v>
      </c>
      <c r="C258" s="169" t="s">
        <v>309</v>
      </c>
      <c r="D258" s="170" t="s">
        <v>85</v>
      </c>
      <c r="E258" s="171">
        <v>4</v>
      </c>
      <c r="F258" s="171">
        <v>0</v>
      </c>
      <c r="G258" s="172">
        <f>E258*F258</f>
        <v>0</v>
      </c>
      <c r="O258" s="166">
        <v>2</v>
      </c>
      <c r="AA258" s="142">
        <v>1</v>
      </c>
      <c r="AB258" s="142">
        <v>7</v>
      </c>
      <c r="AC258" s="142">
        <v>7</v>
      </c>
      <c r="AZ258" s="142">
        <v>2</v>
      </c>
      <c r="BA258" s="142">
        <f>IF(AZ258=1,G258,0)</f>
        <v>0</v>
      </c>
      <c r="BB258" s="142">
        <f>IF(AZ258=2,G258,0)</f>
        <v>0</v>
      </c>
      <c r="BC258" s="142">
        <f>IF(AZ258=3,G258,0)</f>
        <v>0</v>
      </c>
      <c r="BD258" s="142">
        <f>IF(AZ258=4,G258,0)</f>
        <v>0</v>
      </c>
      <c r="BE258" s="142">
        <f>IF(AZ258=5,G258,0)</f>
        <v>0</v>
      </c>
      <c r="CA258" s="173">
        <v>1</v>
      </c>
      <c r="CB258" s="173">
        <v>7</v>
      </c>
      <c r="CZ258" s="142">
        <v>0</v>
      </c>
    </row>
    <row r="259" spans="1:15" ht="12.75">
      <c r="A259" s="174"/>
      <c r="B259" s="176"/>
      <c r="C259" s="224" t="s">
        <v>188</v>
      </c>
      <c r="D259" s="225"/>
      <c r="E259" s="177">
        <v>0</v>
      </c>
      <c r="F259" s="178"/>
      <c r="G259" s="179"/>
      <c r="M259" s="175" t="s">
        <v>188</v>
      </c>
      <c r="O259" s="166"/>
    </row>
    <row r="260" spans="1:15" ht="12.75">
      <c r="A260" s="174"/>
      <c r="B260" s="176"/>
      <c r="C260" s="224" t="s">
        <v>310</v>
      </c>
      <c r="D260" s="225"/>
      <c r="E260" s="177">
        <v>4</v>
      </c>
      <c r="F260" s="178"/>
      <c r="G260" s="179"/>
      <c r="M260" s="175">
        <v>4</v>
      </c>
      <c r="O260" s="166"/>
    </row>
    <row r="261" spans="1:104" ht="12.75">
      <c r="A261" s="167">
        <v>64</v>
      </c>
      <c r="B261" s="168" t="s">
        <v>311</v>
      </c>
      <c r="C261" s="169" t="s">
        <v>312</v>
      </c>
      <c r="D261" s="170" t="s">
        <v>85</v>
      </c>
      <c r="E261" s="171">
        <v>4</v>
      </c>
      <c r="F261" s="171">
        <v>0</v>
      </c>
      <c r="G261" s="172">
        <f>E261*F261</f>
        <v>0</v>
      </c>
      <c r="O261" s="166">
        <v>2</v>
      </c>
      <c r="AA261" s="142">
        <v>1</v>
      </c>
      <c r="AB261" s="142">
        <v>7</v>
      </c>
      <c r="AC261" s="142">
        <v>7</v>
      </c>
      <c r="AZ261" s="142">
        <v>2</v>
      </c>
      <c r="BA261" s="142">
        <f>IF(AZ261=1,G261,0)</f>
        <v>0</v>
      </c>
      <c r="BB261" s="142">
        <f>IF(AZ261=2,G261,0)</f>
        <v>0</v>
      </c>
      <c r="BC261" s="142">
        <f>IF(AZ261=3,G261,0)</f>
        <v>0</v>
      </c>
      <c r="BD261" s="142">
        <f>IF(AZ261=4,G261,0)</f>
        <v>0</v>
      </c>
      <c r="BE261" s="142">
        <f>IF(AZ261=5,G261,0)</f>
        <v>0</v>
      </c>
      <c r="CA261" s="173">
        <v>1</v>
      </c>
      <c r="CB261" s="173">
        <v>7</v>
      </c>
      <c r="CZ261" s="142">
        <v>0</v>
      </c>
    </row>
    <row r="262" spans="1:15" ht="12.75">
      <c r="A262" s="174"/>
      <c r="B262" s="176"/>
      <c r="C262" s="224" t="s">
        <v>188</v>
      </c>
      <c r="D262" s="225"/>
      <c r="E262" s="177">
        <v>0</v>
      </c>
      <c r="F262" s="178"/>
      <c r="G262" s="179"/>
      <c r="M262" s="175" t="s">
        <v>188</v>
      </c>
      <c r="O262" s="166"/>
    </row>
    <row r="263" spans="1:15" ht="12.75">
      <c r="A263" s="174"/>
      <c r="B263" s="176"/>
      <c r="C263" s="224" t="s">
        <v>310</v>
      </c>
      <c r="D263" s="225"/>
      <c r="E263" s="177">
        <v>4</v>
      </c>
      <c r="F263" s="178"/>
      <c r="G263" s="179"/>
      <c r="M263" s="175">
        <v>4</v>
      </c>
      <c r="O263" s="166"/>
    </row>
    <row r="264" spans="1:104" ht="12.75">
      <c r="A264" s="167">
        <v>65</v>
      </c>
      <c r="B264" s="168" t="s">
        <v>313</v>
      </c>
      <c r="C264" s="169" t="s">
        <v>314</v>
      </c>
      <c r="D264" s="170" t="s">
        <v>85</v>
      </c>
      <c r="E264" s="171">
        <v>2</v>
      </c>
      <c r="F264" s="171">
        <v>0</v>
      </c>
      <c r="G264" s="172">
        <f>E264*F264</f>
        <v>0</v>
      </c>
      <c r="O264" s="166">
        <v>2</v>
      </c>
      <c r="AA264" s="142">
        <v>1</v>
      </c>
      <c r="AB264" s="142">
        <v>7</v>
      </c>
      <c r="AC264" s="142">
        <v>7</v>
      </c>
      <c r="AZ264" s="142">
        <v>2</v>
      </c>
      <c r="BA264" s="142">
        <f>IF(AZ264=1,G264,0)</f>
        <v>0</v>
      </c>
      <c r="BB264" s="142">
        <f>IF(AZ264=2,G264,0)</f>
        <v>0</v>
      </c>
      <c r="BC264" s="142">
        <f>IF(AZ264=3,G264,0)</f>
        <v>0</v>
      </c>
      <c r="BD264" s="142">
        <f>IF(AZ264=4,G264,0)</f>
        <v>0</v>
      </c>
      <c r="BE264" s="142">
        <f>IF(AZ264=5,G264,0)</f>
        <v>0</v>
      </c>
      <c r="CA264" s="173">
        <v>1</v>
      </c>
      <c r="CB264" s="173">
        <v>7</v>
      </c>
      <c r="CZ264" s="142">
        <v>0</v>
      </c>
    </row>
    <row r="265" spans="1:15" ht="12.75">
      <c r="A265" s="174"/>
      <c r="B265" s="176"/>
      <c r="C265" s="224" t="s">
        <v>114</v>
      </c>
      <c r="D265" s="225"/>
      <c r="E265" s="177">
        <v>0</v>
      </c>
      <c r="F265" s="178"/>
      <c r="G265" s="179"/>
      <c r="M265" s="175" t="s">
        <v>114</v>
      </c>
      <c r="O265" s="166"/>
    </row>
    <row r="266" spans="1:15" ht="12.75">
      <c r="A266" s="174"/>
      <c r="B266" s="176"/>
      <c r="C266" s="224" t="s">
        <v>74</v>
      </c>
      <c r="D266" s="225"/>
      <c r="E266" s="177">
        <v>1</v>
      </c>
      <c r="F266" s="178"/>
      <c r="G266" s="179"/>
      <c r="M266" s="175">
        <v>1</v>
      </c>
      <c r="O266" s="166"/>
    </row>
    <row r="267" spans="1:15" ht="12.75">
      <c r="A267" s="174"/>
      <c r="B267" s="176"/>
      <c r="C267" s="224" t="s">
        <v>116</v>
      </c>
      <c r="D267" s="225"/>
      <c r="E267" s="177">
        <v>0</v>
      </c>
      <c r="F267" s="178"/>
      <c r="G267" s="179"/>
      <c r="M267" s="175" t="s">
        <v>116</v>
      </c>
      <c r="O267" s="166"/>
    </row>
    <row r="268" spans="1:15" ht="12.75">
      <c r="A268" s="174"/>
      <c r="B268" s="176"/>
      <c r="C268" s="224" t="s">
        <v>74</v>
      </c>
      <c r="D268" s="225"/>
      <c r="E268" s="177">
        <v>1</v>
      </c>
      <c r="F268" s="178"/>
      <c r="G268" s="179"/>
      <c r="M268" s="175">
        <v>1</v>
      </c>
      <c r="O268" s="166"/>
    </row>
    <row r="269" spans="1:104" ht="12.75">
      <c r="A269" s="167">
        <v>66</v>
      </c>
      <c r="B269" s="168" t="s">
        <v>315</v>
      </c>
      <c r="C269" s="169" t="s">
        <v>316</v>
      </c>
      <c r="D269" s="170" t="s">
        <v>85</v>
      </c>
      <c r="E269" s="171">
        <v>2</v>
      </c>
      <c r="F269" s="171">
        <v>0</v>
      </c>
      <c r="G269" s="172">
        <f>E269*F269</f>
        <v>0</v>
      </c>
      <c r="O269" s="166">
        <v>2</v>
      </c>
      <c r="AA269" s="142">
        <v>1</v>
      </c>
      <c r="AB269" s="142">
        <v>7</v>
      </c>
      <c r="AC269" s="142">
        <v>7</v>
      </c>
      <c r="AZ269" s="142">
        <v>2</v>
      </c>
      <c r="BA269" s="142">
        <f>IF(AZ269=1,G269,0)</f>
        <v>0</v>
      </c>
      <c r="BB269" s="142">
        <f>IF(AZ269=2,G269,0)</f>
        <v>0</v>
      </c>
      <c r="BC269" s="142">
        <f>IF(AZ269=3,G269,0)</f>
        <v>0</v>
      </c>
      <c r="BD269" s="142">
        <f>IF(AZ269=4,G269,0)</f>
        <v>0</v>
      </c>
      <c r="BE269" s="142">
        <f>IF(AZ269=5,G269,0)</f>
        <v>0</v>
      </c>
      <c r="CA269" s="173">
        <v>1</v>
      </c>
      <c r="CB269" s="173">
        <v>7</v>
      </c>
      <c r="CZ269" s="142">
        <v>0</v>
      </c>
    </row>
    <row r="270" spans="1:15" ht="12.75">
      <c r="A270" s="174"/>
      <c r="B270" s="176"/>
      <c r="C270" s="224" t="s">
        <v>114</v>
      </c>
      <c r="D270" s="225"/>
      <c r="E270" s="177">
        <v>0</v>
      </c>
      <c r="F270" s="178"/>
      <c r="G270" s="179"/>
      <c r="M270" s="175" t="s">
        <v>114</v>
      </c>
      <c r="O270" s="166"/>
    </row>
    <row r="271" spans="1:15" ht="12.75">
      <c r="A271" s="174"/>
      <c r="B271" s="176"/>
      <c r="C271" s="224" t="s">
        <v>74</v>
      </c>
      <c r="D271" s="225"/>
      <c r="E271" s="177">
        <v>1</v>
      </c>
      <c r="F271" s="178"/>
      <c r="G271" s="179"/>
      <c r="M271" s="175">
        <v>1</v>
      </c>
      <c r="O271" s="166"/>
    </row>
    <row r="272" spans="1:15" ht="12.75">
      <c r="A272" s="174"/>
      <c r="B272" s="176"/>
      <c r="C272" s="224" t="s">
        <v>116</v>
      </c>
      <c r="D272" s="225"/>
      <c r="E272" s="177">
        <v>0</v>
      </c>
      <c r="F272" s="178"/>
      <c r="G272" s="179"/>
      <c r="M272" s="175" t="s">
        <v>116</v>
      </c>
      <c r="O272" s="166"/>
    </row>
    <row r="273" spans="1:15" ht="12.75">
      <c r="A273" s="174"/>
      <c r="B273" s="176"/>
      <c r="C273" s="224" t="s">
        <v>74</v>
      </c>
      <c r="D273" s="225"/>
      <c r="E273" s="177">
        <v>1</v>
      </c>
      <c r="F273" s="178"/>
      <c r="G273" s="179"/>
      <c r="M273" s="175">
        <v>1</v>
      </c>
      <c r="O273" s="166"/>
    </row>
    <row r="274" spans="1:104" ht="22.5">
      <c r="A274" s="167">
        <v>67</v>
      </c>
      <c r="B274" s="168" t="s">
        <v>317</v>
      </c>
      <c r="C274" s="169" t="s">
        <v>318</v>
      </c>
      <c r="D274" s="170" t="s">
        <v>85</v>
      </c>
      <c r="E274" s="171">
        <v>1</v>
      </c>
      <c r="F274" s="171">
        <v>0</v>
      </c>
      <c r="G274" s="172">
        <f aca="true" t="shared" si="0" ref="G274:G279">E274*F274</f>
        <v>0</v>
      </c>
      <c r="O274" s="166">
        <v>2</v>
      </c>
      <c r="AA274" s="142">
        <v>12</v>
      </c>
      <c r="AB274" s="142">
        <v>0</v>
      </c>
      <c r="AC274" s="142">
        <v>119</v>
      </c>
      <c r="AZ274" s="142">
        <v>2</v>
      </c>
      <c r="BA274" s="142">
        <f aca="true" t="shared" si="1" ref="BA274:BA279">IF(AZ274=1,G274,0)</f>
        <v>0</v>
      </c>
      <c r="BB274" s="142">
        <f aca="true" t="shared" si="2" ref="BB274:BB279">IF(AZ274=2,G274,0)</f>
        <v>0</v>
      </c>
      <c r="BC274" s="142">
        <f aca="true" t="shared" si="3" ref="BC274:BC279">IF(AZ274=3,G274,0)</f>
        <v>0</v>
      </c>
      <c r="BD274" s="142">
        <f aca="true" t="shared" si="4" ref="BD274:BD279">IF(AZ274=4,G274,0)</f>
        <v>0</v>
      </c>
      <c r="BE274" s="142">
        <f aca="true" t="shared" si="5" ref="BE274:BE279">IF(AZ274=5,G274,0)</f>
        <v>0</v>
      </c>
      <c r="CA274" s="173">
        <v>12</v>
      </c>
      <c r="CB274" s="173">
        <v>0</v>
      </c>
      <c r="CZ274" s="142">
        <v>0</v>
      </c>
    </row>
    <row r="275" spans="1:104" ht="33.75">
      <c r="A275" s="167">
        <v>68</v>
      </c>
      <c r="B275" s="168" t="s">
        <v>319</v>
      </c>
      <c r="C275" s="169" t="s">
        <v>442</v>
      </c>
      <c r="D275" s="170" t="s">
        <v>85</v>
      </c>
      <c r="E275" s="171">
        <v>1</v>
      </c>
      <c r="F275" s="171">
        <v>0</v>
      </c>
      <c r="G275" s="172">
        <f t="shared" si="0"/>
        <v>0</v>
      </c>
      <c r="O275" s="166">
        <v>2</v>
      </c>
      <c r="AA275" s="142">
        <v>12</v>
      </c>
      <c r="AB275" s="142">
        <v>0</v>
      </c>
      <c r="AC275" s="142">
        <v>120</v>
      </c>
      <c r="AZ275" s="142">
        <v>2</v>
      </c>
      <c r="BA275" s="142">
        <f t="shared" si="1"/>
        <v>0</v>
      </c>
      <c r="BB275" s="142">
        <f t="shared" si="2"/>
        <v>0</v>
      </c>
      <c r="BC275" s="142">
        <f t="shared" si="3"/>
        <v>0</v>
      </c>
      <c r="BD275" s="142">
        <f t="shared" si="4"/>
        <v>0</v>
      </c>
      <c r="BE275" s="142">
        <f t="shared" si="5"/>
        <v>0</v>
      </c>
      <c r="CA275" s="173">
        <v>12</v>
      </c>
      <c r="CB275" s="173">
        <v>0</v>
      </c>
      <c r="CZ275" s="142">
        <v>0</v>
      </c>
    </row>
    <row r="276" spans="1:104" ht="12.75">
      <c r="A276" s="167">
        <v>69</v>
      </c>
      <c r="B276" s="168" t="s">
        <v>320</v>
      </c>
      <c r="C276" s="169" t="s">
        <v>321</v>
      </c>
      <c r="D276" s="170" t="s">
        <v>85</v>
      </c>
      <c r="E276" s="171">
        <v>5</v>
      </c>
      <c r="F276" s="171">
        <v>0</v>
      </c>
      <c r="G276" s="172">
        <f t="shared" si="0"/>
        <v>0</v>
      </c>
      <c r="O276" s="166">
        <v>2</v>
      </c>
      <c r="AA276" s="142">
        <v>3</v>
      </c>
      <c r="AB276" s="142">
        <v>0</v>
      </c>
      <c r="AC276" s="142">
        <v>54914592</v>
      </c>
      <c r="AZ276" s="142">
        <v>2</v>
      </c>
      <c r="BA276" s="142">
        <f t="shared" si="1"/>
        <v>0</v>
      </c>
      <c r="BB276" s="142">
        <f t="shared" si="2"/>
        <v>0</v>
      </c>
      <c r="BC276" s="142">
        <f t="shared" si="3"/>
        <v>0</v>
      </c>
      <c r="BD276" s="142">
        <f t="shared" si="4"/>
        <v>0</v>
      </c>
      <c r="BE276" s="142">
        <f t="shared" si="5"/>
        <v>0</v>
      </c>
      <c r="CA276" s="173">
        <v>3</v>
      </c>
      <c r="CB276" s="173">
        <v>0</v>
      </c>
      <c r="CZ276" s="142">
        <v>0.00075</v>
      </c>
    </row>
    <row r="277" spans="1:104" ht="12.75">
      <c r="A277" s="167">
        <v>70</v>
      </c>
      <c r="B277" s="168" t="s">
        <v>322</v>
      </c>
      <c r="C277" s="169" t="s">
        <v>323</v>
      </c>
      <c r="D277" s="170" t="s">
        <v>85</v>
      </c>
      <c r="E277" s="171">
        <v>3</v>
      </c>
      <c r="F277" s="171">
        <v>0</v>
      </c>
      <c r="G277" s="172">
        <f t="shared" si="0"/>
        <v>0</v>
      </c>
      <c r="O277" s="166">
        <v>2</v>
      </c>
      <c r="AA277" s="142">
        <v>3</v>
      </c>
      <c r="AB277" s="142">
        <v>7</v>
      </c>
      <c r="AC277" s="142">
        <v>54917015</v>
      </c>
      <c r="AZ277" s="142">
        <v>2</v>
      </c>
      <c r="BA277" s="142">
        <f t="shared" si="1"/>
        <v>0</v>
      </c>
      <c r="BB277" s="142">
        <f t="shared" si="2"/>
        <v>0</v>
      </c>
      <c r="BC277" s="142">
        <f t="shared" si="3"/>
        <v>0</v>
      </c>
      <c r="BD277" s="142">
        <f t="shared" si="4"/>
        <v>0</v>
      </c>
      <c r="BE277" s="142">
        <f t="shared" si="5"/>
        <v>0</v>
      </c>
      <c r="CA277" s="173">
        <v>3</v>
      </c>
      <c r="CB277" s="173">
        <v>7</v>
      </c>
      <c r="CZ277" s="142">
        <v>0.00307</v>
      </c>
    </row>
    <row r="278" spans="1:104" ht="12.75">
      <c r="A278" s="167">
        <v>71</v>
      </c>
      <c r="B278" s="168" t="s">
        <v>324</v>
      </c>
      <c r="C278" s="169" t="s">
        <v>325</v>
      </c>
      <c r="D278" s="170" t="s">
        <v>85</v>
      </c>
      <c r="E278" s="171">
        <v>5</v>
      </c>
      <c r="F278" s="171">
        <v>0</v>
      </c>
      <c r="G278" s="172">
        <f t="shared" si="0"/>
        <v>0</v>
      </c>
      <c r="O278" s="166">
        <v>2</v>
      </c>
      <c r="AA278" s="142">
        <v>3</v>
      </c>
      <c r="AB278" s="142">
        <v>0</v>
      </c>
      <c r="AC278" s="142">
        <v>54926043</v>
      </c>
      <c r="AZ278" s="142">
        <v>2</v>
      </c>
      <c r="BA278" s="142">
        <f t="shared" si="1"/>
        <v>0</v>
      </c>
      <c r="BB278" s="142">
        <f t="shared" si="2"/>
        <v>0</v>
      </c>
      <c r="BC278" s="142">
        <f t="shared" si="3"/>
        <v>0</v>
      </c>
      <c r="BD278" s="142">
        <f t="shared" si="4"/>
        <v>0</v>
      </c>
      <c r="BE278" s="142">
        <f t="shared" si="5"/>
        <v>0</v>
      </c>
      <c r="CA278" s="173">
        <v>3</v>
      </c>
      <c r="CB278" s="173">
        <v>0</v>
      </c>
      <c r="CZ278" s="142">
        <v>0.00045</v>
      </c>
    </row>
    <row r="279" spans="1:104" ht="12.75">
      <c r="A279" s="167">
        <v>72</v>
      </c>
      <c r="B279" s="168" t="s">
        <v>326</v>
      </c>
      <c r="C279" s="169" t="s">
        <v>327</v>
      </c>
      <c r="D279" s="170" t="s">
        <v>85</v>
      </c>
      <c r="E279" s="171">
        <v>2</v>
      </c>
      <c r="F279" s="171">
        <v>0</v>
      </c>
      <c r="G279" s="172">
        <f t="shared" si="0"/>
        <v>0</v>
      </c>
      <c r="O279" s="166">
        <v>2</v>
      </c>
      <c r="AA279" s="142">
        <v>3</v>
      </c>
      <c r="AB279" s="142">
        <v>0</v>
      </c>
      <c r="AC279" s="142">
        <v>61161721</v>
      </c>
      <c r="AZ279" s="142">
        <v>2</v>
      </c>
      <c r="BA279" s="142">
        <f t="shared" si="1"/>
        <v>0</v>
      </c>
      <c r="BB279" s="142">
        <f t="shared" si="2"/>
        <v>0</v>
      </c>
      <c r="BC279" s="142">
        <f t="shared" si="3"/>
        <v>0</v>
      </c>
      <c r="BD279" s="142">
        <f t="shared" si="4"/>
        <v>0</v>
      </c>
      <c r="BE279" s="142">
        <f t="shared" si="5"/>
        <v>0</v>
      </c>
      <c r="CA279" s="173">
        <v>3</v>
      </c>
      <c r="CB279" s="173">
        <v>0</v>
      </c>
      <c r="CZ279" s="142">
        <v>0.02</v>
      </c>
    </row>
    <row r="280" spans="1:15" ht="12.75">
      <c r="A280" s="174"/>
      <c r="B280" s="176"/>
      <c r="C280" s="224" t="s">
        <v>86</v>
      </c>
      <c r="D280" s="225"/>
      <c r="E280" s="177">
        <v>0</v>
      </c>
      <c r="F280" s="178"/>
      <c r="G280" s="179"/>
      <c r="M280" s="175" t="s">
        <v>86</v>
      </c>
      <c r="O280" s="166"/>
    </row>
    <row r="281" spans="1:15" ht="12.75">
      <c r="A281" s="174"/>
      <c r="B281" s="176"/>
      <c r="C281" s="224" t="s">
        <v>185</v>
      </c>
      <c r="D281" s="225"/>
      <c r="E281" s="177">
        <v>2</v>
      </c>
      <c r="F281" s="178"/>
      <c r="G281" s="179"/>
      <c r="M281" s="175">
        <v>2</v>
      </c>
      <c r="O281" s="166"/>
    </row>
    <row r="282" spans="1:104" ht="12.75">
      <c r="A282" s="167">
        <v>73</v>
      </c>
      <c r="B282" s="168" t="s">
        <v>328</v>
      </c>
      <c r="C282" s="169" t="s">
        <v>329</v>
      </c>
      <c r="D282" s="170" t="s">
        <v>85</v>
      </c>
      <c r="E282" s="171">
        <v>2</v>
      </c>
      <c r="F282" s="171">
        <v>0</v>
      </c>
      <c r="G282" s="172">
        <f>E282*F282</f>
        <v>0</v>
      </c>
      <c r="O282" s="166">
        <v>2</v>
      </c>
      <c r="AA282" s="142">
        <v>3</v>
      </c>
      <c r="AB282" s="142">
        <v>7</v>
      </c>
      <c r="AC282" s="142">
        <v>61165311</v>
      </c>
      <c r="AZ282" s="142">
        <v>2</v>
      </c>
      <c r="BA282" s="142">
        <f>IF(AZ282=1,G282,0)</f>
        <v>0</v>
      </c>
      <c r="BB282" s="142">
        <f>IF(AZ282=2,G282,0)</f>
        <v>0</v>
      </c>
      <c r="BC282" s="142">
        <f>IF(AZ282=3,G282,0)</f>
        <v>0</v>
      </c>
      <c r="BD282" s="142">
        <f>IF(AZ282=4,G282,0)</f>
        <v>0</v>
      </c>
      <c r="BE282" s="142">
        <f>IF(AZ282=5,G282,0)</f>
        <v>0</v>
      </c>
      <c r="CA282" s="173">
        <v>3</v>
      </c>
      <c r="CB282" s="173">
        <v>7</v>
      </c>
      <c r="CZ282" s="142">
        <v>0.038</v>
      </c>
    </row>
    <row r="283" spans="1:104" ht="12.75">
      <c r="A283" s="167">
        <v>74</v>
      </c>
      <c r="B283" s="168" t="s">
        <v>330</v>
      </c>
      <c r="C283" s="169" t="s">
        <v>331</v>
      </c>
      <c r="D283" s="170" t="s">
        <v>62</v>
      </c>
      <c r="E283" s="171"/>
      <c r="F283" s="171">
        <v>0</v>
      </c>
      <c r="G283" s="172">
        <f>E283*F283</f>
        <v>0</v>
      </c>
      <c r="O283" s="166">
        <v>2</v>
      </c>
      <c r="AA283" s="142">
        <v>7</v>
      </c>
      <c r="AB283" s="142">
        <v>1002</v>
      </c>
      <c r="AC283" s="142">
        <v>5</v>
      </c>
      <c r="AZ283" s="142">
        <v>2</v>
      </c>
      <c r="BA283" s="142">
        <f>IF(AZ283=1,G283,0)</f>
        <v>0</v>
      </c>
      <c r="BB283" s="142">
        <f>IF(AZ283=2,G283,0)</f>
        <v>0</v>
      </c>
      <c r="BC283" s="142">
        <f>IF(AZ283=3,G283,0)</f>
        <v>0</v>
      </c>
      <c r="BD283" s="142">
        <f>IF(AZ283=4,G283,0)</f>
        <v>0</v>
      </c>
      <c r="BE283" s="142">
        <f>IF(AZ283=5,G283,0)</f>
        <v>0</v>
      </c>
      <c r="CA283" s="173">
        <v>7</v>
      </c>
      <c r="CB283" s="173">
        <v>1002</v>
      </c>
      <c r="CZ283" s="142">
        <v>0</v>
      </c>
    </row>
    <row r="284" spans="1:57" ht="12.75">
      <c r="A284" s="180"/>
      <c r="B284" s="181" t="s">
        <v>75</v>
      </c>
      <c r="C284" s="182" t="str">
        <f>CONCATENATE(B252," ",C252)</f>
        <v>766 Konstrukce truhlářské</v>
      </c>
      <c r="D284" s="183"/>
      <c r="E284" s="184"/>
      <c r="F284" s="185"/>
      <c r="G284" s="186">
        <f>SUM(G252:G283)</f>
        <v>0</v>
      </c>
      <c r="O284" s="166">
        <v>4</v>
      </c>
      <c r="BA284" s="187">
        <f>SUM(BA252:BA283)</f>
        <v>0</v>
      </c>
      <c r="BB284" s="187">
        <f>SUM(BB252:BB283)</f>
        <v>0</v>
      </c>
      <c r="BC284" s="187">
        <f>SUM(BC252:BC283)</f>
        <v>0</v>
      </c>
      <c r="BD284" s="187">
        <f>SUM(BD252:BD283)</f>
        <v>0</v>
      </c>
      <c r="BE284" s="187">
        <f>SUM(BE252:BE283)</f>
        <v>0</v>
      </c>
    </row>
    <row r="285" spans="1:15" ht="12.75">
      <c r="A285" s="159" t="s">
        <v>73</v>
      </c>
      <c r="B285" s="160" t="s">
        <v>332</v>
      </c>
      <c r="C285" s="161" t="s">
        <v>333</v>
      </c>
      <c r="D285" s="162"/>
      <c r="E285" s="163"/>
      <c r="F285" s="163"/>
      <c r="G285" s="164"/>
      <c r="H285" s="165"/>
      <c r="I285" s="165"/>
      <c r="O285" s="166">
        <v>1</v>
      </c>
    </row>
    <row r="286" spans="1:104" ht="12.75">
      <c r="A286" s="167">
        <v>75</v>
      </c>
      <c r="B286" s="168" t="s">
        <v>334</v>
      </c>
      <c r="C286" s="169" t="s">
        <v>335</v>
      </c>
      <c r="D286" s="170" t="s">
        <v>151</v>
      </c>
      <c r="E286" s="171">
        <v>393.35</v>
      </c>
      <c r="F286" s="171">
        <v>0</v>
      </c>
      <c r="G286" s="172">
        <f>E286*F286</f>
        <v>0</v>
      </c>
      <c r="O286" s="166">
        <v>2</v>
      </c>
      <c r="AA286" s="142">
        <v>1</v>
      </c>
      <c r="AB286" s="142">
        <v>7</v>
      </c>
      <c r="AC286" s="142">
        <v>7</v>
      </c>
      <c r="AZ286" s="142">
        <v>2</v>
      </c>
      <c r="BA286" s="142">
        <f>IF(AZ286=1,G286,0)</f>
        <v>0</v>
      </c>
      <c r="BB286" s="142">
        <f>IF(AZ286=2,G286,0)</f>
        <v>0</v>
      </c>
      <c r="BC286" s="142">
        <f>IF(AZ286=3,G286,0)</f>
        <v>0</v>
      </c>
      <c r="BD286" s="142">
        <f>IF(AZ286=4,G286,0)</f>
        <v>0</v>
      </c>
      <c r="BE286" s="142">
        <f>IF(AZ286=5,G286,0)</f>
        <v>0</v>
      </c>
      <c r="CA286" s="173">
        <v>1</v>
      </c>
      <c r="CB286" s="173">
        <v>7</v>
      </c>
      <c r="CZ286" s="142">
        <v>0</v>
      </c>
    </row>
    <row r="287" spans="1:15" ht="12.75">
      <c r="A287" s="174"/>
      <c r="B287" s="176"/>
      <c r="C287" s="224" t="s">
        <v>336</v>
      </c>
      <c r="D287" s="225"/>
      <c r="E287" s="177">
        <v>0</v>
      </c>
      <c r="F287" s="178"/>
      <c r="G287" s="179"/>
      <c r="M287" s="175" t="s">
        <v>336</v>
      </c>
      <c r="O287" s="166"/>
    </row>
    <row r="288" spans="1:15" ht="12.75">
      <c r="A288" s="174"/>
      <c r="B288" s="176"/>
      <c r="C288" s="224" t="s">
        <v>114</v>
      </c>
      <c r="D288" s="225"/>
      <c r="E288" s="177">
        <v>0</v>
      </c>
      <c r="F288" s="178"/>
      <c r="G288" s="179"/>
      <c r="M288" s="175" t="s">
        <v>114</v>
      </c>
      <c r="O288" s="166"/>
    </row>
    <row r="289" spans="1:15" ht="12.75">
      <c r="A289" s="174"/>
      <c r="B289" s="176"/>
      <c r="C289" s="224" t="s">
        <v>337</v>
      </c>
      <c r="D289" s="225"/>
      <c r="E289" s="177">
        <v>115.58</v>
      </c>
      <c r="F289" s="178"/>
      <c r="G289" s="179"/>
      <c r="M289" s="175" t="s">
        <v>337</v>
      </c>
      <c r="O289" s="166"/>
    </row>
    <row r="290" spans="1:15" ht="12.75">
      <c r="A290" s="174"/>
      <c r="B290" s="176"/>
      <c r="C290" s="224" t="s">
        <v>116</v>
      </c>
      <c r="D290" s="225"/>
      <c r="E290" s="177">
        <v>0</v>
      </c>
      <c r="F290" s="178"/>
      <c r="G290" s="179"/>
      <c r="M290" s="175" t="s">
        <v>116</v>
      </c>
      <c r="O290" s="166"/>
    </row>
    <row r="291" spans="1:15" ht="12.75">
      <c r="A291" s="174"/>
      <c r="B291" s="176"/>
      <c r="C291" s="224" t="s">
        <v>337</v>
      </c>
      <c r="D291" s="225"/>
      <c r="E291" s="177">
        <v>115.58</v>
      </c>
      <c r="F291" s="178"/>
      <c r="G291" s="179"/>
      <c r="M291" s="175" t="s">
        <v>337</v>
      </c>
      <c r="O291" s="166"/>
    </row>
    <row r="292" spans="1:15" ht="12.75">
      <c r="A292" s="174"/>
      <c r="B292" s="176"/>
      <c r="C292" s="224" t="s">
        <v>338</v>
      </c>
      <c r="D292" s="225"/>
      <c r="E292" s="177">
        <v>0</v>
      </c>
      <c r="F292" s="178"/>
      <c r="G292" s="179"/>
      <c r="M292" s="175" t="s">
        <v>338</v>
      </c>
      <c r="O292" s="166"/>
    </row>
    <row r="293" spans="1:15" ht="12.75">
      <c r="A293" s="174"/>
      <c r="B293" s="176"/>
      <c r="C293" s="224" t="s">
        <v>114</v>
      </c>
      <c r="D293" s="225"/>
      <c r="E293" s="177">
        <v>0</v>
      </c>
      <c r="F293" s="178"/>
      <c r="G293" s="179"/>
      <c r="M293" s="175" t="s">
        <v>114</v>
      </c>
      <c r="O293" s="166"/>
    </row>
    <row r="294" spans="1:15" ht="12.75">
      <c r="A294" s="174"/>
      <c r="B294" s="176"/>
      <c r="C294" s="224" t="s">
        <v>339</v>
      </c>
      <c r="D294" s="225"/>
      <c r="E294" s="177">
        <v>81.1</v>
      </c>
      <c r="F294" s="178"/>
      <c r="G294" s="179"/>
      <c r="M294" s="175" t="s">
        <v>339</v>
      </c>
      <c r="O294" s="166"/>
    </row>
    <row r="295" spans="1:15" ht="12.75">
      <c r="A295" s="174"/>
      <c r="B295" s="176"/>
      <c r="C295" s="224" t="s">
        <v>116</v>
      </c>
      <c r="D295" s="225"/>
      <c r="E295" s="177">
        <v>0</v>
      </c>
      <c r="F295" s="178"/>
      <c r="G295" s="179"/>
      <c r="M295" s="175" t="s">
        <v>116</v>
      </c>
      <c r="O295" s="166"/>
    </row>
    <row r="296" spans="1:15" ht="12.75">
      <c r="A296" s="174"/>
      <c r="B296" s="176"/>
      <c r="C296" s="224" t="s">
        <v>340</v>
      </c>
      <c r="D296" s="225"/>
      <c r="E296" s="177">
        <v>81.09</v>
      </c>
      <c r="F296" s="178"/>
      <c r="G296" s="179"/>
      <c r="M296" s="175" t="s">
        <v>340</v>
      </c>
      <c r="O296" s="166"/>
    </row>
    <row r="297" spans="1:104" ht="12.75">
      <c r="A297" s="167">
        <v>76</v>
      </c>
      <c r="B297" s="168" t="s">
        <v>341</v>
      </c>
      <c r="C297" s="169" t="s">
        <v>342</v>
      </c>
      <c r="D297" s="170" t="s">
        <v>93</v>
      </c>
      <c r="E297" s="171">
        <v>393.35</v>
      </c>
      <c r="F297" s="171">
        <v>0</v>
      </c>
      <c r="G297" s="172">
        <f>E297*F297</f>
        <v>0</v>
      </c>
      <c r="O297" s="166">
        <v>2</v>
      </c>
      <c r="AA297" s="142">
        <v>1</v>
      </c>
      <c r="AB297" s="142">
        <v>7</v>
      </c>
      <c r="AC297" s="142">
        <v>7</v>
      </c>
      <c r="AZ297" s="142">
        <v>2</v>
      </c>
      <c r="BA297" s="142">
        <f>IF(AZ297=1,G297,0)</f>
        <v>0</v>
      </c>
      <c r="BB297" s="142">
        <f>IF(AZ297=2,G297,0)</f>
        <v>0</v>
      </c>
      <c r="BC297" s="142">
        <f>IF(AZ297=3,G297,0)</f>
        <v>0</v>
      </c>
      <c r="BD297" s="142">
        <f>IF(AZ297=4,G297,0)</f>
        <v>0</v>
      </c>
      <c r="BE297" s="142">
        <f>IF(AZ297=5,G297,0)</f>
        <v>0</v>
      </c>
      <c r="CA297" s="173">
        <v>1</v>
      </c>
      <c r="CB297" s="173">
        <v>7</v>
      </c>
      <c r="CZ297" s="142">
        <v>0</v>
      </c>
    </row>
    <row r="298" spans="1:104" ht="22.5">
      <c r="A298" s="167">
        <v>77</v>
      </c>
      <c r="B298" s="168" t="s">
        <v>343</v>
      </c>
      <c r="C298" s="169" t="s">
        <v>344</v>
      </c>
      <c r="D298" s="170" t="s">
        <v>93</v>
      </c>
      <c r="E298" s="171">
        <v>162.19</v>
      </c>
      <c r="F298" s="171">
        <v>0</v>
      </c>
      <c r="G298" s="172">
        <f>E298*F298</f>
        <v>0</v>
      </c>
      <c r="O298" s="166">
        <v>2</v>
      </c>
      <c r="AA298" s="142">
        <v>2</v>
      </c>
      <c r="AB298" s="142">
        <v>7</v>
      </c>
      <c r="AC298" s="142">
        <v>7</v>
      </c>
      <c r="AZ298" s="142">
        <v>2</v>
      </c>
      <c r="BA298" s="142">
        <f>IF(AZ298=1,G298,0)</f>
        <v>0</v>
      </c>
      <c r="BB298" s="142">
        <f>IF(AZ298=2,G298,0)</f>
        <v>0</v>
      </c>
      <c r="BC298" s="142">
        <f>IF(AZ298=3,G298,0)</f>
        <v>0</v>
      </c>
      <c r="BD298" s="142">
        <f>IF(AZ298=4,G298,0)</f>
        <v>0</v>
      </c>
      <c r="BE298" s="142">
        <f>IF(AZ298=5,G298,0)</f>
        <v>0</v>
      </c>
      <c r="CA298" s="173">
        <v>2</v>
      </c>
      <c r="CB298" s="173">
        <v>7</v>
      </c>
      <c r="CZ298" s="142">
        <v>0.0036</v>
      </c>
    </row>
    <row r="299" spans="1:15" ht="12.75">
      <c r="A299" s="174"/>
      <c r="B299" s="176"/>
      <c r="C299" s="224" t="s">
        <v>114</v>
      </c>
      <c r="D299" s="225"/>
      <c r="E299" s="177">
        <v>0</v>
      </c>
      <c r="F299" s="178"/>
      <c r="G299" s="179"/>
      <c r="M299" s="175" t="s">
        <v>114</v>
      </c>
      <c r="O299" s="166"/>
    </row>
    <row r="300" spans="1:15" ht="12.75">
      <c r="A300" s="174"/>
      <c r="B300" s="176"/>
      <c r="C300" s="224" t="s">
        <v>339</v>
      </c>
      <c r="D300" s="225"/>
      <c r="E300" s="177">
        <v>81.1</v>
      </c>
      <c r="F300" s="178"/>
      <c r="G300" s="179"/>
      <c r="M300" s="175" t="s">
        <v>339</v>
      </c>
      <c r="O300" s="166"/>
    </row>
    <row r="301" spans="1:15" ht="12.75">
      <c r="A301" s="174"/>
      <c r="B301" s="176"/>
      <c r="C301" s="224" t="s">
        <v>116</v>
      </c>
      <c r="D301" s="225"/>
      <c r="E301" s="177">
        <v>0</v>
      </c>
      <c r="F301" s="178"/>
      <c r="G301" s="179"/>
      <c r="M301" s="175" t="s">
        <v>116</v>
      </c>
      <c r="O301" s="166"/>
    </row>
    <row r="302" spans="1:15" ht="12.75">
      <c r="A302" s="174"/>
      <c r="B302" s="176"/>
      <c r="C302" s="224" t="s">
        <v>340</v>
      </c>
      <c r="D302" s="225"/>
      <c r="E302" s="177">
        <v>81.09</v>
      </c>
      <c r="F302" s="178"/>
      <c r="G302" s="179"/>
      <c r="M302" s="175" t="s">
        <v>340</v>
      </c>
      <c r="O302" s="166"/>
    </row>
    <row r="303" spans="1:104" ht="22.5">
      <c r="A303" s="167">
        <v>78</v>
      </c>
      <c r="B303" s="168" t="s">
        <v>345</v>
      </c>
      <c r="C303" s="169" t="s">
        <v>346</v>
      </c>
      <c r="D303" s="170" t="s">
        <v>93</v>
      </c>
      <c r="E303" s="171">
        <v>254.17</v>
      </c>
      <c r="F303" s="171">
        <v>0</v>
      </c>
      <c r="G303" s="172">
        <f>E303*F303</f>
        <v>0</v>
      </c>
      <c r="O303" s="166">
        <v>2</v>
      </c>
      <c r="AA303" s="142">
        <v>2</v>
      </c>
      <c r="AB303" s="142">
        <v>7</v>
      </c>
      <c r="AC303" s="142">
        <v>7</v>
      </c>
      <c r="AZ303" s="142">
        <v>2</v>
      </c>
      <c r="BA303" s="142">
        <f>IF(AZ303=1,G303,0)</f>
        <v>0</v>
      </c>
      <c r="BB303" s="142">
        <f>IF(AZ303=2,G303,0)</f>
        <v>0</v>
      </c>
      <c r="BC303" s="142">
        <f>IF(AZ303=3,G303,0)</f>
        <v>0</v>
      </c>
      <c r="BD303" s="142">
        <f>IF(AZ303=4,G303,0)</f>
        <v>0</v>
      </c>
      <c r="BE303" s="142">
        <f>IF(AZ303=5,G303,0)</f>
        <v>0</v>
      </c>
      <c r="CA303" s="173">
        <v>2</v>
      </c>
      <c r="CB303" s="173">
        <v>7</v>
      </c>
      <c r="CZ303" s="142">
        <v>0.00225</v>
      </c>
    </row>
    <row r="304" spans="1:15" ht="12.75">
      <c r="A304" s="174"/>
      <c r="B304" s="176"/>
      <c r="C304" s="224" t="s">
        <v>86</v>
      </c>
      <c r="D304" s="225"/>
      <c r="E304" s="177">
        <v>0</v>
      </c>
      <c r="F304" s="178"/>
      <c r="G304" s="179"/>
      <c r="M304" s="175" t="s">
        <v>86</v>
      </c>
      <c r="O304" s="166"/>
    </row>
    <row r="305" spans="1:15" ht="12.75">
      <c r="A305" s="174"/>
      <c r="B305" s="176"/>
      <c r="C305" s="224" t="s">
        <v>172</v>
      </c>
      <c r="D305" s="225"/>
      <c r="E305" s="177">
        <v>23.01</v>
      </c>
      <c r="F305" s="178"/>
      <c r="G305" s="179"/>
      <c r="M305" s="175" t="s">
        <v>172</v>
      </c>
      <c r="O305" s="166"/>
    </row>
    <row r="306" spans="1:15" ht="12.75">
      <c r="A306" s="174"/>
      <c r="B306" s="176"/>
      <c r="C306" s="224" t="s">
        <v>114</v>
      </c>
      <c r="D306" s="225"/>
      <c r="E306" s="177">
        <v>0</v>
      </c>
      <c r="F306" s="178"/>
      <c r="G306" s="179"/>
      <c r="M306" s="175" t="s">
        <v>114</v>
      </c>
      <c r="O306" s="166"/>
    </row>
    <row r="307" spans="1:15" ht="12.75">
      <c r="A307" s="174"/>
      <c r="B307" s="176"/>
      <c r="C307" s="224" t="s">
        <v>337</v>
      </c>
      <c r="D307" s="225"/>
      <c r="E307" s="177">
        <v>115.58</v>
      </c>
      <c r="F307" s="178"/>
      <c r="G307" s="179"/>
      <c r="M307" s="175" t="s">
        <v>337</v>
      </c>
      <c r="O307" s="166"/>
    </row>
    <row r="308" spans="1:15" ht="12.75">
      <c r="A308" s="174"/>
      <c r="B308" s="176"/>
      <c r="C308" s="224" t="s">
        <v>116</v>
      </c>
      <c r="D308" s="225"/>
      <c r="E308" s="177">
        <v>0</v>
      </c>
      <c r="F308" s="178"/>
      <c r="G308" s="179"/>
      <c r="M308" s="175" t="s">
        <v>116</v>
      </c>
      <c r="O308" s="166"/>
    </row>
    <row r="309" spans="1:15" ht="12.75">
      <c r="A309" s="174"/>
      <c r="B309" s="176"/>
      <c r="C309" s="224" t="s">
        <v>337</v>
      </c>
      <c r="D309" s="225"/>
      <c r="E309" s="177">
        <v>115.58</v>
      </c>
      <c r="F309" s="178"/>
      <c r="G309" s="179"/>
      <c r="M309" s="175" t="s">
        <v>337</v>
      </c>
      <c r="O309" s="166"/>
    </row>
    <row r="310" spans="1:104" ht="12.75">
      <c r="A310" s="167">
        <v>79</v>
      </c>
      <c r="B310" s="168" t="s">
        <v>347</v>
      </c>
      <c r="C310" s="169" t="s">
        <v>348</v>
      </c>
      <c r="D310" s="170" t="s">
        <v>62</v>
      </c>
      <c r="E310" s="171"/>
      <c r="F310" s="171">
        <v>0</v>
      </c>
      <c r="G310" s="172">
        <f>E310*F310</f>
        <v>0</v>
      </c>
      <c r="O310" s="166">
        <v>2</v>
      </c>
      <c r="AA310" s="142">
        <v>7</v>
      </c>
      <c r="AB310" s="142">
        <v>1002</v>
      </c>
      <c r="AC310" s="142">
        <v>5</v>
      </c>
      <c r="AZ310" s="142">
        <v>2</v>
      </c>
      <c r="BA310" s="142">
        <f>IF(AZ310=1,G310,0)</f>
        <v>0</v>
      </c>
      <c r="BB310" s="142">
        <f>IF(AZ310=2,G310,0)</f>
        <v>0</v>
      </c>
      <c r="BC310" s="142">
        <f>IF(AZ310=3,G310,0)</f>
        <v>0</v>
      </c>
      <c r="BD310" s="142">
        <f>IF(AZ310=4,G310,0)</f>
        <v>0</v>
      </c>
      <c r="BE310" s="142">
        <f>IF(AZ310=5,G310,0)</f>
        <v>0</v>
      </c>
      <c r="CA310" s="173">
        <v>7</v>
      </c>
      <c r="CB310" s="173">
        <v>1002</v>
      </c>
      <c r="CZ310" s="142">
        <v>0</v>
      </c>
    </row>
    <row r="311" spans="1:57" ht="12.75">
      <c r="A311" s="180"/>
      <c r="B311" s="181" t="s">
        <v>75</v>
      </c>
      <c r="C311" s="182" t="str">
        <f>CONCATENATE(B285," ",C285)</f>
        <v>776 Podlahy povlakové</v>
      </c>
      <c r="D311" s="183"/>
      <c r="E311" s="184"/>
      <c r="F311" s="185"/>
      <c r="G311" s="186">
        <f>SUM(G285:G310)</f>
        <v>0</v>
      </c>
      <c r="O311" s="166">
        <v>4</v>
      </c>
      <c r="BA311" s="187">
        <f>SUM(BA285:BA310)</f>
        <v>0</v>
      </c>
      <c r="BB311" s="187">
        <f>SUM(BB285:BB310)</f>
        <v>0</v>
      </c>
      <c r="BC311" s="187">
        <f>SUM(BC285:BC310)</f>
        <v>0</v>
      </c>
      <c r="BD311" s="187">
        <f>SUM(BD285:BD310)</f>
        <v>0</v>
      </c>
      <c r="BE311" s="187">
        <f>SUM(BE285:BE310)</f>
        <v>0</v>
      </c>
    </row>
    <row r="312" spans="1:15" ht="12.75">
      <c r="A312" s="159" t="s">
        <v>73</v>
      </c>
      <c r="B312" s="160" t="s">
        <v>349</v>
      </c>
      <c r="C312" s="161" t="s">
        <v>350</v>
      </c>
      <c r="D312" s="162"/>
      <c r="E312" s="163"/>
      <c r="F312" s="163"/>
      <c r="G312" s="164"/>
      <c r="H312" s="165"/>
      <c r="I312" s="165"/>
      <c r="O312" s="166">
        <v>1</v>
      </c>
    </row>
    <row r="313" spans="1:104" ht="12.75">
      <c r="A313" s="167">
        <v>80</v>
      </c>
      <c r="B313" s="168" t="s">
        <v>351</v>
      </c>
      <c r="C313" s="169" t="s">
        <v>352</v>
      </c>
      <c r="D313" s="170" t="s">
        <v>93</v>
      </c>
      <c r="E313" s="171">
        <v>393.35</v>
      </c>
      <c r="F313" s="171">
        <v>0</v>
      </c>
      <c r="G313" s="172">
        <f>E313*F313</f>
        <v>0</v>
      </c>
      <c r="O313" s="166">
        <v>2</v>
      </c>
      <c r="AA313" s="142">
        <v>1</v>
      </c>
      <c r="AB313" s="142">
        <v>7</v>
      </c>
      <c r="AC313" s="142">
        <v>7</v>
      </c>
      <c r="AZ313" s="142">
        <v>2</v>
      </c>
      <c r="BA313" s="142">
        <f>IF(AZ313=1,G313,0)</f>
        <v>0</v>
      </c>
      <c r="BB313" s="142">
        <f>IF(AZ313=2,G313,0)</f>
        <v>0</v>
      </c>
      <c r="BC313" s="142">
        <f>IF(AZ313=3,G313,0)</f>
        <v>0</v>
      </c>
      <c r="BD313" s="142">
        <f>IF(AZ313=4,G313,0)</f>
        <v>0</v>
      </c>
      <c r="BE313" s="142">
        <f>IF(AZ313=5,G313,0)</f>
        <v>0</v>
      </c>
      <c r="CA313" s="173">
        <v>1</v>
      </c>
      <c r="CB313" s="173">
        <v>7</v>
      </c>
      <c r="CZ313" s="142">
        <v>0.0045</v>
      </c>
    </row>
    <row r="314" spans="1:15" ht="12.75">
      <c r="A314" s="174"/>
      <c r="B314" s="176"/>
      <c r="C314" s="224" t="s">
        <v>336</v>
      </c>
      <c r="D314" s="225"/>
      <c r="E314" s="177">
        <v>0</v>
      </c>
      <c r="F314" s="178"/>
      <c r="G314" s="179"/>
      <c r="M314" s="175" t="s">
        <v>336</v>
      </c>
      <c r="O314" s="166"/>
    </row>
    <row r="315" spans="1:15" ht="12.75">
      <c r="A315" s="174"/>
      <c r="B315" s="176"/>
      <c r="C315" s="224" t="s">
        <v>114</v>
      </c>
      <c r="D315" s="225"/>
      <c r="E315" s="177">
        <v>0</v>
      </c>
      <c r="F315" s="178"/>
      <c r="G315" s="179"/>
      <c r="M315" s="175" t="s">
        <v>114</v>
      </c>
      <c r="O315" s="166"/>
    </row>
    <row r="316" spans="1:15" ht="12.75">
      <c r="A316" s="174"/>
      <c r="B316" s="176"/>
      <c r="C316" s="224" t="s">
        <v>337</v>
      </c>
      <c r="D316" s="225"/>
      <c r="E316" s="177">
        <v>115.58</v>
      </c>
      <c r="F316" s="178"/>
      <c r="G316" s="179"/>
      <c r="M316" s="175" t="s">
        <v>337</v>
      </c>
      <c r="O316" s="166"/>
    </row>
    <row r="317" spans="1:15" ht="12.75">
      <c r="A317" s="174"/>
      <c r="B317" s="176"/>
      <c r="C317" s="224" t="s">
        <v>116</v>
      </c>
      <c r="D317" s="225"/>
      <c r="E317" s="177">
        <v>0</v>
      </c>
      <c r="F317" s="178"/>
      <c r="G317" s="179"/>
      <c r="M317" s="175" t="s">
        <v>116</v>
      </c>
      <c r="O317" s="166"/>
    </row>
    <row r="318" spans="1:15" ht="12.75">
      <c r="A318" s="174"/>
      <c r="B318" s="176"/>
      <c r="C318" s="224" t="s">
        <v>337</v>
      </c>
      <c r="D318" s="225"/>
      <c r="E318" s="177">
        <v>115.58</v>
      </c>
      <c r="F318" s="178"/>
      <c r="G318" s="179"/>
      <c r="M318" s="175" t="s">
        <v>337</v>
      </c>
      <c r="O318" s="166"/>
    </row>
    <row r="319" spans="1:15" ht="12.75">
      <c r="A319" s="174"/>
      <c r="B319" s="176"/>
      <c r="C319" s="224" t="s">
        <v>338</v>
      </c>
      <c r="D319" s="225"/>
      <c r="E319" s="177">
        <v>0</v>
      </c>
      <c r="F319" s="178"/>
      <c r="G319" s="179"/>
      <c r="M319" s="175" t="s">
        <v>338</v>
      </c>
      <c r="O319" s="166"/>
    </row>
    <row r="320" spans="1:15" ht="12.75">
      <c r="A320" s="174"/>
      <c r="B320" s="176"/>
      <c r="C320" s="224" t="s">
        <v>114</v>
      </c>
      <c r="D320" s="225"/>
      <c r="E320" s="177">
        <v>0</v>
      </c>
      <c r="F320" s="178"/>
      <c r="G320" s="179"/>
      <c r="M320" s="175" t="s">
        <v>114</v>
      </c>
      <c r="O320" s="166"/>
    </row>
    <row r="321" spans="1:15" ht="12.75">
      <c r="A321" s="174"/>
      <c r="B321" s="176"/>
      <c r="C321" s="224" t="s">
        <v>339</v>
      </c>
      <c r="D321" s="225"/>
      <c r="E321" s="177">
        <v>81.1</v>
      </c>
      <c r="F321" s="178"/>
      <c r="G321" s="179"/>
      <c r="M321" s="175" t="s">
        <v>339</v>
      </c>
      <c r="O321" s="166"/>
    </row>
    <row r="322" spans="1:15" ht="12.75">
      <c r="A322" s="174"/>
      <c r="B322" s="176"/>
      <c r="C322" s="224" t="s">
        <v>116</v>
      </c>
      <c r="D322" s="225"/>
      <c r="E322" s="177">
        <v>0</v>
      </c>
      <c r="F322" s="178"/>
      <c r="G322" s="179"/>
      <c r="M322" s="175" t="s">
        <v>116</v>
      </c>
      <c r="O322" s="166"/>
    </row>
    <row r="323" spans="1:15" ht="12.75">
      <c r="A323" s="174"/>
      <c r="B323" s="176"/>
      <c r="C323" s="224" t="s">
        <v>340</v>
      </c>
      <c r="D323" s="225"/>
      <c r="E323" s="177">
        <v>81.09</v>
      </c>
      <c r="F323" s="178"/>
      <c r="G323" s="179"/>
      <c r="M323" s="175" t="s">
        <v>340</v>
      </c>
      <c r="O323" s="166"/>
    </row>
    <row r="324" spans="1:104" ht="12.75">
      <c r="A324" s="167">
        <v>81</v>
      </c>
      <c r="B324" s="168" t="s">
        <v>353</v>
      </c>
      <c r="C324" s="169" t="s">
        <v>354</v>
      </c>
      <c r="D324" s="170" t="s">
        <v>93</v>
      </c>
      <c r="E324" s="171">
        <v>393.35</v>
      </c>
      <c r="F324" s="171">
        <v>0</v>
      </c>
      <c r="G324" s="172">
        <f>E324*F324</f>
        <v>0</v>
      </c>
      <c r="O324" s="166">
        <v>2</v>
      </c>
      <c r="AA324" s="142">
        <v>1</v>
      </c>
      <c r="AB324" s="142">
        <v>7</v>
      </c>
      <c r="AC324" s="142">
        <v>7</v>
      </c>
      <c r="AZ324" s="142">
        <v>2</v>
      </c>
      <c r="BA324" s="142">
        <f>IF(AZ324=1,G324,0)</f>
        <v>0</v>
      </c>
      <c r="BB324" s="142">
        <f>IF(AZ324=2,G324,0)</f>
        <v>0</v>
      </c>
      <c r="BC324" s="142">
        <f>IF(AZ324=3,G324,0)</f>
        <v>0</v>
      </c>
      <c r="BD324" s="142">
        <f>IF(AZ324=4,G324,0)</f>
        <v>0</v>
      </c>
      <c r="BE324" s="142">
        <f>IF(AZ324=5,G324,0)</f>
        <v>0</v>
      </c>
      <c r="CA324" s="173">
        <v>1</v>
      </c>
      <c r="CB324" s="173">
        <v>7</v>
      </c>
      <c r="CZ324" s="142">
        <v>8E-05</v>
      </c>
    </row>
    <row r="325" spans="1:104" ht="12.75">
      <c r="A325" s="167">
        <v>82</v>
      </c>
      <c r="B325" s="168" t="s">
        <v>355</v>
      </c>
      <c r="C325" s="169" t="s">
        <v>356</v>
      </c>
      <c r="D325" s="170" t="s">
        <v>62</v>
      </c>
      <c r="E325" s="171"/>
      <c r="F325" s="171">
        <v>0</v>
      </c>
      <c r="G325" s="172">
        <f>E325*F325</f>
        <v>0</v>
      </c>
      <c r="O325" s="166">
        <v>2</v>
      </c>
      <c r="AA325" s="142">
        <v>7</v>
      </c>
      <c r="AB325" s="142">
        <v>1002</v>
      </c>
      <c r="AC325" s="142">
        <v>5</v>
      </c>
      <c r="AZ325" s="142">
        <v>2</v>
      </c>
      <c r="BA325" s="142">
        <f>IF(AZ325=1,G325,0)</f>
        <v>0</v>
      </c>
      <c r="BB325" s="142">
        <f>IF(AZ325=2,G325,0)</f>
        <v>0</v>
      </c>
      <c r="BC325" s="142">
        <f>IF(AZ325=3,G325,0)</f>
        <v>0</v>
      </c>
      <c r="BD325" s="142">
        <f>IF(AZ325=4,G325,0)</f>
        <v>0</v>
      </c>
      <c r="BE325" s="142">
        <f>IF(AZ325=5,G325,0)</f>
        <v>0</v>
      </c>
      <c r="CA325" s="173">
        <v>7</v>
      </c>
      <c r="CB325" s="173">
        <v>1002</v>
      </c>
      <c r="CZ325" s="142">
        <v>0</v>
      </c>
    </row>
    <row r="326" spans="1:57" ht="12.75">
      <c r="A326" s="180"/>
      <c r="B326" s="181" t="s">
        <v>75</v>
      </c>
      <c r="C326" s="182" t="str">
        <f>CONCATENATE(B312," ",C312)</f>
        <v>777 Podlahy ze syntetických hmot</v>
      </c>
      <c r="D326" s="183"/>
      <c r="E326" s="184"/>
      <c r="F326" s="185"/>
      <c r="G326" s="186">
        <f>SUM(G312:G325)</f>
        <v>0</v>
      </c>
      <c r="O326" s="166">
        <v>4</v>
      </c>
      <c r="BA326" s="187">
        <f>SUM(BA312:BA325)</f>
        <v>0</v>
      </c>
      <c r="BB326" s="187">
        <f>SUM(BB312:BB325)</f>
        <v>0</v>
      </c>
      <c r="BC326" s="187">
        <f>SUM(BC312:BC325)</f>
        <v>0</v>
      </c>
      <c r="BD326" s="187">
        <f>SUM(BD312:BD325)</f>
        <v>0</v>
      </c>
      <c r="BE326" s="187">
        <f>SUM(BE312:BE325)</f>
        <v>0</v>
      </c>
    </row>
    <row r="327" spans="1:15" ht="12.75">
      <c r="A327" s="159" t="s">
        <v>73</v>
      </c>
      <c r="B327" s="160" t="s">
        <v>357</v>
      </c>
      <c r="C327" s="161" t="s">
        <v>358</v>
      </c>
      <c r="D327" s="162"/>
      <c r="E327" s="163"/>
      <c r="F327" s="163"/>
      <c r="G327" s="164"/>
      <c r="H327" s="165"/>
      <c r="I327" s="165"/>
      <c r="O327" s="166">
        <v>1</v>
      </c>
    </row>
    <row r="328" spans="1:104" ht="12.75">
      <c r="A328" s="167">
        <v>83</v>
      </c>
      <c r="B328" s="168" t="s">
        <v>359</v>
      </c>
      <c r="C328" s="169" t="s">
        <v>360</v>
      </c>
      <c r="D328" s="170" t="s">
        <v>93</v>
      </c>
      <c r="E328" s="171">
        <v>14</v>
      </c>
      <c r="F328" s="171">
        <v>0</v>
      </c>
      <c r="G328" s="172">
        <f>E328*F328</f>
        <v>0</v>
      </c>
      <c r="O328" s="166">
        <v>2</v>
      </c>
      <c r="AA328" s="142">
        <v>1</v>
      </c>
      <c r="AB328" s="142">
        <v>7</v>
      </c>
      <c r="AC328" s="142">
        <v>7</v>
      </c>
      <c r="AZ328" s="142">
        <v>2</v>
      </c>
      <c r="BA328" s="142">
        <f>IF(AZ328=1,G328,0)</f>
        <v>0</v>
      </c>
      <c r="BB328" s="142">
        <f>IF(AZ328=2,G328,0)</f>
        <v>0</v>
      </c>
      <c r="BC328" s="142">
        <f>IF(AZ328=3,G328,0)</f>
        <v>0</v>
      </c>
      <c r="BD328" s="142">
        <f>IF(AZ328=4,G328,0)</f>
        <v>0</v>
      </c>
      <c r="BE328" s="142">
        <f>IF(AZ328=5,G328,0)</f>
        <v>0</v>
      </c>
      <c r="CA328" s="173">
        <v>1</v>
      </c>
      <c r="CB328" s="173">
        <v>7</v>
      </c>
      <c r="CZ328" s="142">
        <v>0.00021</v>
      </c>
    </row>
    <row r="329" spans="1:104" ht="22.5">
      <c r="A329" s="167">
        <v>84</v>
      </c>
      <c r="B329" s="168" t="s">
        <v>361</v>
      </c>
      <c r="C329" s="169" t="s">
        <v>362</v>
      </c>
      <c r="D329" s="170" t="s">
        <v>93</v>
      </c>
      <c r="E329" s="171">
        <v>14</v>
      </c>
      <c r="F329" s="171">
        <v>0</v>
      </c>
      <c r="G329" s="172">
        <f>E329*F329</f>
        <v>0</v>
      </c>
      <c r="O329" s="166">
        <v>2</v>
      </c>
      <c r="AA329" s="142">
        <v>1</v>
      </c>
      <c r="AB329" s="142">
        <v>7</v>
      </c>
      <c r="AC329" s="142">
        <v>7</v>
      </c>
      <c r="AZ329" s="142">
        <v>2</v>
      </c>
      <c r="BA329" s="142">
        <f>IF(AZ329=1,G329,0)</f>
        <v>0</v>
      </c>
      <c r="BB329" s="142">
        <f>IF(AZ329=2,G329,0)</f>
        <v>0</v>
      </c>
      <c r="BC329" s="142">
        <f>IF(AZ329=3,G329,0)</f>
        <v>0</v>
      </c>
      <c r="BD329" s="142">
        <f>IF(AZ329=4,G329,0)</f>
        <v>0</v>
      </c>
      <c r="BE329" s="142">
        <f>IF(AZ329=5,G329,0)</f>
        <v>0</v>
      </c>
      <c r="CA329" s="173">
        <v>1</v>
      </c>
      <c r="CB329" s="173">
        <v>7</v>
      </c>
      <c r="CZ329" s="142">
        <v>0.00276</v>
      </c>
    </row>
    <row r="330" spans="1:104" ht="12.75">
      <c r="A330" s="167">
        <v>85</v>
      </c>
      <c r="B330" s="168" t="s">
        <v>363</v>
      </c>
      <c r="C330" s="169" t="s">
        <v>364</v>
      </c>
      <c r="D330" s="170" t="s">
        <v>93</v>
      </c>
      <c r="E330" s="171">
        <v>15.4</v>
      </c>
      <c r="F330" s="171">
        <v>0</v>
      </c>
      <c r="G330" s="172">
        <f>E330*F330</f>
        <v>0</v>
      </c>
      <c r="O330" s="166">
        <v>2</v>
      </c>
      <c r="AA330" s="142">
        <v>12</v>
      </c>
      <c r="AB330" s="142">
        <v>0</v>
      </c>
      <c r="AC330" s="142">
        <v>13</v>
      </c>
      <c r="AZ330" s="142">
        <v>2</v>
      </c>
      <c r="BA330" s="142">
        <f>IF(AZ330=1,G330,0)</f>
        <v>0</v>
      </c>
      <c r="BB330" s="142">
        <f>IF(AZ330=2,G330,0)</f>
        <v>0</v>
      </c>
      <c r="BC330" s="142">
        <f>IF(AZ330=3,G330,0)</f>
        <v>0</v>
      </c>
      <c r="BD330" s="142">
        <f>IF(AZ330=4,G330,0)</f>
        <v>0</v>
      </c>
      <c r="BE330" s="142">
        <f>IF(AZ330=5,G330,0)</f>
        <v>0</v>
      </c>
      <c r="CA330" s="173">
        <v>12</v>
      </c>
      <c r="CB330" s="173">
        <v>0</v>
      </c>
      <c r="CZ330" s="142">
        <v>0.0105</v>
      </c>
    </row>
    <row r="331" spans="1:15" ht="12.75">
      <c r="A331" s="174"/>
      <c r="B331" s="176"/>
      <c r="C331" s="224" t="s">
        <v>365</v>
      </c>
      <c r="D331" s="225"/>
      <c r="E331" s="177">
        <v>15.4</v>
      </c>
      <c r="F331" s="178"/>
      <c r="G331" s="179"/>
      <c r="M331" s="175" t="s">
        <v>365</v>
      </c>
      <c r="O331" s="166"/>
    </row>
    <row r="332" spans="1:104" ht="12.75">
      <c r="A332" s="167">
        <v>86</v>
      </c>
      <c r="B332" s="168" t="s">
        <v>366</v>
      </c>
      <c r="C332" s="169" t="s">
        <v>367</v>
      </c>
      <c r="D332" s="170" t="s">
        <v>155</v>
      </c>
      <c r="E332" s="171">
        <v>1</v>
      </c>
      <c r="F332" s="171">
        <v>0</v>
      </c>
      <c r="G332" s="172">
        <f>E332*F332</f>
        <v>0</v>
      </c>
      <c r="O332" s="166">
        <v>2</v>
      </c>
      <c r="AA332" s="142">
        <v>12</v>
      </c>
      <c r="AB332" s="142">
        <v>0</v>
      </c>
      <c r="AC332" s="142">
        <v>15</v>
      </c>
      <c r="AZ332" s="142">
        <v>2</v>
      </c>
      <c r="BA332" s="142">
        <f>IF(AZ332=1,G332,0)</f>
        <v>0</v>
      </c>
      <c r="BB332" s="142">
        <f>IF(AZ332=2,G332,0)</f>
        <v>0</v>
      </c>
      <c r="BC332" s="142">
        <f>IF(AZ332=3,G332,0)</f>
        <v>0</v>
      </c>
      <c r="BD332" s="142">
        <f>IF(AZ332=4,G332,0)</f>
        <v>0</v>
      </c>
      <c r="BE332" s="142">
        <f>IF(AZ332=5,G332,0)</f>
        <v>0</v>
      </c>
      <c r="CA332" s="173">
        <v>12</v>
      </c>
      <c r="CB332" s="173">
        <v>0</v>
      </c>
      <c r="CZ332" s="142">
        <v>0</v>
      </c>
    </row>
    <row r="333" spans="1:104" ht="12.75">
      <c r="A333" s="167">
        <v>87</v>
      </c>
      <c r="B333" s="168" t="s">
        <v>368</v>
      </c>
      <c r="C333" s="169" t="s">
        <v>369</v>
      </c>
      <c r="D333" s="170" t="s">
        <v>62</v>
      </c>
      <c r="E333" s="171"/>
      <c r="F333" s="171">
        <v>0</v>
      </c>
      <c r="G333" s="172">
        <f>E333*F333</f>
        <v>0</v>
      </c>
      <c r="O333" s="166">
        <v>2</v>
      </c>
      <c r="AA333" s="142">
        <v>7</v>
      </c>
      <c r="AB333" s="142">
        <v>1002</v>
      </c>
      <c r="AC333" s="142">
        <v>5</v>
      </c>
      <c r="AZ333" s="142">
        <v>2</v>
      </c>
      <c r="BA333" s="142">
        <f>IF(AZ333=1,G333,0)</f>
        <v>0</v>
      </c>
      <c r="BB333" s="142">
        <f>IF(AZ333=2,G333,0)</f>
        <v>0</v>
      </c>
      <c r="BC333" s="142">
        <f>IF(AZ333=3,G333,0)</f>
        <v>0</v>
      </c>
      <c r="BD333" s="142">
        <f>IF(AZ333=4,G333,0)</f>
        <v>0</v>
      </c>
      <c r="BE333" s="142">
        <f>IF(AZ333=5,G333,0)</f>
        <v>0</v>
      </c>
      <c r="CA333" s="173">
        <v>7</v>
      </c>
      <c r="CB333" s="173">
        <v>1002</v>
      </c>
      <c r="CZ333" s="142">
        <v>0</v>
      </c>
    </row>
    <row r="334" spans="1:57" ht="12.75">
      <c r="A334" s="180"/>
      <c r="B334" s="181" t="s">
        <v>75</v>
      </c>
      <c r="C334" s="182" t="str">
        <f>CONCATENATE(B327," ",C327)</f>
        <v>781 Obklady keramické</v>
      </c>
      <c r="D334" s="183"/>
      <c r="E334" s="184"/>
      <c r="F334" s="185"/>
      <c r="G334" s="186">
        <f>SUM(G327:G333)</f>
        <v>0</v>
      </c>
      <c r="O334" s="166">
        <v>4</v>
      </c>
      <c r="BA334" s="187">
        <f>SUM(BA327:BA333)</f>
        <v>0</v>
      </c>
      <c r="BB334" s="187">
        <f>SUM(BB327:BB333)</f>
        <v>0</v>
      </c>
      <c r="BC334" s="187">
        <f>SUM(BC327:BC333)</f>
        <v>0</v>
      </c>
      <c r="BD334" s="187">
        <f>SUM(BD327:BD333)</f>
        <v>0</v>
      </c>
      <c r="BE334" s="187">
        <f>SUM(BE327:BE333)</f>
        <v>0</v>
      </c>
    </row>
    <row r="335" spans="1:15" ht="12.75">
      <c r="A335" s="159" t="s">
        <v>73</v>
      </c>
      <c r="B335" s="160" t="s">
        <v>370</v>
      </c>
      <c r="C335" s="161" t="s">
        <v>371</v>
      </c>
      <c r="D335" s="162"/>
      <c r="E335" s="163"/>
      <c r="F335" s="163"/>
      <c r="G335" s="164"/>
      <c r="H335" s="165"/>
      <c r="I335" s="165"/>
      <c r="O335" s="166">
        <v>1</v>
      </c>
    </row>
    <row r="336" spans="1:104" ht="12.75">
      <c r="A336" s="167">
        <v>88</v>
      </c>
      <c r="B336" s="168" t="s">
        <v>372</v>
      </c>
      <c r="C336" s="169" t="s">
        <v>373</v>
      </c>
      <c r="D336" s="170" t="s">
        <v>93</v>
      </c>
      <c r="E336" s="171">
        <v>211.008</v>
      </c>
      <c r="F336" s="171">
        <v>0</v>
      </c>
      <c r="G336" s="172">
        <f>E336*F336</f>
        <v>0</v>
      </c>
      <c r="O336" s="166">
        <v>2</v>
      </c>
      <c r="AA336" s="142">
        <v>1</v>
      </c>
      <c r="AB336" s="142">
        <v>7</v>
      </c>
      <c r="AC336" s="142">
        <v>7</v>
      </c>
      <c r="AZ336" s="142">
        <v>2</v>
      </c>
      <c r="BA336" s="142">
        <f>IF(AZ336=1,G336,0)</f>
        <v>0</v>
      </c>
      <c r="BB336" s="142">
        <f>IF(AZ336=2,G336,0)</f>
        <v>0</v>
      </c>
      <c r="BC336" s="142">
        <f>IF(AZ336=3,G336,0)</f>
        <v>0</v>
      </c>
      <c r="BD336" s="142">
        <f>IF(AZ336=4,G336,0)</f>
        <v>0</v>
      </c>
      <c r="BE336" s="142">
        <f>IF(AZ336=5,G336,0)</f>
        <v>0</v>
      </c>
      <c r="CA336" s="173">
        <v>1</v>
      </c>
      <c r="CB336" s="173">
        <v>7</v>
      </c>
      <c r="CZ336" s="142">
        <v>0.00081</v>
      </c>
    </row>
    <row r="337" spans="1:15" ht="12.75">
      <c r="A337" s="174"/>
      <c r="B337" s="176"/>
      <c r="C337" s="224" t="s">
        <v>374</v>
      </c>
      <c r="D337" s="225"/>
      <c r="E337" s="177">
        <v>211.008</v>
      </c>
      <c r="F337" s="178"/>
      <c r="G337" s="179"/>
      <c r="M337" s="175" t="s">
        <v>374</v>
      </c>
      <c r="O337" s="166"/>
    </row>
    <row r="338" spans="1:104" ht="12.75">
      <c r="A338" s="167">
        <v>89</v>
      </c>
      <c r="B338" s="168" t="s">
        <v>375</v>
      </c>
      <c r="C338" s="169" t="s">
        <v>376</v>
      </c>
      <c r="D338" s="170" t="s">
        <v>151</v>
      </c>
      <c r="E338" s="171">
        <v>240</v>
      </c>
      <c r="F338" s="171">
        <v>0</v>
      </c>
      <c r="G338" s="172">
        <f>E338*F338</f>
        <v>0</v>
      </c>
      <c r="O338" s="166">
        <v>2</v>
      </c>
      <c r="AA338" s="142">
        <v>1</v>
      </c>
      <c r="AB338" s="142">
        <v>7</v>
      </c>
      <c r="AC338" s="142">
        <v>7</v>
      </c>
      <c r="AZ338" s="142">
        <v>2</v>
      </c>
      <c r="BA338" s="142">
        <f>IF(AZ338=1,G338,0)</f>
        <v>0</v>
      </c>
      <c r="BB338" s="142">
        <f>IF(AZ338=2,G338,0)</f>
        <v>0</v>
      </c>
      <c r="BC338" s="142">
        <f>IF(AZ338=3,G338,0)</f>
        <v>0</v>
      </c>
      <c r="BD338" s="142">
        <f>IF(AZ338=4,G338,0)</f>
        <v>0</v>
      </c>
      <c r="BE338" s="142">
        <f>IF(AZ338=5,G338,0)</f>
        <v>0</v>
      </c>
      <c r="CA338" s="173">
        <v>1</v>
      </c>
      <c r="CB338" s="173">
        <v>7</v>
      </c>
      <c r="CZ338" s="142">
        <v>9E-05</v>
      </c>
    </row>
    <row r="339" spans="1:104" ht="12.75">
      <c r="A339" s="167">
        <v>90</v>
      </c>
      <c r="B339" s="168" t="s">
        <v>377</v>
      </c>
      <c r="C339" s="169" t="s">
        <v>378</v>
      </c>
      <c r="D339" s="170" t="s">
        <v>85</v>
      </c>
      <c r="E339" s="171">
        <v>2</v>
      </c>
      <c r="F339" s="171">
        <v>0</v>
      </c>
      <c r="G339" s="172">
        <f>E339*F339</f>
        <v>0</v>
      </c>
      <c r="O339" s="166">
        <v>2</v>
      </c>
      <c r="AA339" s="142">
        <v>12</v>
      </c>
      <c r="AB339" s="142">
        <v>0</v>
      </c>
      <c r="AC339" s="142">
        <v>16</v>
      </c>
      <c r="AZ339" s="142">
        <v>2</v>
      </c>
      <c r="BA339" s="142">
        <f>IF(AZ339=1,G339,0)</f>
        <v>0</v>
      </c>
      <c r="BB339" s="142">
        <f>IF(AZ339=2,G339,0)</f>
        <v>0</v>
      </c>
      <c r="BC339" s="142">
        <f>IF(AZ339=3,G339,0)</f>
        <v>0</v>
      </c>
      <c r="BD339" s="142">
        <f>IF(AZ339=4,G339,0)</f>
        <v>0</v>
      </c>
      <c r="BE339" s="142">
        <f>IF(AZ339=5,G339,0)</f>
        <v>0</v>
      </c>
      <c r="CA339" s="173">
        <v>12</v>
      </c>
      <c r="CB339" s="173">
        <v>0</v>
      </c>
      <c r="CZ339" s="142">
        <v>0</v>
      </c>
    </row>
    <row r="340" spans="1:104" ht="12.75">
      <c r="A340" s="167">
        <v>91</v>
      </c>
      <c r="B340" s="168" t="s">
        <v>379</v>
      </c>
      <c r="C340" s="169" t="s">
        <v>380</v>
      </c>
      <c r="D340" s="170" t="s">
        <v>93</v>
      </c>
      <c r="E340" s="171">
        <v>463.9226</v>
      </c>
      <c r="F340" s="171">
        <v>0</v>
      </c>
      <c r="G340" s="172">
        <f>E340*F340</f>
        <v>0</v>
      </c>
      <c r="O340" s="166">
        <v>2</v>
      </c>
      <c r="AA340" s="142">
        <v>12</v>
      </c>
      <c r="AB340" s="142">
        <v>0</v>
      </c>
      <c r="AC340" s="142">
        <v>17</v>
      </c>
      <c r="AZ340" s="142">
        <v>2</v>
      </c>
      <c r="BA340" s="142">
        <f>IF(AZ340=1,G340,0)</f>
        <v>0</v>
      </c>
      <c r="BB340" s="142">
        <f>IF(AZ340=2,G340,0)</f>
        <v>0</v>
      </c>
      <c r="BC340" s="142">
        <f>IF(AZ340=3,G340,0)</f>
        <v>0</v>
      </c>
      <c r="BD340" s="142">
        <f>IF(AZ340=4,G340,0)</f>
        <v>0</v>
      </c>
      <c r="BE340" s="142">
        <f>IF(AZ340=5,G340,0)</f>
        <v>0</v>
      </c>
      <c r="CA340" s="173">
        <v>12</v>
      </c>
      <c r="CB340" s="173">
        <v>0</v>
      </c>
      <c r="CZ340" s="142">
        <v>0</v>
      </c>
    </row>
    <row r="341" spans="1:15" ht="12.75">
      <c r="A341" s="174"/>
      <c r="B341" s="176"/>
      <c r="C341" s="224" t="s">
        <v>86</v>
      </c>
      <c r="D341" s="225"/>
      <c r="E341" s="177">
        <v>0</v>
      </c>
      <c r="F341" s="178"/>
      <c r="G341" s="179"/>
      <c r="M341" s="175" t="s">
        <v>86</v>
      </c>
      <c r="O341" s="166"/>
    </row>
    <row r="342" spans="1:15" ht="12.75">
      <c r="A342" s="174"/>
      <c r="B342" s="176"/>
      <c r="C342" s="224" t="s">
        <v>381</v>
      </c>
      <c r="D342" s="225"/>
      <c r="E342" s="177">
        <v>56.4252</v>
      </c>
      <c r="F342" s="178"/>
      <c r="G342" s="179"/>
      <c r="M342" s="175" t="s">
        <v>381</v>
      </c>
      <c r="O342" s="166"/>
    </row>
    <row r="343" spans="1:15" ht="12.75">
      <c r="A343" s="174"/>
      <c r="B343" s="176"/>
      <c r="C343" s="224" t="s">
        <v>114</v>
      </c>
      <c r="D343" s="225"/>
      <c r="E343" s="177">
        <v>0</v>
      </c>
      <c r="F343" s="178"/>
      <c r="G343" s="179"/>
      <c r="M343" s="175" t="s">
        <v>114</v>
      </c>
      <c r="O343" s="166"/>
    </row>
    <row r="344" spans="1:15" ht="12.75">
      <c r="A344" s="174"/>
      <c r="B344" s="176"/>
      <c r="C344" s="224" t="s">
        <v>382</v>
      </c>
      <c r="D344" s="225"/>
      <c r="E344" s="177">
        <v>16.4034</v>
      </c>
      <c r="F344" s="178"/>
      <c r="G344" s="179"/>
      <c r="M344" s="175" t="s">
        <v>382</v>
      </c>
      <c r="O344" s="166"/>
    </row>
    <row r="345" spans="1:15" ht="12.75">
      <c r="A345" s="174"/>
      <c r="B345" s="176"/>
      <c r="C345" s="224" t="s">
        <v>383</v>
      </c>
      <c r="D345" s="225"/>
      <c r="E345" s="177">
        <v>189.216</v>
      </c>
      <c r="F345" s="178"/>
      <c r="G345" s="179"/>
      <c r="M345" s="175" t="s">
        <v>383</v>
      </c>
      <c r="O345" s="166"/>
    </row>
    <row r="346" spans="1:15" ht="12.75">
      <c r="A346" s="174"/>
      <c r="B346" s="176"/>
      <c r="C346" s="224" t="s">
        <v>116</v>
      </c>
      <c r="D346" s="225"/>
      <c r="E346" s="177">
        <v>0</v>
      </c>
      <c r="F346" s="178"/>
      <c r="G346" s="179"/>
      <c r="M346" s="175" t="s">
        <v>116</v>
      </c>
      <c r="O346" s="166"/>
    </row>
    <row r="347" spans="1:15" ht="12.75">
      <c r="A347" s="174"/>
      <c r="B347" s="176"/>
      <c r="C347" s="224" t="s">
        <v>384</v>
      </c>
      <c r="D347" s="225"/>
      <c r="E347" s="177">
        <v>12.662</v>
      </c>
      <c r="F347" s="178"/>
      <c r="G347" s="179"/>
      <c r="M347" s="175" t="s">
        <v>384</v>
      </c>
      <c r="O347" s="166"/>
    </row>
    <row r="348" spans="1:15" ht="12.75">
      <c r="A348" s="174"/>
      <c r="B348" s="176"/>
      <c r="C348" s="224" t="s">
        <v>385</v>
      </c>
      <c r="D348" s="225"/>
      <c r="E348" s="177">
        <v>189.216</v>
      </c>
      <c r="F348" s="178"/>
      <c r="G348" s="179"/>
      <c r="M348" s="175" t="s">
        <v>385</v>
      </c>
      <c r="O348" s="166"/>
    </row>
    <row r="349" spans="1:57" ht="12.75">
      <c r="A349" s="180"/>
      <c r="B349" s="181" t="s">
        <v>75</v>
      </c>
      <c r="C349" s="182" t="str">
        <f>CONCATENATE(B335," ",C335)</f>
        <v>783 Nátěry</v>
      </c>
      <c r="D349" s="183"/>
      <c r="E349" s="184"/>
      <c r="F349" s="185"/>
      <c r="G349" s="186">
        <f>SUM(G335:G348)</f>
        <v>0</v>
      </c>
      <c r="O349" s="166">
        <v>4</v>
      </c>
      <c r="BA349" s="187">
        <f>SUM(BA335:BA348)</f>
        <v>0</v>
      </c>
      <c r="BB349" s="187">
        <f>SUM(BB335:BB348)</f>
        <v>0</v>
      </c>
      <c r="BC349" s="187">
        <f>SUM(BC335:BC348)</f>
        <v>0</v>
      </c>
      <c r="BD349" s="187">
        <f>SUM(BD335:BD348)</f>
        <v>0</v>
      </c>
      <c r="BE349" s="187">
        <f>SUM(BE335:BE348)</f>
        <v>0</v>
      </c>
    </row>
    <row r="350" spans="1:15" ht="12.75">
      <c r="A350" s="159" t="s">
        <v>73</v>
      </c>
      <c r="B350" s="160" t="s">
        <v>386</v>
      </c>
      <c r="C350" s="161" t="s">
        <v>387</v>
      </c>
      <c r="D350" s="162"/>
      <c r="E350" s="163"/>
      <c r="F350" s="163"/>
      <c r="G350" s="164"/>
      <c r="H350" s="165"/>
      <c r="I350" s="165"/>
      <c r="O350" s="166">
        <v>1</v>
      </c>
    </row>
    <row r="351" spans="1:104" ht="12.75">
      <c r="A351" s="167">
        <v>92</v>
      </c>
      <c r="B351" s="168" t="s">
        <v>388</v>
      </c>
      <c r="C351" s="169" t="s">
        <v>389</v>
      </c>
      <c r="D351" s="170" t="s">
        <v>93</v>
      </c>
      <c r="E351" s="171">
        <v>3444.8688</v>
      </c>
      <c r="F351" s="171">
        <v>0</v>
      </c>
      <c r="G351" s="172">
        <f>E351*F351</f>
        <v>0</v>
      </c>
      <c r="O351" s="166">
        <v>2</v>
      </c>
      <c r="AA351" s="142">
        <v>1</v>
      </c>
      <c r="AB351" s="142">
        <v>7</v>
      </c>
      <c r="AC351" s="142">
        <v>7</v>
      </c>
      <c r="AZ351" s="142">
        <v>2</v>
      </c>
      <c r="BA351" s="142">
        <f>IF(AZ351=1,G351,0)</f>
        <v>0</v>
      </c>
      <c r="BB351" s="142">
        <f>IF(AZ351=2,G351,0)</f>
        <v>0</v>
      </c>
      <c r="BC351" s="142">
        <f>IF(AZ351=3,G351,0)</f>
        <v>0</v>
      </c>
      <c r="BD351" s="142">
        <f>IF(AZ351=4,G351,0)</f>
        <v>0</v>
      </c>
      <c r="BE351" s="142">
        <f>IF(AZ351=5,G351,0)</f>
        <v>0</v>
      </c>
      <c r="CA351" s="173">
        <v>1</v>
      </c>
      <c r="CB351" s="173">
        <v>7</v>
      </c>
      <c r="CZ351" s="142">
        <v>7E-05</v>
      </c>
    </row>
    <row r="352" spans="1:15" ht="12.75">
      <c r="A352" s="174"/>
      <c r="B352" s="176"/>
      <c r="C352" s="224" t="s">
        <v>390</v>
      </c>
      <c r="D352" s="225"/>
      <c r="E352" s="177">
        <v>0</v>
      </c>
      <c r="F352" s="178"/>
      <c r="G352" s="179"/>
      <c r="M352" s="175" t="s">
        <v>390</v>
      </c>
      <c r="O352" s="166"/>
    </row>
    <row r="353" spans="1:15" ht="12.75">
      <c r="A353" s="174"/>
      <c r="B353" s="176"/>
      <c r="C353" s="224" t="s">
        <v>391</v>
      </c>
      <c r="D353" s="225"/>
      <c r="E353" s="177">
        <v>3366.7768</v>
      </c>
      <c r="F353" s="178"/>
      <c r="G353" s="179"/>
      <c r="M353" s="175" t="s">
        <v>391</v>
      </c>
      <c r="O353" s="166"/>
    </row>
    <row r="354" spans="1:15" ht="12.75">
      <c r="A354" s="174"/>
      <c r="B354" s="176"/>
      <c r="C354" s="224" t="s">
        <v>392</v>
      </c>
      <c r="D354" s="225"/>
      <c r="E354" s="177">
        <v>0</v>
      </c>
      <c r="F354" s="178"/>
      <c r="G354" s="179"/>
      <c r="M354" s="175" t="s">
        <v>392</v>
      </c>
      <c r="O354" s="166"/>
    </row>
    <row r="355" spans="1:15" ht="12.75">
      <c r="A355" s="174"/>
      <c r="B355" s="176"/>
      <c r="C355" s="224" t="s">
        <v>393</v>
      </c>
      <c r="D355" s="225"/>
      <c r="E355" s="177">
        <v>78.092</v>
      </c>
      <c r="F355" s="178"/>
      <c r="G355" s="179"/>
      <c r="M355" s="200">
        <v>78092</v>
      </c>
      <c r="O355" s="166"/>
    </row>
    <row r="356" spans="1:104" ht="12.75">
      <c r="A356" s="167">
        <v>93</v>
      </c>
      <c r="B356" s="168" t="s">
        <v>394</v>
      </c>
      <c r="C356" s="169" t="s">
        <v>395</v>
      </c>
      <c r="D356" s="170" t="s">
        <v>93</v>
      </c>
      <c r="E356" s="171">
        <v>3444.8688</v>
      </c>
      <c r="F356" s="171">
        <v>0</v>
      </c>
      <c r="G356" s="172">
        <f>E356*F356</f>
        <v>0</v>
      </c>
      <c r="O356" s="166">
        <v>2</v>
      </c>
      <c r="AA356" s="142">
        <v>1</v>
      </c>
      <c r="AB356" s="142">
        <v>7</v>
      </c>
      <c r="AC356" s="142">
        <v>7</v>
      </c>
      <c r="AZ356" s="142">
        <v>2</v>
      </c>
      <c r="BA356" s="142">
        <f>IF(AZ356=1,G356,0)</f>
        <v>0</v>
      </c>
      <c r="BB356" s="142">
        <f>IF(AZ356=2,G356,0)</f>
        <v>0</v>
      </c>
      <c r="BC356" s="142">
        <f>IF(AZ356=3,G356,0)</f>
        <v>0</v>
      </c>
      <c r="BD356" s="142">
        <f>IF(AZ356=4,G356,0)</f>
        <v>0</v>
      </c>
      <c r="BE356" s="142">
        <f>IF(AZ356=5,G356,0)</f>
        <v>0</v>
      </c>
      <c r="CA356" s="173">
        <v>1</v>
      </c>
      <c r="CB356" s="173">
        <v>7</v>
      </c>
      <c r="CZ356" s="142">
        <v>0.00029</v>
      </c>
    </row>
    <row r="357" spans="1:104" ht="12.75">
      <c r="A357" s="167">
        <v>94</v>
      </c>
      <c r="B357" s="168" t="s">
        <v>396</v>
      </c>
      <c r="C357" s="169" t="s">
        <v>397</v>
      </c>
      <c r="D357" s="170" t="s">
        <v>93</v>
      </c>
      <c r="E357" s="171">
        <v>3366.7768</v>
      </c>
      <c r="F357" s="171">
        <v>0</v>
      </c>
      <c r="G357" s="172">
        <f>E357*F357</f>
        <v>0</v>
      </c>
      <c r="O357" s="166">
        <v>2</v>
      </c>
      <c r="AA357" s="142">
        <v>1</v>
      </c>
      <c r="AB357" s="142">
        <v>7</v>
      </c>
      <c r="AC357" s="142">
        <v>7</v>
      </c>
      <c r="AZ357" s="142">
        <v>2</v>
      </c>
      <c r="BA357" s="142">
        <f>IF(AZ357=1,G357,0)</f>
        <v>0</v>
      </c>
      <c r="BB357" s="142">
        <f>IF(AZ357=2,G357,0)</f>
        <v>0</v>
      </c>
      <c r="BC357" s="142">
        <f>IF(AZ357=3,G357,0)</f>
        <v>0</v>
      </c>
      <c r="BD357" s="142">
        <f>IF(AZ357=4,G357,0)</f>
        <v>0</v>
      </c>
      <c r="BE357" s="142">
        <f>IF(AZ357=5,G357,0)</f>
        <v>0</v>
      </c>
      <c r="CA357" s="173">
        <v>1</v>
      </c>
      <c r="CB357" s="173">
        <v>7</v>
      </c>
      <c r="CZ357" s="142">
        <v>0</v>
      </c>
    </row>
    <row r="358" spans="1:104" ht="12.75">
      <c r="A358" s="167">
        <v>95</v>
      </c>
      <c r="B358" s="168" t="s">
        <v>398</v>
      </c>
      <c r="C358" s="169" t="s">
        <v>399</v>
      </c>
      <c r="D358" s="170" t="s">
        <v>93</v>
      </c>
      <c r="E358" s="171">
        <v>3366.7768</v>
      </c>
      <c r="F358" s="171">
        <v>0</v>
      </c>
      <c r="G358" s="172">
        <f>E358*F358</f>
        <v>0</v>
      </c>
      <c r="O358" s="166">
        <v>2</v>
      </c>
      <c r="AA358" s="142">
        <v>1</v>
      </c>
      <c r="AB358" s="142">
        <v>7</v>
      </c>
      <c r="AC358" s="142">
        <v>7</v>
      </c>
      <c r="AZ358" s="142">
        <v>2</v>
      </c>
      <c r="BA358" s="142">
        <f>IF(AZ358=1,G358,0)</f>
        <v>0</v>
      </c>
      <c r="BB358" s="142">
        <f>IF(AZ358=2,G358,0)</f>
        <v>0</v>
      </c>
      <c r="BC358" s="142">
        <f>IF(AZ358=3,G358,0)</f>
        <v>0</v>
      </c>
      <c r="BD358" s="142">
        <f>IF(AZ358=4,G358,0)</f>
        <v>0</v>
      </c>
      <c r="BE358" s="142">
        <f>IF(AZ358=5,G358,0)</f>
        <v>0</v>
      </c>
      <c r="CA358" s="173">
        <v>1</v>
      </c>
      <c r="CB358" s="173">
        <v>7</v>
      </c>
      <c r="CZ358" s="142">
        <v>0</v>
      </c>
    </row>
    <row r="359" spans="1:104" ht="12.75">
      <c r="A359" s="167">
        <v>96</v>
      </c>
      <c r="B359" s="168" t="s">
        <v>400</v>
      </c>
      <c r="C359" s="169" t="s">
        <v>401</v>
      </c>
      <c r="D359" s="170" t="s">
        <v>93</v>
      </c>
      <c r="E359" s="171">
        <v>1035.3234</v>
      </c>
      <c r="F359" s="171">
        <v>0</v>
      </c>
      <c r="G359" s="172">
        <f>E359*F359</f>
        <v>0</v>
      </c>
      <c r="O359" s="166">
        <v>2</v>
      </c>
      <c r="AA359" s="142">
        <v>12</v>
      </c>
      <c r="AB359" s="142">
        <v>0</v>
      </c>
      <c r="AC359" s="142">
        <v>18</v>
      </c>
      <c r="AZ359" s="142">
        <v>2</v>
      </c>
      <c r="BA359" s="142">
        <f>IF(AZ359=1,G359,0)</f>
        <v>0</v>
      </c>
      <c r="BB359" s="142">
        <f>IF(AZ359=2,G359,0)</f>
        <v>0</v>
      </c>
      <c r="BC359" s="142">
        <f>IF(AZ359=3,G359,0)</f>
        <v>0</v>
      </c>
      <c r="BD359" s="142">
        <f>IF(AZ359=4,G359,0)</f>
        <v>0</v>
      </c>
      <c r="BE359" s="142">
        <f>IF(AZ359=5,G359,0)</f>
        <v>0</v>
      </c>
      <c r="CA359" s="173">
        <v>12</v>
      </c>
      <c r="CB359" s="173">
        <v>0</v>
      </c>
      <c r="CZ359" s="142">
        <v>0</v>
      </c>
    </row>
    <row r="360" spans="1:15" ht="12.75">
      <c r="A360" s="174"/>
      <c r="B360" s="176"/>
      <c r="C360" s="224" t="s">
        <v>86</v>
      </c>
      <c r="D360" s="225"/>
      <c r="E360" s="177">
        <v>0</v>
      </c>
      <c r="F360" s="178"/>
      <c r="G360" s="179"/>
      <c r="M360" s="175" t="s">
        <v>86</v>
      </c>
      <c r="O360" s="166"/>
    </row>
    <row r="361" spans="1:15" ht="22.5">
      <c r="A361" s="174"/>
      <c r="B361" s="176"/>
      <c r="C361" s="224" t="s">
        <v>402</v>
      </c>
      <c r="D361" s="225"/>
      <c r="E361" s="177">
        <v>280.56</v>
      </c>
      <c r="F361" s="178"/>
      <c r="G361" s="179"/>
      <c r="M361" s="175" t="s">
        <v>402</v>
      </c>
      <c r="O361" s="166"/>
    </row>
    <row r="362" spans="1:15" ht="12.75">
      <c r="A362" s="174"/>
      <c r="B362" s="176"/>
      <c r="C362" s="224" t="s">
        <v>114</v>
      </c>
      <c r="D362" s="225"/>
      <c r="E362" s="177">
        <v>0</v>
      </c>
      <c r="F362" s="178"/>
      <c r="G362" s="179"/>
      <c r="M362" s="175" t="s">
        <v>114</v>
      </c>
      <c r="O362" s="166"/>
    </row>
    <row r="363" spans="1:15" ht="12.75">
      <c r="A363" s="174"/>
      <c r="B363" s="176"/>
      <c r="C363" s="224" t="s">
        <v>403</v>
      </c>
      <c r="D363" s="225"/>
      <c r="E363" s="177">
        <v>384.0664</v>
      </c>
      <c r="F363" s="178"/>
      <c r="G363" s="179"/>
      <c r="M363" s="175" t="s">
        <v>403</v>
      </c>
      <c r="O363" s="166"/>
    </row>
    <row r="364" spans="1:15" ht="12.75">
      <c r="A364" s="174"/>
      <c r="B364" s="176"/>
      <c r="C364" s="224" t="s">
        <v>116</v>
      </c>
      <c r="D364" s="225"/>
      <c r="E364" s="177">
        <v>0</v>
      </c>
      <c r="F364" s="178"/>
      <c r="G364" s="179"/>
      <c r="M364" s="175" t="s">
        <v>116</v>
      </c>
      <c r="O364" s="166"/>
    </row>
    <row r="365" spans="1:15" ht="12.75">
      <c r="A365" s="174"/>
      <c r="B365" s="176"/>
      <c r="C365" s="224" t="s">
        <v>404</v>
      </c>
      <c r="D365" s="225"/>
      <c r="E365" s="177">
        <v>370.697</v>
      </c>
      <c r="F365" s="178"/>
      <c r="G365" s="179"/>
      <c r="M365" s="175" t="s">
        <v>404</v>
      </c>
      <c r="O365" s="166"/>
    </row>
    <row r="366" spans="1:57" ht="12.75">
      <c r="A366" s="180"/>
      <c r="B366" s="181" t="s">
        <v>75</v>
      </c>
      <c r="C366" s="182" t="str">
        <f>CONCATENATE(B350," ",C350)</f>
        <v>784 Malby</v>
      </c>
      <c r="D366" s="183"/>
      <c r="E366" s="184"/>
      <c r="F366" s="185"/>
      <c r="G366" s="186">
        <f>SUM(G350:G365)</f>
        <v>0</v>
      </c>
      <c r="O366" s="166">
        <v>4</v>
      </c>
      <c r="BA366" s="187">
        <f>SUM(BA350:BA365)</f>
        <v>0</v>
      </c>
      <c r="BB366" s="187">
        <f>SUM(BB350:BB365)</f>
        <v>0</v>
      </c>
      <c r="BC366" s="187">
        <f>SUM(BC350:BC365)</f>
        <v>0</v>
      </c>
      <c r="BD366" s="187">
        <f>SUM(BD350:BD365)</f>
        <v>0</v>
      </c>
      <c r="BE366" s="187">
        <f>SUM(BE350:BE365)</f>
        <v>0</v>
      </c>
    </row>
    <row r="367" spans="1:15" ht="12.75">
      <c r="A367" s="159" t="s">
        <v>73</v>
      </c>
      <c r="B367" s="160" t="s">
        <v>405</v>
      </c>
      <c r="C367" s="161" t="s">
        <v>406</v>
      </c>
      <c r="D367" s="162"/>
      <c r="E367" s="163"/>
      <c r="F367" s="163"/>
      <c r="G367" s="164"/>
      <c r="H367" s="165"/>
      <c r="I367" s="165"/>
      <c r="O367" s="166">
        <v>1</v>
      </c>
    </row>
    <row r="368" spans="1:104" ht="22.5">
      <c r="A368" s="167">
        <v>97</v>
      </c>
      <c r="B368" s="168" t="s">
        <v>407</v>
      </c>
      <c r="C368" s="169" t="s">
        <v>408</v>
      </c>
      <c r="D368" s="170" t="s">
        <v>85</v>
      </c>
      <c r="E368" s="171">
        <v>1</v>
      </c>
      <c r="F368" s="171">
        <v>0</v>
      </c>
      <c r="G368" s="172">
        <f>E368*F368</f>
        <v>0</v>
      </c>
      <c r="O368" s="166">
        <v>2</v>
      </c>
      <c r="AA368" s="142">
        <v>12</v>
      </c>
      <c r="AB368" s="142">
        <v>0</v>
      </c>
      <c r="AC368" s="142">
        <v>19</v>
      </c>
      <c r="AZ368" s="142">
        <v>4</v>
      </c>
      <c r="BA368" s="142">
        <f>IF(AZ368=1,G368,0)</f>
        <v>0</v>
      </c>
      <c r="BB368" s="142">
        <f>IF(AZ368=2,G368,0)</f>
        <v>0</v>
      </c>
      <c r="BC368" s="142">
        <f>IF(AZ368=3,G368,0)</f>
        <v>0</v>
      </c>
      <c r="BD368" s="142">
        <f>IF(AZ368=4,G368,0)</f>
        <v>0</v>
      </c>
      <c r="BE368" s="142">
        <f>IF(AZ368=5,G368,0)</f>
        <v>0</v>
      </c>
      <c r="CA368" s="173">
        <v>12</v>
      </c>
      <c r="CB368" s="173">
        <v>0</v>
      </c>
      <c r="CZ368" s="142">
        <v>0</v>
      </c>
    </row>
    <row r="369" spans="1:104" ht="12.75">
      <c r="A369" s="167">
        <v>98</v>
      </c>
      <c r="B369" s="168" t="s">
        <v>409</v>
      </c>
      <c r="C369" s="169" t="s">
        <v>410</v>
      </c>
      <c r="D369" s="170" t="s">
        <v>62</v>
      </c>
      <c r="E369" s="171">
        <v>5</v>
      </c>
      <c r="F369" s="171">
        <v>0</v>
      </c>
      <c r="G369" s="172">
        <f>E369*F369</f>
        <v>0</v>
      </c>
      <c r="O369" s="166">
        <v>2</v>
      </c>
      <c r="AA369" s="142">
        <v>12</v>
      </c>
      <c r="AB369" s="142">
        <v>0</v>
      </c>
      <c r="AC369" s="142">
        <v>20</v>
      </c>
      <c r="AZ369" s="142">
        <v>4</v>
      </c>
      <c r="BA369" s="142">
        <f>IF(AZ369=1,G369,0)</f>
        <v>0</v>
      </c>
      <c r="BB369" s="142">
        <f>IF(AZ369=2,G369,0)</f>
        <v>0</v>
      </c>
      <c r="BC369" s="142">
        <f>IF(AZ369=3,G369,0)</f>
        <v>0</v>
      </c>
      <c r="BD369" s="142">
        <f>IF(AZ369=4,G369,0)</f>
        <v>0</v>
      </c>
      <c r="BE369" s="142">
        <f>IF(AZ369=5,G369,0)</f>
        <v>0</v>
      </c>
      <c r="CA369" s="173">
        <v>12</v>
      </c>
      <c r="CB369" s="173">
        <v>0</v>
      </c>
      <c r="CZ369" s="142">
        <v>0</v>
      </c>
    </row>
    <row r="370" spans="1:57" ht="12.75">
      <c r="A370" s="180"/>
      <c r="B370" s="181" t="s">
        <v>75</v>
      </c>
      <c r="C370" s="182" t="str">
        <f>CONCATENATE(B367," ",C367)</f>
        <v>M21 Elektromontáže</v>
      </c>
      <c r="D370" s="183"/>
      <c r="E370" s="184"/>
      <c r="F370" s="185"/>
      <c r="G370" s="186">
        <f>SUM(G367:G369)</f>
        <v>0</v>
      </c>
      <c r="O370" s="166">
        <v>4</v>
      </c>
      <c r="BA370" s="187">
        <f>SUM(BA367:BA369)</f>
        <v>0</v>
      </c>
      <c r="BB370" s="187">
        <f>SUM(BB367:BB369)</f>
        <v>0</v>
      </c>
      <c r="BC370" s="187">
        <f>SUM(BC367:BC369)</f>
        <v>0</v>
      </c>
      <c r="BD370" s="187">
        <f>SUM(BD367:BD369)</f>
        <v>0</v>
      </c>
      <c r="BE370" s="187">
        <f>SUM(BE367:BE369)</f>
        <v>0</v>
      </c>
    </row>
    <row r="371" spans="1:15" ht="12.75">
      <c r="A371" s="159" t="s">
        <v>73</v>
      </c>
      <c r="B371" s="160" t="s">
        <v>411</v>
      </c>
      <c r="C371" s="161" t="s">
        <v>412</v>
      </c>
      <c r="D371" s="162"/>
      <c r="E371" s="163"/>
      <c r="F371" s="163"/>
      <c r="G371" s="164"/>
      <c r="H371" s="165"/>
      <c r="I371" s="165"/>
      <c r="O371" s="166">
        <v>1</v>
      </c>
    </row>
    <row r="372" spans="1:104" ht="12.75">
      <c r="A372" s="167">
        <v>99</v>
      </c>
      <c r="B372" s="168" t="s">
        <v>413</v>
      </c>
      <c r="C372" s="169" t="s">
        <v>414</v>
      </c>
      <c r="D372" s="170" t="s">
        <v>89</v>
      </c>
      <c r="E372" s="171">
        <v>47.7123595</v>
      </c>
      <c r="F372" s="171">
        <v>0</v>
      </c>
      <c r="G372" s="172">
        <f aca="true" t="shared" si="6" ref="G372:G380">E372*F372</f>
        <v>0</v>
      </c>
      <c r="O372" s="166">
        <v>2</v>
      </c>
      <c r="AA372" s="142">
        <v>8</v>
      </c>
      <c r="AB372" s="142">
        <v>0</v>
      </c>
      <c r="AC372" s="142">
        <v>3</v>
      </c>
      <c r="AZ372" s="142">
        <v>1</v>
      </c>
      <c r="BA372" s="142">
        <f aca="true" t="shared" si="7" ref="BA372:BA380">IF(AZ372=1,G372,0)</f>
        <v>0</v>
      </c>
      <c r="BB372" s="142">
        <f aca="true" t="shared" si="8" ref="BB372:BB380">IF(AZ372=2,G372,0)</f>
        <v>0</v>
      </c>
      <c r="BC372" s="142">
        <f aca="true" t="shared" si="9" ref="BC372:BC380">IF(AZ372=3,G372,0)</f>
        <v>0</v>
      </c>
      <c r="BD372" s="142">
        <f aca="true" t="shared" si="10" ref="BD372:BD380">IF(AZ372=4,G372,0)</f>
        <v>0</v>
      </c>
      <c r="BE372" s="142">
        <f aca="true" t="shared" si="11" ref="BE372:BE380">IF(AZ372=5,G372,0)</f>
        <v>0</v>
      </c>
      <c r="CA372" s="173">
        <v>8</v>
      </c>
      <c r="CB372" s="173">
        <v>0</v>
      </c>
      <c r="CZ372" s="142">
        <v>0</v>
      </c>
    </row>
    <row r="373" spans="1:104" ht="12.75">
      <c r="A373" s="167">
        <v>100</v>
      </c>
      <c r="B373" s="168" t="s">
        <v>415</v>
      </c>
      <c r="C373" s="169" t="s">
        <v>416</v>
      </c>
      <c r="D373" s="170" t="s">
        <v>89</v>
      </c>
      <c r="E373" s="171">
        <v>47.7123595</v>
      </c>
      <c r="F373" s="171">
        <v>0</v>
      </c>
      <c r="G373" s="172">
        <f t="shared" si="6"/>
        <v>0</v>
      </c>
      <c r="O373" s="166">
        <v>2</v>
      </c>
      <c r="AA373" s="142">
        <v>8</v>
      </c>
      <c r="AB373" s="142">
        <v>0</v>
      </c>
      <c r="AC373" s="142">
        <v>3</v>
      </c>
      <c r="AZ373" s="142">
        <v>1</v>
      </c>
      <c r="BA373" s="142">
        <f t="shared" si="7"/>
        <v>0</v>
      </c>
      <c r="BB373" s="142">
        <f t="shared" si="8"/>
        <v>0</v>
      </c>
      <c r="BC373" s="142">
        <f t="shared" si="9"/>
        <v>0</v>
      </c>
      <c r="BD373" s="142">
        <f t="shared" si="10"/>
        <v>0</v>
      </c>
      <c r="BE373" s="142">
        <f t="shared" si="11"/>
        <v>0</v>
      </c>
      <c r="CA373" s="173">
        <v>8</v>
      </c>
      <c r="CB373" s="173">
        <v>0</v>
      </c>
      <c r="CZ373" s="142">
        <v>0</v>
      </c>
    </row>
    <row r="374" spans="1:104" ht="12.75">
      <c r="A374" s="167">
        <v>101</v>
      </c>
      <c r="B374" s="168" t="s">
        <v>417</v>
      </c>
      <c r="C374" s="169" t="s">
        <v>418</v>
      </c>
      <c r="D374" s="170" t="s">
        <v>89</v>
      </c>
      <c r="E374" s="171">
        <v>47.7123595</v>
      </c>
      <c r="F374" s="171">
        <v>0</v>
      </c>
      <c r="G374" s="172">
        <f t="shared" si="6"/>
        <v>0</v>
      </c>
      <c r="O374" s="166">
        <v>2</v>
      </c>
      <c r="AA374" s="142">
        <v>8</v>
      </c>
      <c r="AB374" s="142">
        <v>0</v>
      </c>
      <c r="AC374" s="142">
        <v>3</v>
      </c>
      <c r="AZ374" s="142">
        <v>1</v>
      </c>
      <c r="BA374" s="142">
        <f t="shared" si="7"/>
        <v>0</v>
      </c>
      <c r="BB374" s="142">
        <f t="shared" si="8"/>
        <v>0</v>
      </c>
      <c r="BC374" s="142">
        <f t="shared" si="9"/>
        <v>0</v>
      </c>
      <c r="BD374" s="142">
        <f t="shared" si="10"/>
        <v>0</v>
      </c>
      <c r="BE374" s="142">
        <f t="shared" si="11"/>
        <v>0</v>
      </c>
      <c r="CA374" s="173">
        <v>8</v>
      </c>
      <c r="CB374" s="173">
        <v>0</v>
      </c>
      <c r="CZ374" s="142">
        <v>0</v>
      </c>
    </row>
    <row r="375" spans="1:104" ht="12.75">
      <c r="A375" s="167">
        <v>102</v>
      </c>
      <c r="B375" s="168" t="s">
        <v>419</v>
      </c>
      <c r="C375" s="169" t="s">
        <v>420</v>
      </c>
      <c r="D375" s="170" t="s">
        <v>89</v>
      </c>
      <c r="E375" s="171">
        <v>906.5348305</v>
      </c>
      <c r="F375" s="171">
        <v>0</v>
      </c>
      <c r="G375" s="172">
        <f t="shared" si="6"/>
        <v>0</v>
      </c>
      <c r="O375" s="166">
        <v>2</v>
      </c>
      <c r="AA375" s="142">
        <v>8</v>
      </c>
      <c r="AB375" s="142">
        <v>0</v>
      </c>
      <c r="AC375" s="142">
        <v>3</v>
      </c>
      <c r="AZ375" s="142">
        <v>1</v>
      </c>
      <c r="BA375" s="142">
        <f t="shared" si="7"/>
        <v>0</v>
      </c>
      <c r="BB375" s="142">
        <f t="shared" si="8"/>
        <v>0</v>
      </c>
      <c r="BC375" s="142">
        <f t="shared" si="9"/>
        <v>0</v>
      </c>
      <c r="BD375" s="142">
        <f t="shared" si="10"/>
        <v>0</v>
      </c>
      <c r="BE375" s="142">
        <f t="shared" si="11"/>
        <v>0</v>
      </c>
      <c r="CA375" s="173">
        <v>8</v>
      </c>
      <c r="CB375" s="173">
        <v>0</v>
      </c>
      <c r="CZ375" s="142">
        <v>0</v>
      </c>
    </row>
    <row r="376" spans="1:104" ht="12.75">
      <c r="A376" s="167">
        <v>103</v>
      </c>
      <c r="B376" s="168" t="s">
        <v>421</v>
      </c>
      <c r="C376" s="169" t="s">
        <v>422</v>
      </c>
      <c r="D376" s="170" t="s">
        <v>89</v>
      </c>
      <c r="E376" s="171">
        <v>47.7123595</v>
      </c>
      <c r="F376" s="171">
        <v>0</v>
      </c>
      <c r="G376" s="172">
        <f t="shared" si="6"/>
        <v>0</v>
      </c>
      <c r="O376" s="166">
        <v>2</v>
      </c>
      <c r="AA376" s="142">
        <v>8</v>
      </c>
      <c r="AB376" s="142">
        <v>0</v>
      </c>
      <c r="AC376" s="142">
        <v>3</v>
      </c>
      <c r="AZ376" s="142">
        <v>1</v>
      </c>
      <c r="BA376" s="142">
        <f t="shared" si="7"/>
        <v>0</v>
      </c>
      <c r="BB376" s="142">
        <f t="shared" si="8"/>
        <v>0</v>
      </c>
      <c r="BC376" s="142">
        <f t="shared" si="9"/>
        <v>0</v>
      </c>
      <c r="BD376" s="142">
        <f t="shared" si="10"/>
        <v>0</v>
      </c>
      <c r="BE376" s="142">
        <f t="shared" si="11"/>
        <v>0</v>
      </c>
      <c r="CA376" s="173">
        <v>8</v>
      </c>
      <c r="CB376" s="173">
        <v>0</v>
      </c>
      <c r="CZ376" s="142">
        <v>0</v>
      </c>
    </row>
    <row r="377" spans="1:104" ht="12.75">
      <c r="A377" s="167">
        <v>104</v>
      </c>
      <c r="B377" s="168" t="s">
        <v>423</v>
      </c>
      <c r="C377" s="169" t="s">
        <v>424</v>
      </c>
      <c r="D377" s="170" t="s">
        <v>89</v>
      </c>
      <c r="E377" s="171">
        <v>190.849438</v>
      </c>
      <c r="F377" s="171">
        <v>0</v>
      </c>
      <c r="G377" s="172">
        <f t="shared" si="6"/>
        <v>0</v>
      </c>
      <c r="O377" s="166">
        <v>2</v>
      </c>
      <c r="AA377" s="142">
        <v>8</v>
      </c>
      <c r="AB377" s="142">
        <v>0</v>
      </c>
      <c r="AC377" s="142">
        <v>3</v>
      </c>
      <c r="AZ377" s="142">
        <v>1</v>
      </c>
      <c r="BA377" s="142">
        <f t="shared" si="7"/>
        <v>0</v>
      </c>
      <c r="BB377" s="142">
        <f t="shared" si="8"/>
        <v>0</v>
      </c>
      <c r="BC377" s="142">
        <f t="shared" si="9"/>
        <v>0</v>
      </c>
      <c r="BD377" s="142">
        <f t="shared" si="10"/>
        <v>0</v>
      </c>
      <c r="BE377" s="142">
        <f t="shared" si="11"/>
        <v>0</v>
      </c>
      <c r="CA377" s="173">
        <v>8</v>
      </c>
      <c r="CB377" s="173">
        <v>0</v>
      </c>
      <c r="CZ377" s="142">
        <v>0</v>
      </c>
    </row>
    <row r="378" spans="1:104" ht="12.75">
      <c r="A378" s="167">
        <v>105</v>
      </c>
      <c r="B378" s="168" t="s">
        <v>425</v>
      </c>
      <c r="C378" s="169" t="s">
        <v>426</v>
      </c>
      <c r="D378" s="170" t="s">
        <v>89</v>
      </c>
      <c r="E378" s="171">
        <v>47.7123595</v>
      </c>
      <c r="F378" s="171">
        <v>0</v>
      </c>
      <c r="G378" s="172">
        <f t="shared" si="6"/>
        <v>0</v>
      </c>
      <c r="O378" s="166">
        <v>2</v>
      </c>
      <c r="AA378" s="142">
        <v>8</v>
      </c>
      <c r="AB378" s="142">
        <v>0</v>
      </c>
      <c r="AC378" s="142">
        <v>3</v>
      </c>
      <c r="AZ378" s="142">
        <v>1</v>
      </c>
      <c r="BA378" s="142">
        <f t="shared" si="7"/>
        <v>0</v>
      </c>
      <c r="BB378" s="142">
        <f t="shared" si="8"/>
        <v>0</v>
      </c>
      <c r="BC378" s="142">
        <f t="shared" si="9"/>
        <v>0</v>
      </c>
      <c r="BD378" s="142">
        <f t="shared" si="10"/>
        <v>0</v>
      </c>
      <c r="BE378" s="142">
        <f t="shared" si="11"/>
        <v>0</v>
      </c>
      <c r="CA378" s="173">
        <v>8</v>
      </c>
      <c r="CB378" s="173">
        <v>0</v>
      </c>
      <c r="CZ378" s="142">
        <v>0</v>
      </c>
    </row>
    <row r="379" spans="1:104" ht="12.75">
      <c r="A379" s="167">
        <v>106</v>
      </c>
      <c r="B379" s="168" t="s">
        <v>427</v>
      </c>
      <c r="C379" s="169" t="s">
        <v>428</v>
      </c>
      <c r="D379" s="170" t="s">
        <v>89</v>
      </c>
      <c r="E379" s="171">
        <v>47.7123595</v>
      </c>
      <c r="F379" s="171">
        <v>0</v>
      </c>
      <c r="G379" s="172">
        <f t="shared" si="6"/>
        <v>0</v>
      </c>
      <c r="O379" s="166">
        <v>2</v>
      </c>
      <c r="AA379" s="142">
        <v>8</v>
      </c>
      <c r="AB379" s="142">
        <v>0</v>
      </c>
      <c r="AC379" s="142">
        <v>3</v>
      </c>
      <c r="AZ379" s="142">
        <v>1</v>
      </c>
      <c r="BA379" s="142">
        <f t="shared" si="7"/>
        <v>0</v>
      </c>
      <c r="BB379" s="142">
        <f t="shared" si="8"/>
        <v>0</v>
      </c>
      <c r="BC379" s="142">
        <f t="shared" si="9"/>
        <v>0</v>
      </c>
      <c r="BD379" s="142">
        <f t="shared" si="10"/>
        <v>0</v>
      </c>
      <c r="BE379" s="142">
        <f t="shared" si="11"/>
        <v>0</v>
      </c>
      <c r="CA379" s="173">
        <v>8</v>
      </c>
      <c r="CB379" s="173">
        <v>0</v>
      </c>
      <c r="CZ379" s="142">
        <v>0</v>
      </c>
    </row>
    <row r="380" spans="1:104" ht="12.75">
      <c r="A380" s="167">
        <v>107</v>
      </c>
      <c r="B380" s="168" t="s">
        <v>429</v>
      </c>
      <c r="C380" s="169" t="s">
        <v>430</v>
      </c>
      <c r="D380" s="170" t="s">
        <v>89</v>
      </c>
      <c r="E380" s="171">
        <v>47.7123595</v>
      </c>
      <c r="F380" s="171">
        <v>0</v>
      </c>
      <c r="G380" s="172">
        <f t="shared" si="6"/>
        <v>0</v>
      </c>
      <c r="O380" s="166">
        <v>2</v>
      </c>
      <c r="AA380" s="142">
        <v>8</v>
      </c>
      <c r="AB380" s="142">
        <v>0</v>
      </c>
      <c r="AC380" s="142">
        <v>3</v>
      </c>
      <c r="AZ380" s="142">
        <v>1</v>
      </c>
      <c r="BA380" s="142">
        <f t="shared" si="7"/>
        <v>0</v>
      </c>
      <c r="BB380" s="142">
        <f t="shared" si="8"/>
        <v>0</v>
      </c>
      <c r="BC380" s="142">
        <f t="shared" si="9"/>
        <v>0</v>
      </c>
      <c r="BD380" s="142">
        <f t="shared" si="10"/>
        <v>0</v>
      </c>
      <c r="BE380" s="142">
        <f t="shared" si="11"/>
        <v>0</v>
      </c>
      <c r="CA380" s="173">
        <v>8</v>
      </c>
      <c r="CB380" s="173">
        <v>0</v>
      </c>
      <c r="CZ380" s="142">
        <v>0</v>
      </c>
    </row>
    <row r="381" spans="1:57" ht="12.75">
      <c r="A381" s="180"/>
      <c r="B381" s="181" t="s">
        <v>75</v>
      </c>
      <c r="C381" s="182" t="str">
        <f>CONCATENATE(B371," ",C371)</f>
        <v>D96 Přesuny suti a vybouraných hmot</v>
      </c>
      <c r="D381" s="183"/>
      <c r="E381" s="184"/>
      <c r="F381" s="185"/>
      <c r="G381" s="186">
        <f>SUM(G371:G380)</f>
        <v>0</v>
      </c>
      <c r="O381" s="166">
        <v>4</v>
      </c>
      <c r="BA381" s="187">
        <f>SUM(BA371:BA380)</f>
        <v>0</v>
      </c>
      <c r="BB381" s="187">
        <f>SUM(BB371:BB380)</f>
        <v>0</v>
      </c>
      <c r="BC381" s="187">
        <f>SUM(BC371:BC380)</f>
        <v>0</v>
      </c>
      <c r="BD381" s="187">
        <f>SUM(BD371:BD380)</f>
        <v>0</v>
      </c>
      <c r="BE381" s="187">
        <f>SUM(BE371:BE380)</f>
        <v>0</v>
      </c>
    </row>
    <row r="382" ht="12.75">
      <c r="E382" s="142"/>
    </row>
    <row r="383" ht="12.75">
      <c r="E383" s="142"/>
    </row>
    <row r="384" ht="12.75">
      <c r="E384" s="142"/>
    </row>
    <row r="385" ht="12.75">
      <c r="E385" s="142"/>
    </row>
    <row r="386" ht="12.75">
      <c r="E386" s="142"/>
    </row>
    <row r="387" ht="12.75">
      <c r="E387" s="142"/>
    </row>
    <row r="388" ht="12.75">
      <c r="E388" s="142"/>
    </row>
    <row r="389" ht="12.75">
      <c r="E389" s="142"/>
    </row>
    <row r="390" ht="12.75">
      <c r="E390" s="142"/>
    </row>
    <row r="391" ht="12.75">
      <c r="E391" s="142"/>
    </row>
    <row r="392" ht="12.75">
      <c r="E392" s="142"/>
    </row>
    <row r="393" ht="12.75">
      <c r="E393" s="142"/>
    </row>
    <row r="394" ht="12.75">
      <c r="E394" s="142"/>
    </row>
    <row r="395" ht="12.75">
      <c r="E395" s="142"/>
    </row>
    <row r="396" ht="12.75">
      <c r="E396" s="142"/>
    </row>
    <row r="397" ht="12.75">
      <c r="E397" s="142"/>
    </row>
    <row r="398" ht="12.75">
      <c r="E398" s="142"/>
    </row>
    <row r="399" ht="12.75">
      <c r="E399" s="142"/>
    </row>
    <row r="400" ht="12.75">
      <c r="E400" s="142"/>
    </row>
    <row r="401" ht="12.75">
      <c r="E401" s="142"/>
    </row>
    <row r="402" ht="12.75">
      <c r="E402" s="142"/>
    </row>
    <row r="403" ht="12.75">
      <c r="E403" s="142"/>
    </row>
    <row r="404" ht="12.75">
      <c r="E404" s="142"/>
    </row>
    <row r="405" spans="1:7" ht="12.75">
      <c r="A405" s="188"/>
      <c r="B405" s="188"/>
      <c r="C405" s="188"/>
      <c r="D405" s="188"/>
      <c r="E405" s="188"/>
      <c r="F405" s="188"/>
      <c r="G405" s="188"/>
    </row>
    <row r="406" spans="1:7" ht="12.75">
      <c r="A406" s="188"/>
      <c r="B406" s="188"/>
      <c r="C406" s="188"/>
      <c r="D406" s="188"/>
      <c r="E406" s="188"/>
      <c r="F406" s="188"/>
      <c r="G406" s="188"/>
    </row>
    <row r="407" spans="1:7" ht="12.75">
      <c r="A407" s="188"/>
      <c r="B407" s="188"/>
      <c r="C407" s="188"/>
      <c r="D407" s="188"/>
      <c r="E407" s="188"/>
      <c r="F407" s="188"/>
      <c r="G407" s="188"/>
    </row>
    <row r="408" spans="1:7" ht="12.75">
      <c r="A408" s="188"/>
      <c r="B408" s="188"/>
      <c r="C408" s="188"/>
      <c r="D408" s="188"/>
      <c r="E408" s="188"/>
      <c r="F408" s="188"/>
      <c r="G408" s="188"/>
    </row>
    <row r="409" ht="12.75">
      <c r="E409" s="142"/>
    </row>
    <row r="410" ht="12.75">
      <c r="E410" s="142"/>
    </row>
    <row r="411" ht="12.75">
      <c r="E411" s="142"/>
    </row>
    <row r="412" ht="12.75">
      <c r="E412" s="142"/>
    </row>
    <row r="413" ht="12.75">
      <c r="E413" s="142"/>
    </row>
    <row r="414" ht="12.75">
      <c r="E414" s="142"/>
    </row>
    <row r="415" ht="12.75">
      <c r="E415" s="142"/>
    </row>
    <row r="416" ht="12.75">
      <c r="E416" s="142"/>
    </row>
    <row r="417" ht="12.75">
      <c r="E417" s="142"/>
    </row>
    <row r="418" ht="12.75">
      <c r="E418" s="142"/>
    </row>
    <row r="419" ht="12.75">
      <c r="E419" s="142"/>
    </row>
    <row r="420" ht="12.75">
      <c r="E420" s="142"/>
    </row>
    <row r="421" ht="12.75">
      <c r="E421" s="142"/>
    </row>
    <row r="422" ht="12.75">
      <c r="E422" s="142"/>
    </row>
    <row r="423" ht="12.75">
      <c r="E423" s="142"/>
    </row>
    <row r="424" ht="12.75">
      <c r="E424" s="142"/>
    </row>
    <row r="425" ht="12.75">
      <c r="E425" s="142"/>
    </row>
    <row r="426" ht="12.75">
      <c r="E426" s="142"/>
    </row>
    <row r="427" ht="12.75">
      <c r="E427" s="142"/>
    </row>
    <row r="428" ht="12.75">
      <c r="E428" s="142"/>
    </row>
    <row r="429" ht="12.75">
      <c r="E429" s="142"/>
    </row>
    <row r="430" ht="12.75">
      <c r="E430" s="142"/>
    </row>
    <row r="431" ht="12.75">
      <c r="E431" s="142"/>
    </row>
    <row r="432" ht="12.75">
      <c r="E432" s="142"/>
    </row>
    <row r="433" ht="12.75">
      <c r="E433" s="142"/>
    </row>
    <row r="434" ht="12.75">
      <c r="E434" s="142"/>
    </row>
    <row r="435" ht="12.75">
      <c r="E435" s="142"/>
    </row>
    <row r="436" ht="12.75">
      <c r="E436" s="142"/>
    </row>
    <row r="437" ht="12.75">
      <c r="E437" s="142"/>
    </row>
    <row r="438" ht="12.75">
      <c r="E438" s="142"/>
    </row>
    <row r="439" ht="12.75">
      <c r="E439" s="142"/>
    </row>
    <row r="440" spans="1:2" ht="12.75">
      <c r="A440" s="189"/>
      <c r="B440" s="189"/>
    </row>
    <row r="441" spans="1:7" ht="12.75">
      <c r="A441" s="188"/>
      <c r="B441" s="188"/>
      <c r="C441" s="191"/>
      <c r="D441" s="191"/>
      <c r="E441" s="192"/>
      <c r="F441" s="191"/>
      <c r="G441" s="193"/>
    </row>
    <row r="442" spans="1:7" ht="12.75">
      <c r="A442" s="194"/>
      <c r="B442" s="194"/>
      <c r="C442" s="188"/>
      <c r="D442" s="188"/>
      <c r="E442" s="195"/>
      <c r="F442" s="188"/>
      <c r="G442" s="188"/>
    </row>
    <row r="443" spans="1:7" ht="12.75">
      <c r="A443" s="188"/>
      <c r="B443" s="188"/>
      <c r="C443" s="188"/>
      <c r="D443" s="188"/>
      <c r="E443" s="195"/>
      <c r="F443" s="188"/>
      <c r="G443" s="188"/>
    </row>
    <row r="444" spans="1:7" ht="12.75">
      <c r="A444" s="188"/>
      <c r="B444" s="188"/>
      <c r="C444" s="188"/>
      <c r="D444" s="188"/>
      <c r="E444" s="195"/>
      <c r="F444" s="188"/>
      <c r="G444" s="188"/>
    </row>
    <row r="445" spans="1:7" ht="12.75">
      <c r="A445" s="188"/>
      <c r="B445" s="188"/>
      <c r="C445" s="188"/>
      <c r="D445" s="188"/>
      <c r="E445" s="195"/>
      <c r="F445" s="188"/>
      <c r="G445" s="188"/>
    </row>
    <row r="446" spans="1:7" ht="12.75">
      <c r="A446" s="188"/>
      <c r="B446" s="188"/>
      <c r="C446" s="188"/>
      <c r="D446" s="188"/>
      <c r="E446" s="195"/>
      <c r="F446" s="188"/>
      <c r="G446" s="188"/>
    </row>
    <row r="447" spans="1:7" ht="12.75">
      <c r="A447" s="188"/>
      <c r="B447" s="188"/>
      <c r="C447" s="188"/>
      <c r="D447" s="188"/>
      <c r="E447" s="195"/>
      <c r="F447" s="188"/>
      <c r="G447" s="188"/>
    </row>
    <row r="448" spans="1:7" ht="12.75">
      <c r="A448" s="188"/>
      <c r="B448" s="188"/>
      <c r="C448" s="188"/>
      <c r="D448" s="188"/>
      <c r="E448" s="195"/>
      <c r="F448" s="188"/>
      <c r="G448" s="188"/>
    </row>
    <row r="449" spans="1:7" ht="12.75">
      <c r="A449" s="188"/>
      <c r="B449" s="188"/>
      <c r="C449" s="188"/>
      <c r="D449" s="188"/>
      <c r="E449" s="195"/>
      <c r="F449" s="188"/>
      <c r="G449" s="188"/>
    </row>
    <row r="450" spans="1:7" ht="12.75">
      <c r="A450" s="188"/>
      <c r="B450" s="188"/>
      <c r="C450" s="188"/>
      <c r="D450" s="188"/>
      <c r="E450" s="195"/>
      <c r="F450" s="188"/>
      <c r="G450" s="188"/>
    </row>
    <row r="451" spans="1:7" ht="12.75">
      <c r="A451" s="188"/>
      <c r="B451" s="188"/>
      <c r="C451" s="188"/>
      <c r="D451" s="188"/>
      <c r="E451" s="195"/>
      <c r="F451" s="188"/>
      <c r="G451" s="188"/>
    </row>
    <row r="452" spans="1:7" ht="12.75">
      <c r="A452" s="188"/>
      <c r="B452" s="188"/>
      <c r="C452" s="188"/>
      <c r="D452" s="188"/>
      <c r="E452" s="195"/>
      <c r="F452" s="188"/>
      <c r="G452" s="188"/>
    </row>
    <row r="453" spans="1:7" ht="12.75">
      <c r="A453" s="188"/>
      <c r="B453" s="188"/>
      <c r="C453" s="188"/>
      <c r="D453" s="188"/>
      <c r="E453" s="195"/>
      <c r="F453" s="188"/>
      <c r="G453" s="188"/>
    </row>
    <row r="454" spans="1:7" ht="12.75">
      <c r="A454" s="188"/>
      <c r="B454" s="188"/>
      <c r="C454" s="188"/>
      <c r="D454" s="188"/>
      <c r="E454" s="195"/>
      <c r="F454" s="188"/>
      <c r="G454" s="188"/>
    </row>
  </sheetData>
  <mergeCells count="230">
    <mergeCell ref="C15:D15"/>
    <mergeCell ref="C17:D17"/>
    <mergeCell ref="C18:D18"/>
    <mergeCell ref="C19:D19"/>
    <mergeCell ref="C20:D20"/>
    <mergeCell ref="C22:D22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  <mergeCell ref="C38:D38"/>
    <mergeCell ref="C39:D39"/>
    <mergeCell ref="C41:D41"/>
    <mergeCell ref="C24:D24"/>
    <mergeCell ref="C25:D25"/>
    <mergeCell ref="C29:D29"/>
    <mergeCell ref="C30:D30"/>
    <mergeCell ref="C31:D31"/>
    <mergeCell ref="C32:D32"/>
    <mergeCell ref="C33:D33"/>
    <mergeCell ref="C34:D34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63:D63"/>
    <mergeCell ref="C64:D64"/>
    <mergeCell ref="C65:D65"/>
    <mergeCell ref="C66:D66"/>
    <mergeCell ref="C67:D67"/>
    <mergeCell ref="C68:D68"/>
    <mergeCell ref="C56:D56"/>
    <mergeCell ref="C57:D57"/>
    <mergeCell ref="C58:D58"/>
    <mergeCell ref="C59:D59"/>
    <mergeCell ref="C61:D61"/>
    <mergeCell ref="C62:D62"/>
    <mergeCell ref="C85:D85"/>
    <mergeCell ref="C86:D86"/>
    <mergeCell ref="C88:D88"/>
    <mergeCell ref="C89:D89"/>
    <mergeCell ref="C91:D91"/>
    <mergeCell ref="C92:D92"/>
    <mergeCell ref="C94:D94"/>
    <mergeCell ref="C95:D95"/>
    <mergeCell ref="C70:D70"/>
    <mergeCell ref="C71:D71"/>
    <mergeCell ref="C76:D76"/>
    <mergeCell ref="C78:D78"/>
    <mergeCell ref="C79:D79"/>
    <mergeCell ref="C81:D81"/>
    <mergeCell ref="C106:D106"/>
    <mergeCell ref="C107:D107"/>
    <mergeCell ref="C109:D109"/>
    <mergeCell ref="C110:D110"/>
    <mergeCell ref="C126:D126"/>
    <mergeCell ref="C127:D127"/>
    <mergeCell ref="C128:D128"/>
    <mergeCell ref="C129:D129"/>
    <mergeCell ref="C97:D97"/>
    <mergeCell ref="C98:D98"/>
    <mergeCell ref="C100:D100"/>
    <mergeCell ref="C101:D101"/>
    <mergeCell ref="C102:D102"/>
    <mergeCell ref="C130:D130"/>
    <mergeCell ref="C131:D131"/>
    <mergeCell ref="C132:D132"/>
    <mergeCell ref="C133:D133"/>
    <mergeCell ref="C135:D135"/>
    <mergeCell ref="C136:D136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46:D146"/>
    <mergeCell ref="C147:D147"/>
    <mergeCell ref="C149:D149"/>
    <mergeCell ref="C150:D150"/>
    <mergeCell ref="C152:D152"/>
    <mergeCell ref="C153:D153"/>
    <mergeCell ref="C155:D155"/>
    <mergeCell ref="C157:D157"/>
    <mergeCell ref="C137:D137"/>
    <mergeCell ref="C138:D138"/>
    <mergeCell ref="C139:D139"/>
    <mergeCell ref="C140:D140"/>
    <mergeCell ref="C141:D141"/>
    <mergeCell ref="C142:D142"/>
    <mergeCell ref="C158:D158"/>
    <mergeCell ref="C159:D159"/>
    <mergeCell ref="C161:D161"/>
    <mergeCell ref="C162:D162"/>
    <mergeCell ref="C163:D163"/>
    <mergeCell ref="C181:D181"/>
    <mergeCell ref="C182:D182"/>
    <mergeCell ref="C183:D183"/>
    <mergeCell ref="C184:D184"/>
    <mergeCell ref="C168:D168"/>
    <mergeCell ref="C169:D169"/>
    <mergeCell ref="C171:D171"/>
    <mergeCell ref="C172:D172"/>
    <mergeCell ref="C174:D174"/>
    <mergeCell ref="C175:D175"/>
    <mergeCell ref="C177:D177"/>
    <mergeCell ref="C178:D178"/>
    <mergeCell ref="C180:D180"/>
    <mergeCell ref="C192:D192"/>
    <mergeCell ref="C193:D193"/>
    <mergeCell ref="C194:D194"/>
    <mergeCell ref="C195:D195"/>
    <mergeCell ref="C196:D196"/>
    <mergeCell ref="C197:D197"/>
    <mergeCell ref="C185:D185"/>
    <mergeCell ref="C186:D186"/>
    <mergeCell ref="C187:D187"/>
    <mergeCell ref="C189:D189"/>
    <mergeCell ref="C190:D190"/>
    <mergeCell ref="C191:D191"/>
    <mergeCell ref="C207:D207"/>
    <mergeCell ref="C208:D208"/>
    <mergeCell ref="C215:D215"/>
    <mergeCell ref="C216:D216"/>
    <mergeCell ref="C218:D218"/>
    <mergeCell ref="C219:D219"/>
    <mergeCell ref="C199:D199"/>
    <mergeCell ref="C200:D200"/>
    <mergeCell ref="C201:D201"/>
    <mergeCell ref="C202:D202"/>
    <mergeCell ref="C204:D204"/>
    <mergeCell ref="C205:D205"/>
    <mergeCell ref="C236:D236"/>
    <mergeCell ref="C237:D237"/>
    <mergeCell ref="C242:D242"/>
    <mergeCell ref="C243:D243"/>
    <mergeCell ref="C245:D245"/>
    <mergeCell ref="C246:D246"/>
    <mergeCell ref="C221:D221"/>
    <mergeCell ref="C222:D222"/>
    <mergeCell ref="C224:D224"/>
    <mergeCell ref="C225:D225"/>
    <mergeCell ref="C230:D230"/>
    <mergeCell ref="C231:D231"/>
    <mergeCell ref="C265:D265"/>
    <mergeCell ref="C266:D266"/>
    <mergeCell ref="C267:D267"/>
    <mergeCell ref="C268:D268"/>
    <mergeCell ref="C270:D270"/>
    <mergeCell ref="C271:D271"/>
    <mergeCell ref="C248:D248"/>
    <mergeCell ref="C249:D249"/>
    <mergeCell ref="C254:D254"/>
    <mergeCell ref="C255:D255"/>
    <mergeCell ref="C259:D259"/>
    <mergeCell ref="C260:D260"/>
    <mergeCell ref="C262:D262"/>
    <mergeCell ref="C263:D263"/>
    <mergeCell ref="C291:D291"/>
    <mergeCell ref="C292:D292"/>
    <mergeCell ref="C293:D293"/>
    <mergeCell ref="C294:D294"/>
    <mergeCell ref="C295:D295"/>
    <mergeCell ref="C296:D296"/>
    <mergeCell ref="C272:D272"/>
    <mergeCell ref="C273:D273"/>
    <mergeCell ref="C280:D280"/>
    <mergeCell ref="C281:D281"/>
    <mergeCell ref="C287:D287"/>
    <mergeCell ref="C288:D288"/>
    <mergeCell ref="C289:D289"/>
    <mergeCell ref="C290:D290"/>
    <mergeCell ref="C306:D306"/>
    <mergeCell ref="C307:D307"/>
    <mergeCell ref="C308:D308"/>
    <mergeCell ref="C309:D309"/>
    <mergeCell ref="C314:D314"/>
    <mergeCell ref="C315:D315"/>
    <mergeCell ref="C316:D316"/>
    <mergeCell ref="C317:D317"/>
    <mergeCell ref="C299:D299"/>
    <mergeCell ref="C300:D300"/>
    <mergeCell ref="C301:D301"/>
    <mergeCell ref="C302:D302"/>
    <mergeCell ref="C304:D304"/>
    <mergeCell ref="C305:D305"/>
    <mergeCell ref="C331:D331"/>
    <mergeCell ref="C337:D337"/>
    <mergeCell ref="C341:D341"/>
    <mergeCell ref="C342:D342"/>
    <mergeCell ref="C343:D343"/>
    <mergeCell ref="C344:D344"/>
    <mergeCell ref="C318:D318"/>
    <mergeCell ref="C319:D319"/>
    <mergeCell ref="C320:D320"/>
    <mergeCell ref="C321:D321"/>
    <mergeCell ref="C322:D322"/>
    <mergeCell ref="C323:D323"/>
    <mergeCell ref="C360:D360"/>
    <mergeCell ref="C361:D361"/>
    <mergeCell ref="C362:D362"/>
    <mergeCell ref="C363:D363"/>
    <mergeCell ref="C364:D364"/>
    <mergeCell ref="C365:D365"/>
    <mergeCell ref="C345:D345"/>
    <mergeCell ref="C346:D346"/>
    <mergeCell ref="C347:D347"/>
    <mergeCell ref="C348:D348"/>
    <mergeCell ref="C352:D352"/>
    <mergeCell ref="C353:D353"/>
    <mergeCell ref="C354:D354"/>
    <mergeCell ref="C355:D3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Jiří Padevět</cp:lastModifiedBy>
  <dcterms:created xsi:type="dcterms:W3CDTF">2017-09-25T14:49:54Z</dcterms:created>
  <dcterms:modified xsi:type="dcterms:W3CDTF">2017-09-27T12:22:20Z</dcterms:modified>
  <cp:category/>
  <cp:version/>
  <cp:contentType/>
  <cp:contentStatus/>
</cp:coreProperties>
</file>