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375" windowWidth="28515" windowHeight="12300" activeTab="0"/>
  </bookViews>
  <sheets>
    <sheet name="Krycí list" sheetId="1" r:id="rId1"/>
    <sheet name="Rekapitulace" sheetId="2" r:id="rId2"/>
    <sheet name="Položky" sheetId="3" r:id="rId3"/>
  </sheets>
  <definedNames>
    <definedName name="cisloobjektu">'Krycí list'!$A$5</definedName>
    <definedName name="cislostavby">'Krycí list'!$A$7</definedName>
    <definedName name="Datum">'Krycí list'!$B$27</definedName>
    <definedName name="Dil">'Rekapitulace'!$A$6</definedName>
    <definedName name="Dodavka">'Rekapitulace'!$G$17</definedName>
    <definedName name="Dodavka0">'Položky'!#REF!</definedName>
    <definedName name="HSV">'Rekapitulace'!$E$17</definedName>
    <definedName name="HSV0">'Položky'!#REF!</definedName>
    <definedName name="HZS">'Rekapitulace'!$I$17</definedName>
    <definedName name="HZS0">'Položky'!#REF!</definedName>
    <definedName name="JKSO">'Krycí list'!$G$2</definedName>
    <definedName name="MJ">'Krycí list'!$G$5</definedName>
    <definedName name="Mont">'Rekapitulace'!$H$17</definedName>
    <definedName name="Montaz0">'Položky'!#REF!</definedName>
    <definedName name="NazevDilu">'Rekapitulace'!$B$6</definedName>
    <definedName name="nazevobjektu">'Krycí list'!$C$5</definedName>
    <definedName name="nazevstavby">'Krycí list'!$C$7</definedName>
    <definedName name="Objednatel">'Krycí list'!$C$10</definedName>
    <definedName name="_xlnm.Print_Area" localSheetId="0">'Krycí list'!$A$1:$G$45</definedName>
    <definedName name="_xlnm.Print_Area" localSheetId="2">'Položky'!$A$1:$G$195</definedName>
    <definedName name="_xlnm.Print_Area" localSheetId="1">'Rekapitulace'!$A$1:$I$31</definedName>
    <definedName name="PocetMJ">'Krycí list'!$G$6</definedName>
    <definedName name="Poznamka">'Krycí list'!$B$37</definedName>
    <definedName name="Projektant">'Krycí list'!$C$8</definedName>
    <definedName name="PSV">'Rekapitulace'!$F$17</definedName>
    <definedName name="PSV0">'Položky'!#REF!</definedName>
    <definedName name="SazbaDPH1">'Krycí list'!$C$30</definedName>
    <definedName name="SazbaDPH2">'Krycí list'!$C$32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'Rekapitulace'!$H$30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  <definedName name="_xlnm.Print_Titles" localSheetId="1">'Rekapitulace'!$1:$6</definedName>
    <definedName name="_xlnm.Print_Titles" localSheetId="2">'Položky'!$1:$6</definedName>
  </definedNames>
  <calcPr fullCalcOnLoad="1"/>
</workbook>
</file>

<file path=xl/sharedStrings.xml><?xml version="1.0" encoding="utf-8"?>
<sst xmlns="http://schemas.openxmlformats.org/spreadsheetml/2006/main" count="535" uniqueCount="268">
  <si>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</si>
  <si>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</si>
  <si>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</si>
  <si>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</si>
  <si>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</si>
  <si>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</si>
  <si>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</si>
  <si>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</si>
  <si>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</si>
  <si>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</si>
  <si>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</si>
  <si>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</si>
  <si>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</si>
  <si>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</si>
  <si>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</si>
  <si>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</si>
  <si>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</si>
  <si>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</si>
  <si>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</si>
  <si>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</si>
  <si>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</si>
  <si>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</si>
  <si>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</si>
  <si>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</si>
  <si>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</si>
  <si>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</si>
  <si>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</si>
  <si>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</si>
  <si>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</si>
  <si>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</si>
  <si>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</si>
  <si>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</si>
  <si>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</si>
  <si>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</si>
  <si>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</si>
  <si>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</si>
  <si>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</si>
  <si>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</si>
  <si>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</si>
  <si>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 xml:space="preserve">Datum : 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</si>
  <si>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</si>
  <si>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</si>
  <si>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</si>
  <si>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</si>
  <si>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</si>
  <si>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</si>
  <si>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</si>
  <si>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</si>
  <si>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</si>
  <si>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</si>
  <si>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</si>
  <si>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</si>
  <si>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</si>
  <si>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</si>
  <si>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</si>
  <si>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</si>
  <si>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</si>
  <si>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</si>
  <si>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</si>
  <si>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</si>
  <si>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</si>
  <si>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</si>
  <si>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</si>
  <si>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</si>
  <si>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</si>
  <si>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</si>
  <si>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</si>
  <si>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</si>
  <si>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</si>
  <si>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</si>
  <si>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</si>
  <si>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</si>
  <si>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</si>
  <si>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</si>
  <si>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Celkem za</t>
  </si>
  <si>
    <t>SLEPÝ ROZPOČET</t>
  </si>
  <si>
    <t>Slepý rozpočet</t>
  </si>
  <si>
    <t>RProj1731</t>
  </si>
  <si>
    <t>Výměna oken v části objektu ZŠ Šimanovská 16,P 9</t>
  </si>
  <si>
    <t>01</t>
  </si>
  <si>
    <t>61</t>
  </si>
  <si>
    <t>Upravy povrchů vnitřní</t>
  </si>
  <si>
    <t>610991111R00</t>
  </si>
  <si>
    <t xml:space="preserve">Zakrývání výplní vnitřních otvorů </t>
  </si>
  <si>
    <t>m2</t>
  </si>
  <si>
    <t>1,28*2,21*14+1,28*2,03+1,08*2,03+1,06*2,03+1,61*2,03</t>
  </si>
  <si>
    <t>612425931R00</t>
  </si>
  <si>
    <t xml:space="preserve">Omítka vápenná vnitřního ostění - štuková </t>
  </si>
  <si>
    <t>1NP:</t>
  </si>
  <si>
    <t>(1,295+2*2,32+(1,45+2*2,38)*3+(1,425+2*2,35)*3)*0,42</t>
  </si>
  <si>
    <t>2NP:</t>
  </si>
  <si>
    <t>(1,28+2*2,03+1,67+2*2,07+1,09+2*2,07+1,07+2*2,03)*0,42</t>
  </si>
  <si>
    <t>(1,275+2*2,37+(1,425+2*2,35)*4+(1,425+2*2,345)*2)*0,42</t>
  </si>
  <si>
    <t>619991001U00</t>
  </si>
  <si>
    <t xml:space="preserve">Zakrytí podlah fólie+páska </t>
  </si>
  <si>
    <t>9,64*7,43</t>
  </si>
  <si>
    <t>7,24*4,53+9,64*7,43</t>
  </si>
  <si>
    <t>62</t>
  </si>
  <si>
    <t>Úpravy povrchů vnější</t>
  </si>
  <si>
    <t>622311153RV1</t>
  </si>
  <si>
    <t>Zateplovací systém, ostění, EPS F tl. 30 mm zakončený stěrkou s výztužnou tkaninou</t>
  </si>
  <si>
    <t>(1,295+2*2,32+(1,45+2*2,38)*3+(1,425+2*2,35)*3)*0,22</t>
  </si>
  <si>
    <t>(1,28+2*2,03+1,67+2*2,07+1,09+2*2,07+1,07+2*2,03)*0,22</t>
  </si>
  <si>
    <t>(1,275+2*2,37+(1,425+2*2,35)*4+(1,425+2*2,345)*2)*0,22</t>
  </si>
  <si>
    <t>622421143R00</t>
  </si>
  <si>
    <t xml:space="preserve">Omítka vnější stěn, MVC, štuková, složitost 1-2 </t>
  </si>
  <si>
    <t>vnější špalety:</t>
  </si>
  <si>
    <t>(1,2+2*2,17)*0,2*14</t>
  </si>
  <si>
    <t>(1,195+2*1,985)*0,2</t>
  </si>
  <si>
    <t>(1,0+2*1,99)*0,2</t>
  </si>
  <si>
    <t>(0,98+2*1,985)*0,2</t>
  </si>
  <si>
    <t>(1,53+2*1,985)*0,2</t>
  </si>
  <si>
    <t>622471317R00</t>
  </si>
  <si>
    <t xml:space="preserve">Nátěr nebo nástřik stěn vnějších, složitost 1 - 2 </t>
  </si>
  <si>
    <t>95</t>
  </si>
  <si>
    <t>Dokončovací konstrukce na pozemních stavbách</t>
  </si>
  <si>
    <t>952901110R00</t>
  </si>
  <si>
    <t xml:space="preserve">Čištění mytím vnějších ploch oken a dveří </t>
  </si>
  <si>
    <t>952901111R00</t>
  </si>
  <si>
    <t xml:space="preserve">Vyčištění budov o výšce podlaží do 4 m </t>
  </si>
  <si>
    <t>96</t>
  </si>
  <si>
    <t>Bourání konstrukcí</t>
  </si>
  <si>
    <t>968062356R00</t>
  </si>
  <si>
    <t xml:space="preserve">Vybourání dřevěných rámů oken dvojitých pl. 4 m2 </t>
  </si>
  <si>
    <t>1,295*2,32+1,45*2,38*3+1,425*2,35*3</t>
  </si>
  <si>
    <t>1,28*2,03+1,67*2,07+1,09*2,07+1,07*2,03</t>
  </si>
  <si>
    <t>1,275*2,37+1,425*2,35*4+1,425*2,345*2</t>
  </si>
  <si>
    <t>99</t>
  </si>
  <si>
    <t>Staveništní přesun hmot</t>
  </si>
  <si>
    <t>999281105R00</t>
  </si>
  <si>
    <t xml:space="preserve">Přesun hmot pro opravy a údržbu do výšky 6 m </t>
  </si>
  <si>
    <t>t</t>
  </si>
  <si>
    <t>764</t>
  </si>
  <si>
    <t>Konstrukce klempířské</t>
  </si>
  <si>
    <t>0</t>
  </si>
  <si>
    <t>U všech klempířských prvků jsou součástí položek veškeré pomocné práce, materiály a doplňky</t>
  </si>
  <si>
    <t>764410940R00</t>
  </si>
  <si>
    <t xml:space="preserve">Oprava oplechování parapetů z Pz plechu,rš 250 mm </t>
  </si>
  <si>
    <t>m</t>
  </si>
  <si>
    <t>úprava stávajících parapetů "připasování" k novým oknům:</t>
  </si>
  <si>
    <t>O 01:</t>
  </si>
  <si>
    <t>1,2*14</t>
  </si>
  <si>
    <t>O 02:</t>
  </si>
  <si>
    <t>1,195</t>
  </si>
  <si>
    <t>O 03:</t>
  </si>
  <si>
    <t>1,0</t>
  </si>
  <si>
    <t>O 04:</t>
  </si>
  <si>
    <t>0,98</t>
  </si>
  <si>
    <t>O 05:</t>
  </si>
  <si>
    <t>1,53</t>
  </si>
  <si>
    <t>998764201R00</t>
  </si>
  <si>
    <t xml:space="preserve">Přesun hmot pro klempířské konstr., výšky do 6 m </t>
  </si>
  <si>
    <t>766</t>
  </si>
  <si>
    <t>Konstrukce truhlářské</t>
  </si>
  <si>
    <t>766 1</t>
  </si>
  <si>
    <t>Součástí dodávky a montáže oken a vchod.dveří jsou veškeré těsnící folie a krycí profily</t>
  </si>
  <si>
    <t>766441811U00</t>
  </si>
  <si>
    <t xml:space="preserve">Dmtž parapet deska š -30cm dl -1m </t>
  </si>
  <si>
    <t>kus</t>
  </si>
  <si>
    <t>1,28*14</t>
  </si>
  <si>
    <t>1,28</t>
  </si>
  <si>
    <t>1,08</t>
  </si>
  <si>
    <t>1,06</t>
  </si>
  <si>
    <t>1,61</t>
  </si>
  <si>
    <t>766601216R00</t>
  </si>
  <si>
    <t xml:space="preserve">Těsnění oken.spáry, ostění, PT folie + PP páska </t>
  </si>
  <si>
    <t>(1,28+2*2,21)*14</t>
  </si>
  <si>
    <t>1,28+2*2,03</t>
  </si>
  <si>
    <t>1,08+2*2,03</t>
  </si>
  <si>
    <t>1,06+2*2,03</t>
  </si>
  <si>
    <t>1,61+2*2,03</t>
  </si>
  <si>
    <t>766601229R00</t>
  </si>
  <si>
    <t xml:space="preserve">Těsnění oken.spáry,parapet,PT folie+PP folie+páska </t>
  </si>
  <si>
    <t>766691610R00</t>
  </si>
  <si>
    <t xml:space="preserve">Montáž lišty pro překrytí spojů s podtmelením </t>
  </si>
  <si>
    <t>766694111R00</t>
  </si>
  <si>
    <t xml:space="preserve">Montáž parapetních desek š.do 30 cm,dl.do 100 cm </t>
  </si>
  <si>
    <t>766694121R00</t>
  </si>
  <si>
    <t xml:space="preserve">Montáž parapetních desek š.nad 30 cm,dl.do 100 cm </t>
  </si>
  <si>
    <t>766 00</t>
  </si>
  <si>
    <t>Úprava šířky vnitřního parapetu okna O 01 parapety mají šířku od 350 - 450 mm</t>
  </si>
  <si>
    <t>O 01</t>
  </si>
  <si>
    <t>D+M plastového okna dvoukřídlového s nadsvětlíkem zasklení izol.dvojsklem 1280 x 2210</t>
  </si>
  <si>
    <t>O 02</t>
  </si>
  <si>
    <t>D+M plastového okna dvoukřídlového s nadsvětlíkem zasklení izol.dvojsklem 1280 x 2030</t>
  </si>
  <si>
    <t>O 03</t>
  </si>
  <si>
    <t>D+M plastového okna dvoukřídlového s nadsvětlíkem zasklení izol.dvojsklem 1080 x 2030</t>
  </si>
  <si>
    <t>O 04</t>
  </si>
  <si>
    <t>D+M plastového okna dvoukřídlového s nadsvětlíkem zasklení izol.dvojsklem 1060 x 2030</t>
  </si>
  <si>
    <t>O 05</t>
  </si>
  <si>
    <t>D+M plastového okna trojkřídlového s nadsvětlíkem zasklení izol.dvojsklem 1610 x 2030</t>
  </si>
  <si>
    <t>60775311</t>
  </si>
  <si>
    <t>Parapet interiér šíře 150 mm bílý</t>
  </si>
  <si>
    <t>1,28*1,1</t>
  </si>
  <si>
    <t>60775314</t>
  </si>
  <si>
    <t>Parapet interiér šíře 300 mm bílý</t>
  </si>
  <si>
    <t>1,08*1,1</t>
  </si>
  <si>
    <t>1,06*1,1</t>
  </si>
  <si>
    <t>1,61*1,1</t>
  </si>
  <si>
    <t>60775317</t>
  </si>
  <si>
    <t>Parapet interiér šíře 500 mm bílý</t>
  </si>
  <si>
    <t>1,28*14*1,1</t>
  </si>
  <si>
    <t>60775452</t>
  </si>
  <si>
    <t>Krytka boční oboustranná pro DTD parapet 350 mm</t>
  </si>
  <si>
    <t>2</t>
  </si>
  <si>
    <t>60775453</t>
  </si>
  <si>
    <t>Krytka oboustranná plastová pro DTD parapet 600 mm</t>
  </si>
  <si>
    <t>28</t>
  </si>
  <si>
    <t>61495315</t>
  </si>
  <si>
    <t>Lišta pro kompletizování oken</t>
  </si>
  <si>
    <t>101,07*1,1</t>
  </si>
  <si>
    <t>998766201R00</t>
  </si>
  <si>
    <t xml:space="preserve">Přesun hmot pro truhlářské konstr., výšky do 6 m </t>
  </si>
  <si>
    <t>784</t>
  </si>
  <si>
    <t>Malby</t>
  </si>
  <si>
    <t>784191101R00</t>
  </si>
  <si>
    <t xml:space="preserve">Penetrace podkladu univerzální 1x </t>
  </si>
  <si>
    <t>9,64*7,43+(9,64+7,43)*2*3,6</t>
  </si>
  <si>
    <t>7,24*4,53+9,64*7,43+(7,24+4,53+9,64+7,43)*2*3,6</t>
  </si>
  <si>
    <t>784195412R00</t>
  </si>
  <si>
    <t xml:space="preserve">Malba tekutá, 2 x na omítky </t>
  </si>
  <si>
    <t>784402801R00</t>
  </si>
  <si>
    <t xml:space="preserve">Odstranění malby oškrábáním v místnosti H do 3,8 m </t>
  </si>
  <si>
    <t>784403801R00</t>
  </si>
  <si>
    <t xml:space="preserve">Odstranění maleb omytím v místnosti H do 3,8 m </t>
  </si>
  <si>
    <t>786</t>
  </si>
  <si>
    <t>Čalounické úpravy</t>
  </si>
  <si>
    <t>786 00</t>
  </si>
  <si>
    <t xml:space="preserve">D+M vnitřní okenní žaluzie 1280x2210 mm </t>
  </si>
  <si>
    <t>786 01</t>
  </si>
  <si>
    <t xml:space="preserve">D+M vnitřní okenní žaluzie 1280x2030 mm </t>
  </si>
  <si>
    <t>786 02</t>
  </si>
  <si>
    <t xml:space="preserve">D+M vnitřní okenní žaluzie 1080x2030 mm </t>
  </si>
  <si>
    <t>786 03</t>
  </si>
  <si>
    <t xml:space="preserve">D+M vnitřní okenní žaluzie 1060x2030 mm </t>
  </si>
  <si>
    <t>786 04</t>
  </si>
  <si>
    <t xml:space="preserve">D+M vnitřní okenní žaluzie 1610x2030 mm </t>
  </si>
  <si>
    <t>998786201R00</t>
  </si>
  <si>
    <t xml:space="preserve">Přesun hmot pro zastiň. techniku, výšky do 6 m </t>
  </si>
  <si>
    <t>D96</t>
  </si>
  <si>
    <t>Přesuny suti a vybouraných hmot</t>
  </si>
  <si>
    <t>979011111R00</t>
  </si>
  <si>
    <t xml:space="preserve">Svislá doprava suti a vybour. hmot za 2.NP a 1.PP </t>
  </si>
  <si>
    <t>979081111R00</t>
  </si>
  <si>
    <t xml:space="preserve">Odvoz suti a vybour. hmot na skládku do 1 km </t>
  </si>
  <si>
    <t>979081121R00</t>
  </si>
  <si>
    <t xml:space="preserve">Příplatek k odvozu za každý další 1 km </t>
  </si>
  <si>
    <t>979082111R00</t>
  </si>
  <si>
    <t xml:space="preserve">Vnitrostaveništní doprava suti do 10 m </t>
  </si>
  <si>
    <t>979082121R00</t>
  </si>
  <si>
    <t xml:space="preserve">Příplatek k vnitrost. dopravě suti za dalších 5 m </t>
  </si>
  <si>
    <t>979088212R00</t>
  </si>
  <si>
    <t xml:space="preserve">Nakládání suti na dopravní prostředky </t>
  </si>
  <si>
    <t>979093111R00</t>
  </si>
  <si>
    <t xml:space="preserve">Uložení suti na skládku bez zhutnění </t>
  </si>
  <si>
    <t>979990107R00</t>
  </si>
  <si>
    <t xml:space="preserve">Poplatek za skládku suti - směs betonu,cihel,dřeva 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</si>
  <si>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</si>
  <si>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</si>
  <si>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</si>
  <si>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</si>
  <si>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</si>
  <si>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</si>
  <si>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</si>
  <si>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</si>
  <si>
    <t>bude určen výběrovým řízením</t>
  </si>
  <si>
    <t>MČ Praha 14 Bratří Venclíků 1073, Praha 9</t>
  </si>
  <si>
    <t>R-Projekt 07 Praha s.r.o. Ke Strašnické 8/1795,P10</t>
  </si>
</sst>
</file>

<file path=xl/styles.xml><?xml version="1.0" encoding="utf-8"?>
<styleSheet xmlns="http://schemas.openxmlformats.org/spreadsheetml/2006/main">
  <numFmts count="3">
    <numFmt numFmtId="164" formatCode="dd/mm/yy"/>
    <numFmt numFmtId="165" formatCode="0.0"/>
    <numFmt numFmtId="166" formatCode="#,##0\ &quot;Kč&quot;"/>
  </numFmts>
  <fonts count="22">
    <font>
      <sz val="10"/>
      <name val="Arial CE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2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 CE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i/>
      <sz val="8"/>
      <name val="Arial CE"/>
      <family val="2"/>
    </font>
    <font>
      <i/>
      <sz val="9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/>
      <right/>
      <top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/>
      <right style="thin"/>
      <top/>
      <bottom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medium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/>
      <right/>
      <top/>
      <bottom style="thin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/>
    </border>
    <border>
      <left/>
      <right style="medium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double"/>
      <right/>
      <top style="double"/>
      <bottom/>
    </border>
    <border>
      <left/>
      <right style="thin"/>
      <top style="double"/>
      <bottom/>
    </border>
    <border>
      <left/>
      <right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 style="double"/>
      <right/>
      <top/>
      <bottom style="double"/>
    </border>
    <border>
      <left/>
      <right style="thin"/>
      <top/>
      <bottom style="double"/>
    </border>
    <border>
      <left/>
      <right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dotted"/>
      <bottom/>
    </border>
    <border>
      <left/>
      <right style="thin"/>
      <top style="dotted"/>
      <bottom/>
    </border>
    <border>
      <left style="thin"/>
      <right style="thin"/>
      <top style="dotted"/>
      <bottom/>
    </border>
    <border>
      <left style="thin"/>
      <right style="medium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231">
    <xf numFmtId="0" fontId="0" fillId="0" borderId="0" xfId="0"/>
    <xf numFmtId="0" fontId="2" fillId="0" borderId="1" xfId="0" applyFont="1" applyBorder="1" applyAlignment="1">
      <alignment horizontal="centerContinuous" vertical="top"/>
    </xf>
    <xf numFmtId="0" fontId="1" fillId="0" borderId="1" xfId="0" applyFont="1" applyBorder="1" applyAlignment="1">
      <alignment horizontal="centerContinuous"/>
    </xf>
    <xf numFmtId="0" fontId="3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centerContinuous"/>
    </xf>
    <xf numFmtId="49" fontId="5" fillId="2" borderId="4" xfId="0" applyNumberFormat="1" applyFont="1" applyFill="1" applyBorder="1" applyAlignment="1">
      <alignment horizontal="left"/>
    </xf>
    <xf numFmtId="49" fontId="4" fillId="2" borderId="3" xfId="0" applyNumberFormat="1" applyFont="1" applyFill="1" applyBorder="1" applyAlignment="1">
      <alignment horizontal="centerContinuous"/>
    </xf>
    <xf numFmtId="0" fontId="4" fillId="0" borderId="5" xfId="0" applyFont="1" applyBorder="1"/>
    <xf numFmtId="49" fontId="4" fillId="0" borderId="6" xfId="0" applyNumberFormat="1" applyFont="1" applyBorder="1" applyAlignment="1">
      <alignment horizontal="left"/>
    </xf>
    <xf numFmtId="0" fontId="1" fillId="0" borderId="7" xfId="0" applyFont="1" applyBorder="1"/>
    <xf numFmtId="0" fontId="4" fillId="0" borderId="8" xfId="0" applyFont="1" applyBorder="1"/>
    <xf numFmtId="49" fontId="4" fillId="0" borderId="9" xfId="0" applyNumberFormat="1" applyFont="1" applyBorder="1"/>
    <xf numFmtId="49" fontId="4" fillId="0" borderId="8" xfId="0" applyNumberFormat="1" applyFont="1" applyBorder="1"/>
    <xf numFmtId="0" fontId="4" fillId="0" borderId="10" xfId="0" applyFont="1" applyBorder="1"/>
    <xf numFmtId="0" fontId="4" fillId="0" borderId="11" xfId="0" applyFont="1" applyBorder="1" applyAlignment="1">
      <alignment horizontal="left"/>
    </xf>
    <xf numFmtId="0" fontId="3" fillId="0" borderId="7" xfId="0" applyFont="1" applyBorder="1"/>
    <xf numFmtId="49" fontId="4" fillId="0" borderId="11" xfId="0" applyNumberFormat="1" applyFont="1" applyBorder="1" applyAlignment="1">
      <alignment horizontal="left"/>
    </xf>
    <xf numFmtId="49" fontId="3" fillId="2" borderId="7" xfId="0" applyNumberFormat="1" applyFont="1" applyFill="1" applyBorder="1"/>
    <xf numFmtId="49" fontId="1" fillId="2" borderId="8" xfId="0" applyNumberFormat="1" applyFont="1" applyFill="1" applyBorder="1"/>
    <xf numFmtId="49" fontId="3" fillId="2" borderId="9" xfId="0" applyNumberFormat="1" applyFont="1" applyFill="1" applyBorder="1"/>
    <xf numFmtId="49" fontId="1" fillId="2" borderId="9" xfId="0" applyNumberFormat="1" applyFont="1" applyFill="1" applyBorder="1"/>
    <xf numFmtId="0" fontId="4" fillId="0" borderId="10" xfId="0" applyFont="1" applyFill="1" applyBorder="1"/>
    <xf numFmtId="3" fontId="4" fillId="0" borderId="11" xfId="0" applyNumberFormat="1" applyFont="1" applyBorder="1" applyAlignment="1">
      <alignment horizontal="left"/>
    </xf>
    <xf numFmtId="0" fontId="0" fillId="0" borderId="0" xfId="0" applyFill="1"/>
    <xf numFmtId="49" fontId="3" fillId="2" borderId="12" xfId="0" applyNumberFormat="1" applyFont="1" applyFill="1" applyBorder="1"/>
    <xf numFmtId="49" fontId="1" fillId="2" borderId="13" xfId="0" applyNumberFormat="1" applyFont="1" applyFill="1" applyBorder="1"/>
    <xf numFmtId="49" fontId="3" fillId="2" borderId="0" xfId="0" applyNumberFormat="1" applyFont="1" applyFill="1" applyBorder="1"/>
    <xf numFmtId="49" fontId="1" fillId="2" borderId="0" xfId="0" applyNumberFormat="1" applyFont="1" applyFill="1" applyBorder="1"/>
    <xf numFmtId="49" fontId="4" fillId="0" borderId="10" xfId="0" applyNumberFormat="1" applyFont="1" applyBorder="1" applyAlignment="1">
      <alignment horizontal="left"/>
    </xf>
    <xf numFmtId="0" fontId="4" fillId="0" borderId="14" xfId="0" applyFont="1" applyBorder="1"/>
    <xf numFmtId="0" fontId="4" fillId="0" borderId="10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0" xfId="0" applyNumberFormat="1" applyFont="1" applyBorder="1"/>
    <xf numFmtId="0" fontId="4" fillId="0" borderId="16" xfId="0" applyNumberFormat="1" applyFont="1" applyBorder="1" applyAlignment="1">
      <alignment horizontal="left"/>
    </xf>
    <xf numFmtId="0" fontId="0" fillId="0" borderId="0" xfId="0" applyNumberFormat="1" applyBorder="1"/>
    <xf numFmtId="0" fontId="0" fillId="0" borderId="0" xfId="0" applyNumberFormat="1"/>
    <xf numFmtId="0" fontId="4" fillId="0" borderId="16" xfId="0" applyFont="1" applyBorder="1" applyAlignment="1">
      <alignment horizontal="left"/>
    </xf>
    <xf numFmtId="0" fontId="0" fillId="0" borderId="0" xfId="0" applyBorder="1"/>
    <xf numFmtId="0" fontId="4" fillId="0" borderId="10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0" borderId="16" xfId="0" applyFont="1" applyBorder="1" applyAlignment="1">
      <alignment/>
    </xf>
    <xf numFmtId="3" fontId="0" fillId="0" borderId="0" xfId="0" applyNumberFormat="1"/>
    <xf numFmtId="0" fontId="4" fillId="0" borderId="7" xfId="0" applyFont="1" applyBorder="1"/>
    <xf numFmtId="0" fontId="4" fillId="0" borderId="10" xfId="0" applyFont="1" applyBorder="1" applyAlignment="1">
      <alignment horizontal="center"/>
    </xf>
    <xf numFmtId="0" fontId="4" fillId="0" borderId="5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2" fillId="0" borderId="18" xfId="0" applyFont="1" applyBorder="1" applyAlignment="1">
      <alignment horizontal="centerContinuous" vertical="center"/>
    </xf>
    <xf numFmtId="0" fontId="6" fillId="0" borderId="19" xfId="0" applyFont="1" applyBorder="1" applyAlignment="1">
      <alignment horizontal="centerContinuous" vertical="center"/>
    </xf>
    <xf numFmtId="0" fontId="1" fillId="0" borderId="19" xfId="0" applyFont="1" applyBorder="1" applyAlignment="1">
      <alignment horizontal="centerContinuous" vertical="center"/>
    </xf>
    <xf numFmtId="0" fontId="1" fillId="0" borderId="20" xfId="0" applyFont="1" applyBorder="1" applyAlignment="1">
      <alignment horizontal="centerContinuous" vertical="center"/>
    </xf>
    <xf numFmtId="0" fontId="3" fillId="2" borderId="21" xfId="0" applyFont="1" applyFill="1" applyBorder="1" applyAlignment="1">
      <alignment horizontal="left"/>
    </xf>
    <xf numFmtId="0" fontId="1" fillId="2" borderId="22" xfId="0" applyFont="1" applyFill="1" applyBorder="1" applyAlignment="1">
      <alignment horizontal="left"/>
    </xf>
    <xf numFmtId="0" fontId="1" fillId="2" borderId="23" xfId="0" applyFont="1" applyFill="1" applyBorder="1" applyAlignment="1">
      <alignment horizontal="centerContinuous"/>
    </xf>
    <xf numFmtId="0" fontId="3" fillId="2" borderId="22" xfId="0" applyFont="1" applyFill="1" applyBorder="1" applyAlignment="1">
      <alignment horizontal="centerContinuous"/>
    </xf>
    <xf numFmtId="0" fontId="1" fillId="2" borderId="22" xfId="0" applyFont="1" applyFill="1" applyBorder="1" applyAlignment="1">
      <alignment horizontal="centerContinuous"/>
    </xf>
    <xf numFmtId="0" fontId="1" fillId="0" borderId="24" xfId="0" applyFont="1" applyBorder="1"/>
    <xf numFmtId="0" fontId="1" fillId="0" borderId="25" xfId="0" applyFont="1" applyBorder="1"/>
    <xf numFmtId="3" fontId="1" fillId="0" borderId="6" xfId="0" applyNumberFormat="1" applyFont="1" applyBorder="1"/>
    <xf numFmtId="0" fontId="1" fillId="0" borderId="2" xfId="0" applyFont="1" applyBorder="1"/>
    <xf numFmtId="3" fontId="1" fillId="0" borderId="4" xfId="0" applyNumberFormat="1" applyFont="1" applyBorder="1"/>
    <xf numFmtId="0" fontId="1" fillId="0" borderId="3" xfId="0" applyFont="1" applyBorder="1"/>
    <xf numFmtId="3" fontId="1" fillId="0" borderId="9" xfId="0" applyNumberFormat="1" applyFont="1" applyBorder="1"/>
    <xf numFmtId="0" fontId="1" fillId="0" borderId="8" xfId="0" applyFont="1" applyBorder="1"/>
    <xf numFmtId="0" fontId="1" fillId="0" borderId="26" xfId="0" applyFont="1" applyBorder="1"/>
    <xf numFmtId="0" fontId="1" fillId="0" borderId="25" xfId="0" applyFont="1" applyBorder="1" applyAlignment="1">
      <alignment shrinkToFit="1"/>
    </xf>
    <xf numFmtId="0" fontId="1" fillId="0" borderId="27" xfId="0" applyFont="1" applyBorder="1"/>
    <xf numFmtId="0" fontId="1" fillId="0" borderId="12" xfId="0" applyFont="1" applyBorder="1"/>
    <xf numFmtId="0" fontId="1" fillId="0" borderId="0" xfId="0" applyFont="1" applyBorder="1"/>
    <xf numFmtId="0" fontId="1" fillId="0" borderId="28" xfId="0" applyFont="1" applyBorder="1" applyAlignment="1">
      <alignment horizontal="center" shrinkToFit="1"/>
    </xf>
    <xf numFmtId="0" fontId="1" fillId="0" borderId="29" xfId="0" applyFont="1" applyBorder="1" applyAlignment="1">
      <alignment horizontal="center" shrinkToFit="1"/>
    </xf>
    <xf numFmtId="3" fontId="1" fillId="0" borderId="30" xfId="0" applyNumberFormat="1" applyFont="1" applyBorder="1"/>
    <xf numFmtId="0" fontId="1" fillId="0" borderId="28" xfId="0" applyFont="1" applyBorder="1"/>
    <xf numFmtId="3" fontId="1" fillId="0" borderId="31" xfId="0" applyNumberFormat="1" applyFont="1" applyBorder="1"/>
    <xf numFmtId="0" fontId="1" fillId="0" borderId="29" xfId="0" applyFont="1" applyBorder="1"/>
    <xf numFmtId="0" fontId="3" fillId="2" borderId="2" xfId="0" applyFont="1" applyFill="1" applyBorder="1"/>
    <xf numFmtId="0" fontId="3" fillId="2" borderId="4" xfId="0" applyFont="1" applyFill="1" applyBorder="1"/>
    <xf numFmtId="0" fontId="3" fillId="2" borderId="3" xfId="0" applyFont="1" applyFill="1" applyBorder="1"/>
    <xf numFmtId="0" fontId="3" fillId="2" borderId="32" xfId="0" applyFont="1" applyFill="1" applyBorder="1"/>
    <xf numFmtId="0" fontId="3" fillId="2" borderId="33" xfId="0" applyFont="1" applyFill="1" applyBorder="1"/>
    <xf numFmtId="0" fontId="1" fillId="0" borderId="13" xfId="0" applyFont="1" applyBorder="1"/>
    <xf numFmtId="0" fontId="1" fillId="0" borderId="0" xfId="0" applyFont="1"/>
    <xf numFmtId="0" fontId="1" fillId="0" borderId="34" xfId="0" applyFont="1" applyBorder="1"/>
    <xf numFmtId="0" fontId="1" fillId="0" borderId="35" xfId="0" applyFont="1" applyBorder="1"/>
    <xf numFmtId="0" fontId="1" fillId="0" borderId="0" xfId="0" applyFont="1" applyBorder="1" applyAlignment="1">
      <alignment horizontal="right"/>
    </xf>
    <xf numFmtId="164" fontId="1" fillId="0" borderId="0" xfId="0" applyNumberFormat="1" applyFont="1" applyBorder="1"/>
    <xf numFmtId="0" fontId="1" fillId="0" borderId="0" xfId="0" applyFont="1" applyFill="1" applyBorder="1"/>
    <xf numFmtId="0" fontId="1" fillId="0" borderId="36" xfId="0" applyFont="1" applyBorder="1"/>
    <xf numFmtId="0" fontId="1" fillId="0" borderId="37" xfId="0" applyFont="1" applyBorder="1"/>
    <xf numFmtId="0" fontId="1" fillId="0" borderId="38" xfId="0" applyFont="1" applyBorder="1"/>
    <xf numFmtId="0" fontId="1" fillId="0" borderId="39" xfId="0" applyFont="1" applyBorder="1"/>
    <xf numFmtId="165" fontId="1" fillId="0" borderId="40" xfId="0" applyNumberFormat="1" applyFont="1" applyBorder="1" applyAlignment="1">
      <alignment horizontal="right"/>
    </xf>
    <xf numFmtId="0" fontId="1" fillId="0" borderId="40" xfId="0" applyFont="1" applyBorder="1"/>
    <xf numFmtId="166" fontId="1" fillId="0" borderId="15" xfId="0" applyNumberFormat="1" applyFont="1" applyBorder="1" applyAlignment="1">
      <alignment horizontal="right" indent="2"/>
    </xf>
    <xf numFmtId="166" fontId="1" fillId="0" borderId="16" xfId="0" applyNumberFormat="1" applyFont="1" applyBorder="1" applyAlignment="1">
      <alignment horizontal="right" indent="2"/>
    </xf>
    <xf numFmtId="0" fontId="1" fillId="0" borderId="9" xfId="0" applyFont="1" applyBorder="1"/>
    <xf numFmtId="165" fontId="1" fillId="0" borderId="8" xfId="0" applyNumberFormat="1" applyFont="1" applyBorder="1" applyAlignment="1">
      <alignment horizontal="right"/>
    </xf>
    <xf numFmtId="0" fontId="6" fillId="2" borderId="28" xfId="0" applyFont="1" applyFill="1" applyBorder="1"/>
    <xf numFmtId="0" fontId="6" fillId="2" borderId="31" xfId="0" applyFont="1" applyFill="1" applyBorder="1"/>
    <xf numFmtId="0" fontId="6" fillId="2" borderId="29" xfId="0" applyFont="1" applyFill="1" applyBorder="1"/>
    <xf numFmtId="166" fontId="6" fillId="2" borderId="41" xfId="0" applyNumberFormat="1" applyFont="1" applyFill="1" applyBorder="1" applyAlignment="1">
      <alignment horizontal="right" indent="2"/>
    </xf>
    <xf numFmtId="166" fontId="6" fillId="2" borderId="42" xfId="0" applyNumberFormat="1" applyFont="1" applyFill="1" applyBorder="1" applyAlignment="1">
      <alignment horizontal="right" indent="2"/>
    </xf>
    <xf numFmtId="0" fontId="7" fillId="0" borderId="0" xfId="0" applyFont="1"/>
    <xf numFmtId="0" fontId="0" fillId="0" borderId="0" xfId="0" applyAlignment="1">
      <alignment/>
    </xf>
    <xf numFmtId="0" fontId="8" fillId="0" borderId="0" xfId="0" applyFont="1" applyAlignment="1">
      <alignment horizontal="left" vertical="top" wrapText="1"/>
    </xf>
    <xf numFmtId="0" fontId="0" fillId="0" borderId="0" xfId="0" applyAlignment="1">
      <alignment vertical="justify"/>
    </xf>
    <xf numFmtId="0" fontId="0" fillId="0" borderId="0" xfId="0" applyAlignment="1">
      <alignment horizontal="left" wrapText="1"/>
    </xf>
    <xf numFmtId="0" fontId="1" fillId="0" borderId="43" xfId="20" applyFont="1" applyBorder="1" applyAlignment="1">
      <alignment horizontal="center"/>
      <protection/>
    </xf>
    <xf numFmtId="0" fontId="1" fillId="0" borderId="44" xfId="20" applyFont="1" applyBorder="1" applyAlignment="1">
      <alignment horizontal="center"/>
      <protection/>
    </xf>
    <xf numFmtId="49" fontId="3" fillId="0" borderId="45" xfId="20" applyNumberFormat="1" applyFont="1" applyBorder="1">
      <alignment/>
      <protection/>
    </xf>
    <xf numFmtId="49" fontId="1" fillId="0" borderId="45" xfId="20" applyNumberFormat="1" applyFont="1" applyBorder="1">
      <alignment/>
      <protection/>
    </xf>
    <xf numFmtId="49" fontId="1" fillId="0" borderId="45" xfId="20" applyNumberFormat="1" applyFont="1" applyBorder="1" applyAlignment="1">
      <alignment horizontal="right"/>
      <protection/>
    </xf>
    <xf numFmtId="0" fontId="1" fillId="0" borderId="46" xfId="20" applyFont="1" applyBorder="1">
      <alignment/>
      <protection/>
    </xf>
    <xf numFmtId="49" fontId="1" fillId="0" borderId="45" xfId="0" applyNumberFormat="1" applyFont="1" applyBorder="1" applyAlignment="1">
      <alignment horizontal="left"/>
    </xf>
    <xf numFmtId="0" fontId="1" fillId="0" borderId="47" xfId="0" applyNumberFormat="1" applyFont="1" applyBorder="1"/>
    <xf numFmtId="0" fontId="1" fillId="0" borderId="48" xfId="20" applyFont="1" applyBorder="1" applyAlignment="1">
      <alignment horizontal="center"/>
      <protection/>
    </xf>
    <xf numFmtId="0" fontId="1" fillId="0" borderId="49" xfId="20" applyFont="1" applyBorder="1" applyAlignment="1">
      <alignment horizontal="center"/>
      <protection/>
    </xf>
    <xf numFmtId="49" fontId="3" fillId="0" borderId="50" xfId="20" applyNumberFormat="1" applyFont="1" applyBorder="1">
      <alignment/>
      <protection/>
    </xf>
    <xf numFmtId="49" fontId="1" fillId="0" borderId="50" xfId="20" applyNumberFormat="1" applyFont="1" applyBorder="1">
      <alignment/>
      <protection/>
    </xf>
    <xf numFmtId="49" fontId="1" fillId="0" borderId="50" xfId="20" applyNumberFormat="1" applyFont="1" applyBorder="1" applyAlignment="1">
      <alignment horizontal="right"/>
      <protection/>
    </xf>
    <xf numFmtId="0" fontId="1" fillId="0" borderId="51" xfId="20" applyFont="1" applyBorder="1" applyAlignment="1">
      <alignment horizontal="left"/>
      <protection/>
    </xf>
    <xf numFmtId="0" fontId="1" fillId="0" borderId="50" xfId="20" applyFont="1" applyBorder="1" applyAlignment="1">
      <alignment horizontal="left"/>
      <protection/>
    </xf>
    <xf numFmtId="0" fontId="1" fillId="0" borderId="52" xfId="20" applyFont="1" applyBorder="1" applyAlignment="1">
      <alignment horizontal="left"/>
      <protection/>
    </xf>
    <xf numFmtId="49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49" fontId="3" fillId="2" borderId="21" xfId="0" applyNumberFormat="1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3" fillId="2" borderId="53" xfId="0" applyFont="1" applyFill="1" applyBorder="1" applyAlignment="1">
      <alignment horizontal="center"/>
    </xf>
    <xf numFmtId="0" fontId="3" fillId="2" borderId="54" xfId="0" applyFont="1" applyFill="1" applyBorder="1" applyAlignment="1">
      <alignment horizontal="center"/>
    </xf>
    <xf numFmtId="0" fontId="3" fillId="2" borderId="55" xfId="0" applyFont="1" applyFill="1" applyBorder="1" applyAlignment="1">
      <alignment horizontal="center"/>
    </xf>
    <xf numFmtId="0" fontId="4" fillId="0" borderId="0" xfId="0" applyFont="1" applyBorder="1"/>
    <xf numFmtId="3" fontId="1" fillId="0" borderId="35" xfId="0" applyNumberFormat="1" applyFont="1" applyBorder="1"/>
    <xf numFmtId="0" fontId="3" fillId="2" borderId="21" xfId="0" applyFont="1" applyFill="1" applyBorder="1"/>
    <xf numFmtId="0" fontId="3" fillId="2" borderId="22" xfId="0" applyFont="1" applyFill="1" applyBorder="1"/>
    <xf numFmtId="3" fontId="3" fillId="2" borderId="23" xfId="0" applyNumberFormat="1" applyFont="1" applyFill="1" applyBorder="1"/>
    <xf numFmtId="3" fontId="3" fillId="2" borderId="53" xfId="0" applyNumberFormat="1" applyFont="1" applyFill="1" applyBorder="1"/>
    <xf numFmtId="3" fontId="3" fillId="2" borderId="54" xfId="0" applyNumberFormat="1" applyFont="1" applyFill="1" applyBorder="1"/>
    <xf numFmtId="3" fontId="3" fillId="2" borderId="55" xfId="0" applyNumberFormat="1" applyFont="1" applyFill="1" applyBorder="1"/>
    <xf numFmtId="0" fontId="9" fillId="0" borderId="0" xfId="0" applyFont="1"/>
    <xf numFmtId="3" fontId="2" fillId="0" borderId="0" xfId="0" applyNumberFormat="1" applyFont="1" applyAlignment="1">
      <alignment horizontal="centerContinuous"/>
    </xf>
    <xf numFmtId="0" fontId="1" fillId="2" borderId="33" xfId="0" applyFont="1" applyFill="1" applyBorder="1"/>
    <xf numFmtId="0" fontId="3" fillId="2" borderId="56" xfId="0" applyFont="1" applyFill="1" applyBorder="1" applyAlignment="1">
      <alignment horizontal="right"/>
    </xf>
    <xf numFmtId="0" fontId="3" fillId="2" borderId="4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center"/>
    </xf>
    <xf numFmtId="4" fontId="5" fillId="2" borderId="4" xfId="0" applyNumberFormat="1" applyFont="1" applyFill="1" applyBorder="1" applyAlignment="1">
      <alignment horizontal="right"/>
    </xf>
    <xf numFmtId="4" fontId="5" fillId="2" borderId="33" xfId="0" applyNumberFormat="1" applyFont="1" applyFill="1" applyBorder="1" applyAlignment="1">
      <alignment horizontal="right"/>
    </xf>
    <xf numFmtId="0" fontId="1" fillId="0" borderId="17" xfId="0" applyFont="1" applyBorder="1"/>
    <xf numFmtId="3" fontId="1" fillId="0" borderId="26" xfId="0" applyNumberFormat="1" applyFont="1" applyBorder="1" applyAlignment="1">
      <alignment horizontal="right"/>
    </xf>
    <xf numFmtId="165" fontId="1" fillId="0" borderId="10" xfId="0" applyNumberFormat="1" applyFont="1" applyBorder="1" applyAlignment="1">
      <alignment horizontal="right"/>
    </xf>
    <xf numFmtId="3" fontId="1" fillId="0" borderId="36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3" fontId="1" fillId="0" borderId="17" xfId="0" applyNumberFormat="1" applyFont="1" applyBorder="1" applyAlignment="1">
      <alignment horizontal="right"/>
    </xf>
    <xf numFmtId="0" fontId="1" fillId="2" borderId="28" xfId="0" applyFont="1" applyFill="1" applyBorder="1"/>
    <xf numFmtId="0" fontId="3" fillId="2" borderId="31" xfId="0" applyFont="1" applyFill="1" applyBorder="1"/>
    <xf numFmtId="0" fontId="1" fillId="2" borderId="31" xfId="0" applyFont="1" applyFill="1" applyBorder="1"/>
    <xf numFmtId="4" fontId="1" fillId="2" borderId="42" xfId="0" applyNumberFormat="1" applyFont="1" applyFill="1" applyBorder="1"/>
    <xf numFmtId="4" fontId="1" fillId="2" borderId="28" xfId="0" applyNumberFormat="1" applyFont="1" applyFill="1" applyBorder="1"/>
    <xf numFmtId="4" fontId="1" fillId="2" borderId="31" xfId="0" applyNumberFormat="1" applyFont="1" applyFill="1" applyBorder="1"/>
    <xf numFmtId="3" fontId="3" fillId="2" borderId="31" xfId="0" applyNumberFormat="1" applyFont="1" applyFill="1" applyBorder="1" applyAlignment="1">
      <alignment horizontal="right"/>
    </xf>
    <xf numFmtId="3" fontId="3" fillId="2" borderId="42" xfId="0" applyNumberFormat="1" applyFont="1" applyFill="1" applyBorder="1" applyAlignment="1">
      <alignment horizontal="right"/>
    </xf>
    <xf numFmtId="3" fontId="10" fillId="0" borderId="0" xfId="0" applyNumberFormat="1" applyFont="1"/>
    <xf numFmtId="4" fontId="10" fillId="0" borderId="0" xfId="0" applyNumberFormat="1" applyFont="1"/>
    <xf numFmtId="4" fontId="0" fillId="0" borderId="0" xfId="0" applyNumberFormat="1"/>
    <xf numFmtId="0" fontId="11" fillId="0" borderId="0" xfId="20" applyFont="1" applyAlignment="1">
      <alignment horizontal="center"/>
      <protection/>
    </xf>
    <xf numFmtId="0" fontId="0" fillId="0" borderId="0" xfId="20">
      <alignment/>
      <protection/>
    </xf>
    <xf numFmtId="0" fontId="1" fillId="0" borderId="0" xfId="20" applyFont="1">
      <alignment/>
      <protection/>
    </xf>
    <xf numFmtId="0" fontId="12" fillId="0" borderId="0" xfId="20" applyFont="1" applyAlignment="1">
      <alignment horizontal="centerContinuous"/>
      <protection/>
    </xf>
    <xf numFmtId="0" fontId="13" fillId="0" borderId="0" xfId="20" applyFont="1" applyAlignment="1">
      <alignment horizontal="centerContinuous"/>
      <protection/>
    </xf>
    <xf numFmtId="0" fontId="13" fillId="0" borderId="0" xfId="20" applyFont="1" applyAlignment="1">
      <alignment horizontal="right"/>
      <protection/>
    </xf>
    <xf numFmtId="0" fontId="1" fillId="0" borderId="45" xfId="20" applyFont="1" applyBorder="1">
      <alignment/>
      <protection/>
    </xf>
    <xf numFmtId="0" fontId="4" fillId="0" borderId="46" xfId="20" applyFont="1" applyBorder="1" applyAlignment="1">
      <alignment horizontal="right"/>
      <protection/>
    </xf>
    <xf numFmtId="49" fontId="1" fillId="0" borderId="45" xfId="20" applyNumberFormat="1" applyFont="1" applyBorder="1" applyAlignment="1">
      <alignment horizontal="left"/>
      <protection/>
    </xf>
    <xf numFmtId="0" fontId="1" fillId="0" borderId="47" xfId="20" applyFont="1" applyBorder="1">
      <alignment/>
      <protection/>
    </xf>
    <xf numFmtId="49" fontId="1" fillId="0" borderId="48" xfId="20" applyNumberFormat="1" applyFont="1" applyBorder="1" applyAlignment="1">
      <alignment horizontal="center"/>
      <protection/>
    </xf>
    <xf numFmtId="0" fontId="1" fillId="0" borderId="50" xfId="20" applyFont="1" applyBorder="1">
      <alignment/>
      <protection/>
    </xf>
    <xf numFmtId="0" fontId="1" fillId="0" borderId="51" xfId="20" applyFont="1" applyBorder="1" applyAlignment="1">
      <alignment horizontal="center" shrinkToFit="1"/>
      <protection/>
    </xf>
    <xf numFmtId="0" fontId="1" fillId="0" borderId="50" xfId="20" applyFont="1" applyBorder="1" applyAlignment="1">
      <alignment horizontal="center" shrinkToFit="1"/>
      <protection/>
    </xf>
    <xf numFmtId="0" fontId="1" fillId="0" borderId="52" xfId="20" applyFont="1" applyBorder="1" applyAlignment="1">
      <alignment horizontal="center" shrinkToFit="1"/>
      <protection/>
    </xf>
    <xf numFmtId="0" fontId="4" fillId="0" borderId="0" xfId="20" applyFont="1">
      <alignment/>
      <protection/>
    </xf>
    <xf numFmtId="0" fontId="1" fillId="0" borderId="0" xfId="20" applyFont="1" applyAlignment="1">
      <alignment horizontal="right"/>
      <protection/>
    </xf>
    <xf numFmtId="0" fontId="1" fillId="0" borderId="0" xfId="20" applyFont="1" applyAlignment="1">
      <alignment/>
      <protection/>
    </xf>
    <xf numFmtId="49" fontId="4" fillId="2" borderId="10" xfId="20" applyNumberFormat="1" applyFont="1" applyFill="1" applyBorder="1">
      <alignment/>
      <protection/>
    </xf>
    <xf numFmtId="0" fontId="4" fillId="2" borderId="8" xfId="20" applyFont="1" applyFill="1" applyBorder="1" applyAlignment="1">
      <alignment horizontal="center"/>
      <protection/>
    </xf>
    <xf numFmtId="0" fontId="4" fillId="2" borderId="8" xfId="20" applyNumberFormat="1" applyFont="1" applyFill="1" applyBorder="1" applyAlignment="1">
      <alignment horizontal="center"/>
      <protection/>
    </xf>
    <xf numFmtId="0" fontId="4" fillId="2" borderId="10" xfId="20" applyFont="1" applyFill="1" applyBorder="1" applyAlignment="1">
      <alignment horizontal="center"/>
      <protection/>
    </xf>
    <xf numFmtId="0" fontId="3" fillId="0" borderId="57" xfId="20" applyFont="1" applyBorder="1" applyAlignment="1">
      <alignment horizontal="center"/>
      <protection/>
    </xf>
    <xf numFmtId="49" fontId="3" fillId="0" borderId="57" xfId="20" applyNumberFormat="1" applyFont="1" applyBorder="1" applyAlignment="1">
      <alignment horizontal="left"/>
      <protection/>
    </xf>
    <xf numFmtId="0" fontId="3" fillId="0" borderId="15" xfId="20" applyFont="1" applyBorder="1">
      <alignment/>
      <protection/>
    </xf>
    <xf numFmtId="0" fontId="1" fillId="0" borderId="9" xfId="20" applyFont="1" applyBorder="1" applyAlignment="1">
      <alignment horizontal="center"/>
      <protection/>
    </xf>
    <xf numFmtId="0" fontId="1" fillId="0" borderId="9" xfId="20" applyNumberFormat="1" applyFont="1" applyBorder="1" applyAlignment="1">
      <alignment horizontal="right"/>
      <protection/>
    </xf>
    <xf numFmtId="0" fontId="1" fillId="0" borderId="8" xfId="20" applyNumberFormat="1" applyFont="1" applyBorder="1">
      <alignment/>
      <protection/>
    </xf>
    <xf numFmtId="0" fontId="0" fillId="0" borderId="0" xfId="20" applyNumberFormat="1">
      <alignment/>
      <protection/>
    </xf>
    <xf numFmtId="0" fontId="14" fillId="0" borderId="0" xfId="20" applyFont="1">
      <alignment/>
      <protection/>
    </xf>
    <xf numFmtId="0" fontId="15" fillId="0" borderId="58" xfId="20" applyFont="1" applyBorder="1" applyAlignment="1">
      <alignment horizontal="center" vertical="top"/>
      <protection/>
    </xf>
    <xf numFmtId="49" fontId="15" fillId="0" borderId="58" xfId="20" applyNumberFormat="1" applyFont="1" applyBorder="1" applyAlignment="1">
      <alignment horizontal="left" vertical="top"/>
      <protection/>
    </xf>
    <xf numFmtId="0" fontId="15" fillId="0" borderId="58" xfId="20" applyFont="1" applyBorder="1" applyAlignment="1">
      <alignment vertical="top" wrapText="1"/>
      <protection/>
    </xf>
    <xf numFmtId="49" fontId="15" fillId="0" borderId="58" xfId="20" applyNumberFormat="1" applyFont="1" applyBorder="1" applyAlignment="1">
      <alignment horizontal="center" shrinkToFit="1"/>
      <protection/>
    </xf>
    <xf numFmtId="4" fontId="15" fillId="0" borderId="58" xfId="20" applyNumberFormat="1" applyFont="1" applyBorder="1" applyAlignment="1">
      <alignment horizontal="right"/>
      <protection/>
    </xf>
    <xf numFmtId="4" fontId="15" fillId="0" borderId="58" xfId="20" applyNumberFormat="1" applyFont="1" applyBorder="1">
      <alignment/>
      <protection/>
    </xf>
    <xf numFmtId="0" fontId="4" fillId="0" borderId="57" xfId="20" applyFont="1" applyBorder="1" applyAlignment="1">
      <alignment horizontal="center"/>
      <protection/>
    </xf>
    <xf numFmtId="0" fontId="16" fillId="0" borderId="0" xfId="20" applyFont="1" applyAlignment="1">
      <alignment wrapText="1"/>
      <protection/>
    </xf>
    <xf numFmtId="49" fontId="4" fillId="0" borderId="57" xfId="20" applyNumberFormat="1" applyFont="1" applyBorder="1" applyAlignment="1">
      <alignment horizontal="right"/>
      <protection/>
    </xf>
    <xf numFmtId="49" fontId="17" fillId="3" borderId="59" xfId="20" applyNumberFormat="1" applyFont="1" applyFill="1" applyBorder="1" applyAlignment="1">
      <alignment horizontal="left" wrapText="1"/>
      <protection/>
    </xf>
    <xf numFmtId="49" fontId="18" fillId="0" borderId="60" xfId="0" applyNumberFormat="1" applyFont="1" applyBorder="1" applyAlignment="1">
      <alignment horizontal="left" wrapText="1"/>
    </xf>
    <xf numFmtId="4" fontId="17" fillId="3" borderId="61" xfId="20" applyNumberFormat="1" applyFont="1" applyFill="1" applyBorder="1" applyAlignment="1">
      <alignment horizontal="right" wrapText="1"/>
      <protection/>
    </xf>
    <xf numFmtId="0" fontId="17" fillId="3" borderId="34" xfId="20" applyFont="1" applyFill="1" applyBorder="1" applyAlignment="1">
      <alignment horizontal="left" wrapText="1"/>
      <protection/>
    </xf>
    <xf numFmtId="0" fontId="17" fillId="0" borderId="13" xfId="0" applyFont="1" applyBorder="1" applyAlignment="1">
      <alignment horizontal="right"/>
    </xf>
    <xf numFmtId="0" fontId="1" fillId="2" borderId="10" xfId="20" applyFont="1" applyFill="1" applyBorder="1" applyAlignment="1">
      <alignment horizontal="center"/>
      <protection/>
    </xf>
    <xf numFmtId="49" fontId="19" fillId="2" borderId="10" xfId="20" applyNumberFormat="1" applyFont="1" applyFill="1" applyBorder="1" applyAlignment="1">
      <alignment horizontal="left"/>
      <protection/>
    </xf>
    <xf numFmtId="0" fontId="19" fillId="2" borderId="15" xfId="20" applyFont="1" applyFill="1" applyBorder="1">
      <alignment/>
      <protection/>
    </xf>
    <xf numFmtId="0" fontId="1" fillId="2" borderId="9" xfId="20" applyFont="1" applyFill="1" applyBorder="1" applyAlignment="1">
      <alignment horizontal="center"/>
      <protection/>
    </xf>
    <xf numFmtId="4" fontId="1" fillId="2" borderId="9" xfId="20" applyNumberFormat="1" applyFont="1" applyFill="1" applyBorder="1" applyAlignment="1">
      <alignment horizontal="right"/>
      <protection/>
    </xf>
    <xf numFmtId="4" fontId="1" fillId="2" borderId="8" xfId="20" applyNumberFormat="1" applyFont="1" applyFill="1" applyBorder="1" applyAlignment="1">
      <alignment horizontal="right"/>
      <protection/>
    </xf>
    <xf numFmtId="4" fontId="3" fillId="2" borderId="10" xfId="20" applyNumberFormat="1" applyFont="1" applyFill="1" applyBorder="1">
      <alignment/>
      <protection/>
    </xf>
    <xf numFmtId="3" fontId="0" fillId="0" borderId="0" xfId="20" applyNumberFormat="1">
      <alignment/>
      <protection/>
    </xf>
    <xf numFmtId="0" fontId="0" fillId="0" borderId="0" xfId="20" applyBorder="1">
      <alignment/>
      <protection/>
    </xf>
    <xf numFmtId="0" fontId="20" fillId="0" borderId="0" xfId="20" applyFont="1" applyAlignment="1">
      <alignment/>
      <protection/>
    </xf>
    <xf numFmtId="0" fontId="0" fillId="0" borderId="0" xfId="20" applyAlignment="1">
      <alignment horizontal="right"/>
      <protection/>
    </xf>
    <xf numFmtId="0" fontId="21" fillId="0" borderId="0" xfId="20" applyFont="1" applyBorder="1">
      <alignment/>
      <protection/>
    </xf>
    <xf numFmtId="3" fontId="21" fillId="0" borderId="0" xfId="20" applyNumberFormat="1" applyFont="1" applyBorder="1" applyAlignment="1">
      <alignment horizontal="right"/>
      <protection/>
    </xf>
    <xf numFmtId="4" fontId="21" fillId="0" borderId="0" xfId="20" applyNumberFormat="1" applyFont="1" applyBorder="1">
      <alignment/>
      <protection/>
    </xf>
    <xf numFmtId="0" fontId="20" fillId="0" borderId="0" xfId="20" applyFont="1" applyBorder="1" applyAlignment="1">
      <alignment/>
      <protection/>
    </xf>
    <xf numFmtId="0" fontId="0" fillId="0" borderId="0" xfId="20" applyBorder="1" applyAlignment="1">
      <alignment horizontal="right"/>
      <protection/>
    </xf>
    <xf numFmtId="49" fontId="4" fillId="0" borderId="12" xfId="0" applyNumberFormat="1" applyFont="1" applyBorder="1"/>
    <xf numFmtId="3" fontId="1" fillId="0" borderId="13" xfId="0" applyNumberFormat="1" applyFont="1" applyBorder="1"/>
    <xf numFmtId="3" fontId="1" fillId="0" borderId="57" xfId="0" applyNumberFormat="1" applyFont="1" applyBorder="1"/>
    <xf numFmtId="3" fontId="1" fillId="0" borderId="62" xfId="0" applyNumberFormat="1" applyFont="1" applyBorder="1"/>
    <xf numFmtId="3" fontId="16" fillId="0" borderId="0" xfId="20" applyNumberFormat="1" applyFont="1" applyAlignment="1">
      <alignment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POL.XLS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5"/>
  <sheetViews>
    <sheetView tabSelected="1" workbookViewId="0" topLeftCell="A1"/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4.75" customHeight="1" thickBot="1">
      <c r="A1" s="1" t="s">
        <v>75</v>
      </c>
      <c r="B1" s="2"/>
      <c r="C1" s="2"/>
      <c r="D1" s="2"/>
      <c r="E1" s="2"/>
      <c r="F1" s="2"/>
      <c r="G1" s="2"/>
    </row>
    <row r="2" spans="1:7" ht="12.75" customHeight="1">
      <c r="A2" s="3" t="s">
        <v>0</v>
      </c>
      <c r="B2" s="4"/>
      <c r="C2" s="5" t="str">
        <f>Rekapitulace!H1</f>
        <v>01</v>
      </c>
      <c r="D2" s="5" t="str">
        <f>Rekapitulace!G2</f>
        <v>Výměna oken v části objektu ZŠ Šimanovská 16,P 9</v>
      </c>
      <c r="E2" s="6"/>
      <c r="F2" s="7" t="s">
        <v>1</v>
      </c>
      <c r="G2" s="8"/>
    </row>
    <row r="3" spans="1:7" ht="3" customHeight="1" hidden="1">
      <c r="A3" s="9"/>
      <c r="B3" s="10"/>
      <c r="C3" s="11"/>
      <c r="D3" s="11"/>
      <c r="E3" s="12"/>
      <c r="F3" s="13"/>
      <c r="G3" s="14"/>
    </row>
    <row r="4" spans="1:7" ht="12" customHeight="1">
      <c r="A4" s="15" t="s">
        <v>2</v>
      </c>
      <c r="B4" s="10"/>
      <c r="C4" s="11" t="s">
        <v>3</v>
      </c>
      <c r="D4" s="11"/>
      <c r="E4" s="12"/>
      <c r="F4" s="13" t="s">
        <v>4</v>
      </c>
      <c r="G4" s="16"/>
    </row>
    <row r="5" spans="1:7" ht="12.95" customHeight="1">
      <c r="A5" s="17" t="s">
        <v>79</v>
      </c>
      <c r="B5" s="18"/>
      <c r="C5" s="19" t="s">
        <v>78</v>
      </c>
      <c r="D5" s="20"/>
      <c r="E5" s="18"/>
      <c r="F5" s="13" t="s">
        <v>6</v>
      </c>
      <c r="G5" s="14"/>
    </row>
    <row r="6" spans="1:15" ht="12.95" customHeight="1">
      <c r="A6" s="15" t="s">
        <v>7</v>
      </c>
      <c r="B6" s="10"/>
      <c r="C6" s="11" t="s">
        <v>8</v>
      </c>
      <c r="D6" s="11"/>
      <c r="E6" s="12"/>
      <c r="F6" s="21" t="s">
        <v>9</v>
      </c>
      <c r="G6" s="22"/>
      <c r="O6" s="23"/>
    </row>
    <row r="7" spans="1:7" ht="12.95" customHeight="1">
      <c r="A7" s="24" t="s">
        <v>77</v>
      </c>
      <c r="B7" s="25"/>
      <c r="C7" s="26" t="s">
        <v>78</v>
      </c>
      <c r="D7" s="27"/>
      <c r="E7" s="27"/>
      <c r="F7" s="28" t="s">
        <v>10</v>
      </c>
      <c r="G7" s="22">
        <f>IF(PocetMJ=0,,ROUND((F30+F32)/PocetMJ,1))</f>
        <v>0</v>
      </c>
    </row>
    <row r="8" spans="1:9" ht="12.75">
      <c r="A8" s="29" t="s">
        <v>11</v>
      </c>
      <c r="B8" s="13"/>
      <c r="C8" s="30" t="s">
        <v>267</v>
      </c>
      <c r="D8" s="30"/>
      <c r="E8" s="31"/>
      <c r="F8" s="32" t="s">
        <v>12</v>
      </c>
      <c r="G8" s="33"/>
      <c r="H8" s="34"/>
      <c r="I8" s="35"/>
    </row>
    <row r="9" spans="1:8" ht="12.75">
      <c r="A9" s="29" t="s">
        <v>13</v>
      </c>
      <c r="B9" s="13"/>
      <c r="C9" s="30" t="str">
        <f>Projektant</f>
        <v>R-Projekt 07 Praha s.r.o. Ke Strašnické 8/1795,P10</v>
      </c>
      <c r="D9" s="30"/>
      <c r="E9" s="31"/>
      <c r="F9" s="13"/>
      <c r="G9" s="36"/>
      <c r="H9" s="37"/>
    </row>
    <row r="10" spans="1:8" ht="12.75">
      <c r="A10" s="29" t="s">
        <v>14</v>
      </c>
      <c r="B10" s="13"/>
      <c r="C10" s="30" t="s">
        <v>266</v>
      </c>
      <c r="D10" s="30"/>
      <c r="E10" s="30"/>
      <c r="F10" s="38"/>
      <c r="G10" s="39"/>
      <c r="H10" s="40"/>
    </row>
    <row r="11" spans="1:57" ht="13.5" customHeight="1">
      <c r="A11" s="29" t="s">
        <v>15</v>
      </c>
      <c r="B11" s="13"/>
      <c r="C11" s="30" t="s">
        <v>265</v>
      </c>
      <c r="D11" s="30"/>
      <c r="E11" s="30"/>
      <c r="F11" s="41" t="s">
        <v>16</v>
      </c>
      <c r="G11" s="42" t="s">
        <v>77</v>
      </c>
      <c r="H11" s="37"/>
      <c r="BA11" s="43"/>
      <c r="BB11" s="43"/>
      <c r="BC11" s="43"/>
      <c r="BD11" s="43"/>
      <c r="BE11" s="43"/>
    </row>
    <row r="12" spans="1:8" ht="12.75" customHeight="1">
      <c r="A12" s="44" t="s">
        <v>17</v>
      </c>
      <c r="B12" s="10"/>
      <c r="C12" s="45"/>
      <c r="D12" s="45"/>
      <c r="E12" s="45"/>
      <c r="F12" s="46" t="s">
        <v>18</v>
      </c>
      <c r="G12" s="47"/>
      <c r="H12" s="37"/>
    </row>
    <row r="13" spans="1:8" ht="28.5" customHeight="1" thickBot="1">
      <c r="A13" s="48" t="s">
        <v>19</v>
      </c>
      <c r="B13" s="49"/>
      <c r="C13" s="49"/>
      <c r="D13" s="49"/>
      <c r="E13" s="50"/>
      <c r="F13" s="50"/>
      <c r="G13" s="51"/>
      <c r="H13" s="37"/>
    </row>
    <row r="14" spans="1:7" ht="17.25" customHeight="1" thickBot="1">
      <c r="A14" s="52" t="s">
        <v>20</v>
      </c>
      <c r="B14" s="53"/>
      <c r="C14" s="54"/>
      <c r="D14" s="55" t="s">
        <v>21</v>
      </c>
      <c r="E14" s="56"/>
      <c r="F14" s="56"/>
      <c r="G14" s="54"/>
    </row>
    <row r="15" spans="1:7" ht="15.95" customHeight="1">
      <c r="A15" s="57"/>
      <c r="B15" s="58" t="s">
        <v>22</v>
      </c>
      <c r="C15" s="59">
        <f>HSV</f>
        <v>0</v>
      </c>
      <c r="D15" s="60" t="str">
        <f>Rekapitulace!A22</f>
        <v>Ztížené výrobní podmínky</v>
      </c>
      <c r="E15" s="61"/>
      <c r="F15" s="62"/>
      <c r="G15" s="59">
        <f>Rekapitulace!I22</f>
        <v>0</v>
      </c>
    </row>
    <row r="16" spans="1:7" ht="15.95" customHeight="1">
      <c r="A16" s="57" t="s">
        <v>23</v>
      </c>
      <c r="B16" s="58" t="s">
        <v>24</v>
      </c>
      <c r="C16" s="59">
        <f>PSV</f>
        <v>0</v>
      </c>
      <c r="D16" s="9" t="str">
        <f>Rekapitulace!A23</f>
        <v>Oborová přirážka</v>
      </c>
      <c r="E16" s="63"/>
      <c r="F16" s="64"/>
      <c r="G16" s="59">
        <f>Rekapitulace!I23</f>
        <v>0</v>
      </c>
    </row>
    <row r="17" spans="1:7" ht="15.95" customHeight="1">
      <c r="A17" s="57" t="s">
        <v>25</v>
      </c>
      <c r="B17" s="58" t="s">
        <v>26</v>
      </c>
      <c r="C17" s="59">
        <f>Mont</f>
        <v>0</v>
      </c>
      <c r="D17" s="9" t="str">
        <f>Rekapitulace!A24</f>
        <v>Přesun stavebních kapacit</v>
      </c>
      <c r="E17" s="63"/>
      <c r="F17" s="64"/>
      <c r="G17" s="59">
        <f>Rekapitulace!I24</f>
        <v>0</v>
      </c>
    </row>
    <row r="18" spans="1:7" ht="15.95" customHeight="1">
      <c r="A18" s="65" t="s">
        <v>27</v>
      </c>
      <c r="B18" s="66" t="s">
        <v>28</v>
      </c>
      <c r="C18" s="59">
        <f>Dodavka</f>
        <v>0</v>
      </c>
      <c r="D18" s="9" t="str">
        <f>Rekapitulace!A25</f>
        <v>Mimostaveništní doprava</v>
      </c>
      <c r="E18" s="63"/>
      <c r="F18" s="64"/>
      <c r="G18" s="59">
        <f>Rekapitulace!I25</f>
        <v>0</v>
      </c>
    </row>
    <row r="19" spans="1:7" ht="15.95" customHeight="1">
      <c r="A19" s="67" t="s">
        <v>29</v>
      </c>
      <c r="B19" s="58"/>
      <c r="C19" s="59">
        <f>SUM(C15:C18)</f>
        <v>0</v>
      </c>
      <c r="D19" s="9" t="str">
        <f>Rekapitulace!A26</f>
        <v>Zařízení staveniště</v>
      </c>
      <c r="E19" s="63"/>
      <c r="F19" s="64"/>
      <c r="G19" s="59">
        <f>Rekapitulace!I26</f>
        <v>0</v>
      </c>
    </row>
    <row r="20" spans="1:7" ht="15.95" customHeight="1">
      <c r="A20" s="67"/>
      <c r="B20" s="58"/>
      <c r="C20" s="59"/>
      <c r="D20" s="9" t="str">
        <f>Rekapitulace!A27</f>
        <v>Provoz investora</v>
      </c>
      <c r="E20" s="63"/>
      <c r="F20" s="64"/>
      <c r="G20" s="59">
        <f>Rekapitulace!I27</f>
        <v>0</v>
      </c>
    </row>
    <row r="21" spans="1:7" ht="15.95" customHeight="1">
      <c r="A21" s="67" t="s">
        <v>30</v>
      </c>
      <c r="B21" s="58"/>
      <c r="C21" s="59">
        <f>HZS</f>
        <v>0</v>
      </c>
      <c r="D21" s="9" t="str">
        <f>Rekapitulace!A28</f>
        <v>Kompletační činnost (IČD)</v>
      </c>
      <c r="E21" s="63"/>
      <c r="F21" s="64"/>
      <c r="G21" s="59">
        <f>Rekapitulace!I28</f>
        <v>0</v>
      </c>
    </row>
    <row r="22" spans="1:7" ht="15.95" customHeight="1">
      <c r="A22" s="68" t="s">
        <v>31</v>
      </c>
      <c r="B22" s="69"/>
      <c r="C22" s="59">
        <f>C19+C21</f>
        <v>0</v>
      </c>
      <c r="D22" s="9" t="s">
        <v>32</v>
      </c>
      <c r="E22" s="63"/>
      <c r="F22" s="64"/>
      <c r="G22" s="59">
        <f>G23-SUM(G15:G21)</f>
        <v>0</v>
      </c>
    </row>
    <row r="23" spans="1:7" ht="15.95" customHeight="1" thickBot="1">
      <c r="A23" s="70" t="s">
        <v>33</v>
      </c>
      <c r="B23" s="71"/>
      <c r="C23" s="72">
        <f>C22+G23</f>
        <v>0</v>
      </c>
      <c r="D23" s="73" t="s">
        <v>34</v>
      </c>
      <c r="E23" s="74"/>
      <c r="F23" s="75"/>
      <c r="G23" s="59">
        <f>VRN</f>
        <v>0</v>
      </c>
    </row>
    <row r="24" spans="1:7" ht="12.75">
      <c r="A24" s="76" t="s">
        <v>35</v>
      </c>
      <c r="B24" s="77"/>
      <c r="C24" s="78"/>
      <c r="D24" s="77" t="s">
        <v>36</v>
      </c>
      <c r="E24" s="77"/>
      <c r="F24" s="79" t="s">
        <v>37</v>
      </c>
      <c r="G24" s="80"/>
    </row>
    <row r="25" spans="1:7" ht="12.75">
      <c r="A25" s="68" t="s">
        <v>38</v>
      </c>
      <c r="B25" s="69"/>
      <c r="C25" s="81"/>
      <c r="D25" s="69" t="s">
        <v>38</v>
      </c>
      <c r="E25" s="82"/>
      <c r="F25" s="83" t="s">
        <v>38</v>
      </c>
      <c r="G25" s="84"/>
    </row>
    <row r="26" spans="1:7" ht="37.5" customHeight="1">
      <c r="A26" s="68" t="s">
        <v>39</v>
      </c>
      <c r="B26" s="85"/>
      <c r="C26" s="81"/>
      <c r="D26" s="69" t="s">
        <v>40</v>
      </c>
      <c r="E26" s="82"/>
      <c r="F26" s="83" t="s">
        <v>40</v>
      </c>
      <c r="G26" s="84"/>
    </row>
    <row r="27" spans="1:7" ht="12.75">
      <c r="A27" s="68"/>
      <c r="B27" s="86"/>
      <c r="C27" s="81"/>
      <c r="D27" s="69"/>
      <c r="E27" s="82"/>
      <c r="F27" s="83"/>
      <c r="G27" s="84"/>
    </row>
    <row r="28" spans="1:7" ht="12.75">
      <c r="A28" s="68" t="s">
        <v>41</v>
      </c>
      <c r="B28" s="69"/>
      <c r="C28" s="81"/>
      <c r="D28" s="83" t="s">
        <v>42</v>
      </c>
      <c r="E28" s="81"/>
      <c r="F28" s="87" t="s">
        <v>42</v>
      </c>
      <c r="G28" s="84"/>
    </row>
    <row r="29" spans="1:7" ht="69" customHeight="1">
      <c r="A29" s="68"/>
      <c r="B29" s="69"/>
      <c r="C29" s="88"/>
      <c r="D29" s="89"/>
      <c r="E29" s="88"/>
      <c r="F29" s="69"/>
      <c r="G29" s="84"/>
    </row>
    <row r="30" spans="1:7" ht="12.75">
      <c r="A30" s="90" t="s">
        <v>43</v>
      </c>
      <c r="B30" s="91"/>
      <c r="C30" s="92">
        <v>21</v>
      </c>
      <c r="D30" s="91" t="s">
        <v>44</v>
      </c>
      <c r="E30" s="93"/>
      <c r="F30" s="94">
        <f>C23-F32</f>
        <v>0</v>
      </c>
      <c r="G30" s="95"/>
    </row>
    <row r="31" spans="1:7" ht="12.75">
      <c r="A31" s="90" t="s">
        <v>45</v>
      </c>
      <c r="B31" s="91"/>
      <c r="C31" s="92">
        <f>SazbaDPH1</f>
        <v>21</v>
      </c>
      <c r="D31" s="91" t="s">
        <v>46</v>
      </c>
      <c r="E31" s="93"/>
      <c r="F31" s="94">
        <f>ROUND(PRODUCT(F30,C31/100),0)</f>
        <v>0</v>
      </c>
      <c r="G31" s="95"/>
    </row>
    <row r="32" spans="1:7" ht="12.75">
      <c r="A32" s="90" t="s">
        <v>43</v>
      </c>
      <c r="B32" s="91"/>
      <c r="C32" s="92">
        <v>0</v>
      </c>
      <c r="D32" s="91" t="s">
        <v>46</v>
      </c>
      <c r="E32" s="93"/>
      <c r="F32" s="94">
        <v>0</v>
      </c>
      <c r="G32" s="95"/>
    </row>
    <row r="33" spans="1:7" ht="12.75">
      <c r="A33" s="90" t="s">
        <v>45</v>
      </c>
      <c r="B33" s="96"/>
      <c r="C33" s="97">
        <f>SazbaDPH2</f>
        <v>0</v>
      </c>
      <c r="D33" s="91" t="s">
        <v>46</v>
      </c>
      <c r="E33" s="64"/>
      <c r="F33" s="94">
        <f>ROUND(PRODUCT(F32,C33/100),0)</f>
        <v>0</v>
      </c>
      <c r="G33" s="95"/>
    </row>
    <row r="34" spans="1:7" s="103" customFormat="1" ht="19.5" customHeight="1" thickBot="1">
      <c r="A34" s="98" t="s">
        <v>47</v>
      </c>
      <c r="B34" s="99"/>
      <c r="C34" s="99"/>
      <c r="D34" s="99"/>
      <c r="E34" s="100"/>
      <c r="F34" s="101">
        <f>ROUND(SUM(F30:F33),0)</f>
        <v>0</v>
      </c>
      <c r="G34" s="102"/>
    </row>
    <row r="36" spans="1:8" ht="12.75">
      <c r="A36" s="104" t="s">
        <v>48</v>
      </c>
      <c r="B36" s="104"/>
      <c r="C36" s="104"/>
      <c r="D36" s="104"/>
      <c r="E36" s="104"/>
      <c r="F36" s="104"/>
      <c r="G36" s="104"/>
      <c r="H36" t="s">
        <v>5</v>
      </c>
    </row>
    <row r="37" spans="1:8" ht="14.25" customHeight="1">
      <c r="A37" s="104"/>
      <c r="B37" s="105"/>
      <c r="C37" s="105"/>
      <c r="D37" s="105"/>
      <c r="E37" s="105"/>
      <c r="F37" s="105"/>
      <c r="G37" s="105"/>
      <c r="H37" t="s">
        <v>5</v>
      </c>
    </row>
    <row r="38" spans="1:8" ht="12.75" customHeight="1">
      <c r="A38" s="106"/>
      <c r="B38" s="105"/>
      <c r="C38" s="105"/>
      <c r="D38" s="105"/>
      <c r="E38" s="105"/>
      <c r="F38" s="105"/>
      <c r="G38" s="105"/>
      <c r="H38" t="s">
        <v>5</v>
      </c>
    </row>
    <row r="39" spans="1:8" ht="12.75">
      <c r="A39" s="106"/>
      <c r="B39" s="105"/>
      <c r="C39" s="105"/>
      <c r="D39" s="105"/>
      <c r="E39" s="105"/>
      <c r="F39" s="105"/>
      <c r="G39" s="105"/>
      <c r="H39" t="s">
        <v>5</v>
      </c>
    </row>
    <row r="40" spans="1:8" ht="12.75">
      <c r="A40" s="106"/>
      <c r="B40" s="105"/>
      <c r="C40" s="105"/>
      <c r="D40" s="105"/>
      <c r="E40" s="105"/>
      <c r="F40" s="105"/>
      <c r="G40" s="105"/>
      <c r="H40" t="s">
        <v>5</v>
      </c>
    </row>
    <row r="41" spans="1:8" ht="12.75">
      <c r="A41" s="106"/>
      <c r="B41" s="105"/>
      <c r="C41" s="105"/>
      <c r="D41" s="105"/>
      <c r="E41" s="105"/>
      <c r="F41" s="105"/>
      <c r="G41" s="105"/>
      <c r="H41" t="s">
        <v>5</v>
      </c>
    </row>
    <row r="42" spans="1:8" ht="12.75">
      <c r="A42" s="106"/>
      <c r="B42" s="105"/>
      <c r="C42" s="105"/>
      <c r="D42" s="105"/>
      <c r="E42" s="105"/>
      <c r="F42" s="105"/>
      <c r="G42" s="105"/>
      <c r="H42" t="s">
        <v>5</v>
      </c>
    </row>
    <row r="43" spans="1:8" ht="12.75">
      <c r="A43" s="106"/>
      <c r="B43" s="105"/>
      <c r="C43" s="105"/>
      <c r="D43" s="105"/>
      <c r="E43" s="105"/>
      <c r="F43" s="105"/>
      <c r="G43" s="105"/>
      <c r="H43" t="s">
        <v>5</v>
      </c>
    </row>
    <row r="44" spans="1:8" ht="12.75">
      <c r="A44" s="106"/>
      <c r="B44" s="105"/>
      <c r="C44" s="105"/>
      <c r="D44" s="105"/>
      <c r="E44" s="105"/>
      <c r="F44" s="105"/>
      <c r="G44" s="105"/>
      <c r="H44" t="s">
        <v>5</v>
      </c>
    </row>
    <row r="45" spans="1:8" ht="0.75" customHeight="1">
      <c r="A45" s="106"/>
      <c r="B45" s="105"/>
      <c r="C45" s="105"/>
      <c r="D45" s="105"/>
      <c r="E45" s="105"/>
      <c r="F45" s="105"/>
      <c r="G45" s="105"/>
      <c r="H45" t="s">
        <v>5</v>
      </c>
    </row>
    <row r="46" spans="2:7" ht="12.75">
      <c r="B46" s="107"/>
      <c r="C46" s="107"/>
      <c r="D46" s="107"/>
      <c r="E46" s="107"/>
      <c r="F46" s="107"/>
      <c r="G46" s="107"/>
    </row>
    <row r="47" spans="2:7" ht="12.75">
      <c r="B47" s="107"/>
      <c r="C47" s="107"/>
      <c r="D47" s="107"/>
      <c r="E47" s="107"/>
      <c r="F47" s="107"/>
      <c r="G47" s="107"/>
    </row>
    <row r="48" spans="2:7" ht="12.75">
      <c r="B48" s="107"/>
      <c r="C48" s="107"/>
      <c r="D48" s="107"/>
      <c r="E48" s="107"/>
      <c r="F48" s="107"/>
      <c r="G48" s="107"/>
    </row>
    <row r="49" spans="2:7" ht="12.75">
      <c r="B49" s="107"/>
      <c r="C49" s="107"/>
      <c r="D49" s="107"/>
      <c r="E49" s="107"/>
      <c r="F49" s="107"/>
      <c r="G49" s="107"/>
    </row>
    <row r="50" spans="2:7" ht="12.75">
      <c r="B50" s="107"/>
      <c r="C50" s="107"/>
      <c r="D50" s="107"/>
      <c r="E50" s="107"/>
      <c r="F50" s="107"/>
      <c r="G50" s="107"/>
    </row>
    <row r="51" spans="2:7" ht="12.75">
      <c r="B51" s="107"/>
      <c r="C51" s="107"/>
      <c r="D51" s="107"/>
      <c r="E51" s="107"/>
      <c r="F51" s="107"/>
      <c r="G51" s="107"/>
    </row>
    <row r="52" spans="2:7" ht="12.75">
      <c r="B52" s="107"/>
      <c r="C52" s="107"/>
      <c r="D52" s="107"/>
      <c r="E52" s="107"/>
      <c r="F52" s="107"/>
      <c r="G52" s="107"/>
    </row>
    <row r="53" spans="2:7" ht="12.75">
      <c r="B53" s="107"/>
      <c r="C53" s="107"/>
      <c r="D53" s="107"/>
      <c r="E53" s="107"/>
      <c r="F53" s="107"/>
      <c r="G53" s="107"/>
    </row>
    <row r="54" spans="2:7" ht="12.75">
      <c r="B54" s="107"/>
      <c r="C54" s="107"/>
      <c r="D54" s="107"/>
      <c r="E54" s="107"/>
      <c r="F54" s="107"/>
      <c r="G54" s="107"/>
    </row>
    <row r="55" spans="2:7" ht="12.75">
      <c r="B55" s="107"/>
      <c r="C55" s="107"/>
      <c r="D55" s="107"/>
      <c r="E55" s="107"/>
      <c r="F55" s="107"/>
      <c r="G55" s="107"/>
    </row>
  </sheetData>
  <mergeCells count="22">
    <mergeCell ref="B52:G52"/>
    <mergeCell ref="B53:G53"/>
    <mergeCell ref="B54:G54"/>
    <mergeCell ref="B55:G55"/>
    <mergeCell ref="B46:G46"/>
    <mergeCell ref="B47:G47"/>
    <mergeCell ref="B48:G48"/>
    <mergeCell ref="B49:G49"/>
    <mergeCell ref="B50:G50"/>
    <mergeCell ref="B51:G51"/>
    <mergeCell ref="F30:G30"/>
    <mergeCell ref="F31:G31"/>
    <mergeCell ref="F32:G32"/>
    <mergeCell ref="F33:G33"/>
    <mergeCell ref="F34:G34"/>
    <mergeCell ref="B37:G45"/>
    <mergeCell ref="C8:E8"/>
    <mergeCell ref="C9:E9"/>
    <mergeCell ref="C10:E10"/>
    <mergeCell ref="C11:E11"/>
    <mergeCell ref="C12:E12"/>
    <mergeCell ref="A23:B23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E81"/>
  <sheetViews>
    <sheetView workbookViewId="0" topLeftCell="A1">
      <selection activeCell="H30" sqref="H30:I30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108" t="s">
        <v>49</v>
      </c>
      <c r="B1" s="109"/>
      <c r="C1" s="110" t="str">
        <f>CONCATENATE(cislostavby," ",nazevstavby)</f>
        <v>RProj1731 Výměna oken v části objektu ZŠ Šimanovská 16,P 9</v>
      </c>
      <c r="D1" s="111"/>
      <c r="E1" s="112"/>
      <c r="F1" s="111"/>
      <c r="G1" s="113" t="s">
        <v>50</v>
      </c>
      <c r="H1" s="114" t="s">
        <v>79</v>
      </c>
      <c r="I1" s="115"/>
    </row>
    <row r="2" spans="1:9" ht="13.5" thickBot="1">
      <c r="A2" s="116" t="s">
        <v>51</v>
      </c>
      <c r="B2" s="117"/>
      <c r="C2" s="118" t="str">
        <f>CONCATENATE(cisloobjektu," ",nazevobjektu)</f>
        <v>01 Výměna oken v části objektu ZŠ Šimanovská 16,P 9</v>
      </c>
      <c r="D2" s="119"/>
      <c r="E2" s="120"/>
      <c r="F2" s="119"/>
      <c r="G2" s="121" t="s">
        <v>78</v>
      </c>
      <c r="H2" s="122"/>
      <c r="I2" s="123"/>
    </row>
    <row r="3" spans="1:9" ht="13.5" thickTop="1">
      <c r="A3" s="82"/>
      <c r="B3" s="82"/>
      <c r="C3" s="82"/>
      <c r="D3" s="82"/>
      <c r="E3" s="82"/>
      <c r="F3" s="69"/>
      <c r="G3" s="82"/>
      <c r="H3" s="82"/>
      <c r="I3" s="82"/>
    </row>
    <row r="4" spans="1:9" ht="19.5" customHeight="1">
      <c r="A4" s="124" t="s">
        <v>52</v>
      </c>
      <c r="B4" s="125"/>
      <c r="C4" s="125"/>
      <c r="D4" s="125"/>
      <c r="E4" s="126"/>
      <c r="F4" s="125"/>
      <c r="G4" s="125"/>
      <c r="H4" s="125"/>
      <c r="I4" s="125"/>
    </row>
    <row r="5" spans="1:9" ht="13.5" thickBot="1">
      <c r="A5" s="82"/>
      <c r="B5" s="82"/>
      <c r="C5" s="82"/>
      <c r="D5" s="82"/>
      <c r="E5" s="82"/>
      <c r="F5" s="82"/>
      <c r="G5" s="82"/>
      <c r="H5" s="82"/>
      <c r="I5" s="82"/>
    </row>
    <row r="6" spans="1:9" s="37" customFormat="1" ht="13.5" thickBot="1">
      <c r="A6" s="127"/>
      <c r="B6" s="128" t="s">
        <v>53</v>
      </c>
      <c r="C6" s="128"/>
      <c r="D6" s="129"/>
      <c r="E6" s="130" t="s">
        <v>54</v>
      </c>
      <c r="F6" s="131" t="s">
        <v>55</v>
      </c>
      <c r="G6" s="131" t="s">
        <v>56</v>
      </c>
      <c r="H6" s="131" t="s">
        <v>57</v>
      </c>
      <c r="I6" s="132" t="s">
        <v>30</v>
      </c>
    </row>
    <row r="7" spans="1:9" s="37" customFormat="1" ht="12.75">
      <c r="A7" s="226" t="str">
        <f>Položky!B7</f>
        <v>61</v>
      </c>
      <c r="B7" s="133" t="str">
        <f>Položky!C7</f>
        <v>Upravy povrchů vnitřní</v>
      </c>
      <c r="C7" s="69"/>
      <c r="D7" s="134"/>
      <c r="E7" s="227">
        <f>Položky!BA21</f>
        <v>0</v>
      </c>
      <c r="F7" s="228">
        <f>Položky!BB21</f>
        <v>0</v>
      </c>
      <c r="G7" s="228">
        <f>Položky!BC21</f>
        <v>0</v>
      </c>
      <c r="H7" s="228">
        <f>Položky!BD21</f>
        <v>0</v>
      </c>
      <c r="I7" s="229">
        <f>Položky!BE21</f>
        <v>0</v>
      </c>
    </row>
    <row r="8" spans="1:9" s="37" customFormat="1" ht="12.75">
      <c r="A8" s="226" t="str">
        <f>Položky!B22</f>
        <v>62</v>
      </c>
      <c r="B8" s="133" t="str">
        <f>Položky!C22</f>
        <v>Úpravy povrchů vnější</v>
      </c>
      <c r="C8" s="69"/>
      <c r="D8" s="134"/>
      <c r="E8" s="227">
        <f>Položky!BA37</f>
        <v>0</v>
      </c>
      <c r="F8" s="228">
        <f>Položky!BB37</f>
        <v>0</v>
      </c>
      <c r="G8" s="228">
        <f>Položky!BC37</f>
        <v>0</v>
      </c>
      <c r="H8" s="228">
        <f>Položky!BD37</f>
        <v>0</v>
      </c>
      <c r="I8" s="229">
        <f>Položky!BE37</f>
        <v>0</v>
      </c>
    </row>
    <row r="9" spans="1:9" s="37" customFormat="1" ht="12.75">
      <c r="A9" s="226" t="str">
        <f>Položky!B38</f>
        <v>95</v>
      </c>
      <c r="B9" s="133" t="str">
        <f>Položky!C38</f>
        <v>Dokončovací konstrukce na pozemních stavbách</v>
      </c>
      <c r="C9" s="69"/>
      <c r="D9" s="134"/>
      <c r="E9" s="227">
        <f>Položky!BA45</f>
        <v>0</v>
      </c>
      <c r="F9" s="228">
        <f>Položky!BB45</f>
        <v>0</v>
      </c>
      <c r="G9" s="228">
        <f>Položky!BC45</f>
        <v>0</v>
      </c>
      <c r="H9" s="228">
        <f>Položky!BD45</f>
        <v>0</v>
      </c>
      <c r="I9" s="229">
        <f>Položky!BE45</f>
        <v>0</v>
      </c>
    </row>
    <row r="10" spans="1:9" s="37" customFormat="1" ht="12.75">
      <c r="A10" s="226" t="str">
        <f>Položky!B46</f>
        <v>96</v>
      </c>
      <c r="B10" s="133" t="str">
        <f>Položky!C46</f>
        <v>Bourání konstrukcí</v>
      </c>
      <c r="C10" s="69"/>
      <c r="D10" s="134"/>
      <c r="E10" s="227">
        <f>Položky!BA53</f>
        <v>0</v>
      </c>
      <c r="F10" s="228">
        <f>Položky!BB53</f>
        <v>0</v>
      </c>
      <c r="G10" s="228">
        <f>Položky!BC53</f>
        <v>0</v>
      </c>
      <c r="H10" s="228">
        <f>Položky!BD53</f>
        <v>0</v>
      </c>
      <c r="I10" s="229">
        <f>Položky!BE53</f>
        <v>0</v>
      </c>
    </row>
    <row r="11" spans="1:9" s="37" customFormat="1" ht="12.75">
      <c r="A11" s="226" t="str">
        <f>Položky!B54</f>
        <v>99</v>
      </c>
      <c r="B11" s="133" t="str">
        <f>Položky!C54</f>
        <v>Staveništní přesun hmot</v>
      </c>
      <c r="C11" s="69"/>
      <c r="D11" s="134"/>
      <c r="E11" s="227">
        <f>Položky!BA56</f>
        <v>0</v>
      </c>
      <c r="F11" s="228">
        <f>Položky!BB56</f>
        <v>0</v>
      </c>
      <c r="G11" s="228">
        <f>Položky!BC56</f>
        <v>0</v>
      </c>
      <c r="H11" s="228">
        <f>Položky!BD56</f>
        <v>0</v>
      </c>
      <c r="I11" s="229">
        <f>Položky!BE56</f>
        <v>0</v>
      </c>
    </row>
    <row r="12" spans="1:9" s="37" customFormat="1" ht="12.75">
      <c r="A12" s="226" t="str">
        <f>Položky!B57</f>
        <v>764</v>
      </c>
      <c r="B12" s="133" t="str">
        <f>Položky!C57</f>
        <v>Konstrukce klempířské</v>
      </c>
      <c r="C12" s="69"/>
      <c r="D12" s="134"/>
      <c r="E12" s="227">
        <f>Položky!BA72</f>
        <v>0</v>
      </c>
      <c r="F12" s="228">
        <f>Položky!BB72</f>
        <v>0</v>
      </c>
      <c r="G12" s="228">
        <f>Položky!BC72</f>
        <v>0</v>
      </c>
      <c r="H12" s="228">
        <f>Položky!BD72</f>
        <v>0</v>
      </c>
      <c r="I12" s="229">
        <f>Položky!BE72</f>
        <v>0</v>
      </c>
    </row>
    <row r="13" spans="1:9" s="37" customFormat="1" ht="12.75">
      <c r="A13" s="226" t="str">
        <f>Položky!B73</f>
        <v>766</v>
      </c>
      <c r="B13" s="133" t="str">
        <f>Položky!C73</f>
        <v>Konstrukce truhlářské</v>
      </c>
      <c r="C13" s="69"/>
      <c r="D13" s="134"/>
      <c r="E13" s="227">
        <f>Položky!BA167</f>
        <v>0</v>
      </c>
      <c r="F13" s="228">
        <f>Položky!BB167</f>
        <v>0</v>
      </c>
      <c r="G13" s="228">
        <f>Položky!BC167</f>
        <v>0</v>
      </c>
      <c r="H13" s="228">
        <f>Položky!BD167</f>
        <v>0</v>
      </c>
      <c r="I13" s="229">
        <f>Položky!BE167</f>
        <v>0</v>
      </c>
    </row>
    <row r="14" spans="1:9" s="37" customFormat="1" ht="12.75">
      <c r="A14" s="226" t="str">
        <f>Položky!B168</f>
        <v>784</v>
      </c>
      <c r="B14" s="133" t="str">
        <f>Položky!C168</f>
        <v>Malby</v>
      </c>
      <c r="C14" s="69"/>
      <c r="D14" s="134"/>
      <c r="E14" s="227">
        <f>Položky!BA177</f>
        <v>0</v>
      </c>
      <c r="F14" s="228">
        <f>Položky!BB177</f>
        <v>0</v>
      </c>
      <c r="G14" s="228">
        <f>Položky!BC177</f>
        <v>0</v>
      </c>
      <c r="H14" s="228">
        <f>Položky!BD177</f>
        <v>0</v>
      </c>
      <c r="I14" s="229">
        <f>Položky!BE177</f>
        <v>0</v>
      </c>
    </row>
    <row r="15" spans="1:9" s="37" customFormat="1" ht="12.75">
      <c r="A15" s="226" t="str">
        <f>Položky!B178</f>
        <v>786</v>
      </c>
      <c r="B15" s="133" t="str">
        <f>Položky!C178</f>
        <v>Čalounické úpravy</v>
      </c>
      <c r="C15" s="69"/>
      <c r="D15" s="134"/>
      <c r="E15" s="227">
        <f>Položky!BA185</f>
        <v>0</v>
      </c>
      <c r="F15" s="228">
        <f>Položky!BB185</f>
        <v>0</v>
      </c>
      <c r="G15" s="228">
        <f>Položky!BC185</f>
        <v>0</v>
      </c>
      <c r="H15" s="228">
        <f>Položky!BD185</f>
        <v>0</v>
      </c>
      <c r="I15" s="229">
        <f>Položky!BE185</f>
        <v>0</v>
      </c>
    </row>
    <row r="16" spans="1:9" s="37" customFormat="1" ht="13.5" thickBot="1">
      <c r="A16" s="226" t="str">
        <f>Položky!B186</f>
        <v>D96</v>
      </c>
      <c r="B16" s="133" t="str">
        <f>Položky!C186</f>
        <v>Přesuny suti a vybouraných hmot</v>
      </c>
      <c r="C16" s="69"/>
      <c r="D16" s="134"/>
      <c r="E16" s="227">
        <f>Položky!BA195</f>
        <v>0</v>
      </c>
      <c r="F16" s="228">
        <f>Položky!BB195</f>
        <v>0</v>
      </c>
      <c r="G16" s="228">
        <f>Položky!BC195</f>
        <v>0</v>
      </c>
      <c r="H16" s="228">
        <f>Položky!BD195</f>
        <v>0</v>
      </c>
      <c r="I16" s="229">
        <f>Položky!BE195</f>
        <v>0</v>
      </c>
    </row>
    <row r="17" spans="1:9" s="141" customFormat="1" ht="13.5" thickBot="1">
      <c r="A17" s="135"/>
      <c r="B17" s="136" t="s">
        <v>58</v>
      </c>
      <c r="C17" s="136"/>
      <c r="D17" s="137"/>
      <c r="E17" s="138">
        <f>SUM(E7:E16)</f>
        <v>0</v>
      </c>
      <c r="F17" s="139">
        <f>SUM(F7:F16)</f>
        <v>0</v>
      </c>
      <c r="G17" s="139">
        <f>SUM(G7:G16)</f>
        <v>0</v>
      </c>
      <c r="H17" s="139">
        <f>SUM(H7:H16)</f>
        <v>0</v>
      </c>
      <c r="I17" s="140">
        <f>SUM(I7:I16)</f>
        <v>0</v>
      </c>
    </row>
    <row r="18" spans="1:9" ht="12.75">
      <c r="A18" s="69"/>
      <c r="B18" s="69"/>
      <c r="C18" s="69"/>
      <c r="D18" s="69"/>
      <c r="E18" s="69"/>
      <c r="F18" s="69"/>
      <c r="G18" s="69"/>
      <c r="H18" s="69"/>
      <c r="I18" s="69"/>
    </row>
    <row r="19" spans="1:57" ht="19.5" customHeight="1">
      <c r="A19" s="125" t="s">
        <v>59</v>
      </c>
      <c r="B19" s="125"/>
      <c r="C19" s="125"/>
      <c r="D19" s="125"/>
      <c r="E19" s="125"/>
      <c r="F19" s="125"/>
      <c r="G19" s="142"/>
      <c r="H19" s="125"/>
      <c r="I19" s="125"/>
      <c r="BA19" s="43"/>
      <c r="BB19" s="43"/>
      <c r="BC19" s="43"/>
      <c r="BD19" s="43"/>
      <c r="BE19" s="43"/>
    </row>
    <row r="20" spans="1:9" ht="13.5" thickBot="1">
      <c r="A20" s="82"/>
      <c r="B20" s="82"/>
      <c r="C20" s="82"/>
      <c r="D20" s="82"/>
      <c r="E20" s="82"/>
      <c r="F20" s="82"/>
      <c r="G20" s="82"/>
      <c r="H20" s="82"/>
      <c r="I20" s="82"/>
    </row>
    <row r="21" spans="1:9" ht="12.75">
      <c r="A21" s="76" t="s">
        <v>60</v>
      </c>
      <c r="B21" s="77"/>
      <c r="C21" s="77"/>
      <c r="D21" s="143"/>
      <c r="E21" s="144" t="s">
        <v>61</v>
      </c>
      <c r="F21" s="145" t="s">
        <v>62</v>
      </c>
      <c r="G21" s="146" t="s">
        <v>63</v>
      </c>
      <c r="H21" s="147"/>
      <c r="I21" s="148" t="s">
        <v>61</v>
      </c>
    </row>
    <row r="22" spans="1:53" ht="12.75">
      <c r="A22" s="67" t="s">
        <v>257</v>
      </c>
      <c r="B22" s="58"/>
      <c r="C22" s="58"/>
      <c r="D22" s="149"/>
      <c r="E22" s="150"/>
      <c r="F22" s="151"/>
      <c r="G22" s="152">
        <f>CHOOSE(BA22+1,HSV+PSV,HSV+PSV+Mont,HSV+PSV+Dodavka+Mont,HSV,PSV,Mont,Dodavka,Mont+Dodavka,0)</f>
        <v>0</v>
      </c>
      <c r="H22" s="153"/>
      <c r="I22" s="154">
        <f>E22+F22*G22/100</f>
        <v>0</v>
      </c>
      <c r="BA22">
        <v>2</v>
      </c>
    </row>
    <row r="23" spans="1:53" ht="12.75">
      <c r="A23" s="67" t="s">
        <v>258</v>
      </c>
      <c r="B23" s="58"/>
      <c r="C23" s="58"/>
      <c r="D23" s="149"/>
      <c r="E23" s="150"/>
      <c r="F23" s="151"/>
      <c r="G23" s="152">
        <f>CHOOSE(BA23+1,HSV+PSV,HSV+PSV+Mont,HSV+PSV+Dodavka+Mont,HSV,PSV,Mont,Dodavka,Mont+Dodavka,0)</f>
        <v>0</v>
      </c>
      <c r="H23" s="153"/>
      <c r="I23" s="154">
        <f>E23+F23*G23/100</f>
        <v>0</v>
      </c>
      <c r="BA23">
        <v>2</v>
      </c>
    </row>
    <row r="24" spans="1:53" ht="12.75">
      <c r="A24" s="67" t="s">
        <v>259</v>
      </c>
      <c r="B24" s="58"/>
      <c r="C24" s="58"/>
      <c r="D24" s="149"/>
      <c r="E24" s="150"/>
      <c r="F24" s="151"/>
      <c r="G24" s="152">
        <f>CHOOSE(BA24+1,HSV+PSV,HSV+PSV+Mont,HSV+PSV+Dodavka+Mont,HSV,PSV,Mont,Dodavka,Mont+Dodavka,0)</f>
        <v>0</v>
      </c>
      <c r="H24" s="153"/>
      <c r="I24" s="154">
        <f>E24+F24*G24/100</f>
        <v>0</v>
      </c>
      <c r="BA24">
        <v>2</v>
      </c>
    </row>
    <row r="25" spans="1:53" ht="12.75">
      <c r="A25" s="67" t="s">
        <v>260</v>
      </c>
      <c r="B25" s="58"/>
      <c r="C25" s="58"/>
      <c r="D25" s="149"/>
      <c r="E25" s="150"/>
      <c r="F25" s="151"/>
      <c r="G25" s="152">
        <f>CHOOSE(BA25+1,HSV+PSV,HSV+PSV+Mont,HSV+PSV+Dodavka+Mont,HSV,PSV,Mont,Dodavka,Mont+Dodavka,0)</f>
        <v>0</v>
      </c>
      <c r="H25" s="153"/>
      <c r="I25" s="154">
        <f>E25+F25*G25/100</f>
        <v>0</v>
      </c>
      <c r="BA25">
        <v>2</v>
      </c>
    </row>
    <row r="26" spans="1:53" ht="12.75">
      <c r="A26" s="67" t="s">
        <v>261</v>
      </c>
      <c r="B26" s="58"/>
      <c r="C26" s="58"/>
      <c r="D26" s="149"/>
      <c r="E26" s="150"/>
      <c r="F26" s="151"/>
      <c r="G26" s="152">
        <f>CHOOSE(BA26+1,HSV+PSV,HSV+PSV+Mont,HSV+PSV+Dodavka+Mont,HSV,PSV,Mont,Dodavka,Mont+Dodavka,0)</f>
        <v>0</v>
      </c>
      <c r="H26" s="153"/>
      <c r="I26" s="154">
        <f>E26+F26*G26/100</f>
        <v>0</v>
      </c>
      <c r="BA26">
        <v>2</v>
      </c>
    </row>
    <row r="27" spans="1:53" ht="12.75">
      <c r="A27" s="67" t="s">
        <v>262</v>
      </c>
      <c r="B27" s="58"/>
      <c r="C27" s="58"/>
      <c r="D27" s="149"/>
      <c r="E27" s="150"/>
      <c r="F27" s="151"/>
      <c r="G27" s="152">
        <f>CHOOSE(BA27+1,HSV+PSV,HSV+PSV+Mont,HSV+PSV+Dodavka+Mont,HSV,PSV,Mont,Dodavka,Mont+Dodavka,0)</f>
        <v>0</v>
      </c>
      <c r="H27" s="153"/>
      <c r="I27" s="154">
        <f>E27+F27*G27/100</f>
        <v>0</v>
      </c>
      <c r="BA27">
        <v>2</v>
      </c>
    </row>
    <row r="28" spans="1:53" ht="12.75">
      <c r="A28" s="67" t="s">
        <v>263</v>
      </c>
      <c r="B28" s="58"/>
      <c r="C28" s="58"/>
      <c r="D28" s="149"/>
      <c r="E28" s="150"/>
      <c r="F28" s="151"/>
      <c r="G28" s="152">
        <f>CHOOSE(BA28+1,HSV+PSV,HSV+PSV+Mont,HSV+PSV+Dodavka+Mont,HSV,PSV,Mont,Dodavka,Mont+Dodavka,0)</f>
        <v>0</v>
      </c>
      <c r="H28" s="153"/>
      <c r="I28" s="154">
        <f>E28+F28*G28/100</f>
        <v>0</v>
      </c>
      <c r="BA28">
        <v>2</v>
      </c>
    </row>
    <row r="29" spans="1:53" ht="12.75">
      <c r="A29" s="67" t="s">
        <v>264</v>
      </c>
      <c r="B29" s="58"/>
      <c r="C29" s="58"/>
      <c r="D29" s="149"/>
      <c r="E29" s="150"/>
      <c r="F29" s="151"/>
      <c r="G29" s="152">
        <f>CHOOSE(BA29+1,HSV+PSV,HSV+PSV+Mont,HSV+PSV+Dodavka+Mont,HSV,PSV,Mont,Dodavka,Mont+Dodavka,0)</f>
        <v>0</v>
      </c>
      <c r="H29" s="153"/>
      <c r="I29" s="154">
        <f>E29+F29*G29/100</f>
        <v>0</v>
      </c>
      <c r="BA29">
        <v>2</v>
      </c>
    </row>
    <row r="30" spans="1:9" ht="13.5" thickBot="1">
      <c r="A30" s="155"/>
      <c r="B30" s="156" t="s">
        <v>64</v>
      </c>
      <c r="C30" s="157"/>
      <c r="D30" s="158"/>
      <c r="E30" s="159"/>
      <c r="F30" s="160"/>
      <c r="G30" s="160"/>
      <c r="H30" s="161">
        <f>SUM(I22:I29)</f>
        <v>0</v>
      </c>
      <c r="I30" s="162"/>
    </row>
    <row r="32" spans="2:9" ht="12.75">
      <c r="B32" s="141"/>
      <c r="F32" s="163"/>
      <c r="G32" s="164"/>
      <c r="H32" s="164"/>
      <c r="I32" s="165"/>
    </row>
    <row r="33" spans="6:9" ht="12.75">
      <c r="F33" s="163"/>
      <c r="G33" s="164"/>
      <c r="H33" s="164"/>
      <c r="I33" s="165"/>
    </row>
    <row r="34" spans="6:9" ht="12.75">
      <c r="F34" s="163"/>
      <c r="G34" s="164"/>
      <c r="H34" s="164"/>
      <c r="I34" s="165"/>
    </row>
    <row r="35" spans="6:9" ht="12.75">
      <c r="F35" s="163"/>
      <c r="G35" s="164"/>
      <c r="H35" s="164"/>
      <c r="I35" s="165"/>
    </row>
    <row r="36" spans="6:9" ht="12.75">
      <c r="F36" s="163"/>
      <c r="G36" s="164"/>
      <c r="H36" s="164"/>
      <c r="I36" s="165"/>
    </row>
    <row r="37" spans="6:9" ht="12.75">
      <c r="F37" s="163"/>
      <c r="G37" s="164"/>
      <c r="H37" s="164"/>
      <c r="I37" s="165"/>
    </row>
    <row r="38" spans="6:9" ht="12.75">
      <c r="F38" s="163"/>
      <c r="G38" s="164"/>
      <c r="H38" s="164"/>
      <c r="I38" s="165"/>
    </row>
    <row r="39" spans="6:9" ht="12.75">
      <c r="F39" s="163"/>
      <c r="G39" s="164"/>
      <c r="H39" s="164"/>
      <c r="I39" s="165"/>
    </row>
    <row r="40" spans="6:9" ht="12.75">
      <c r="F40" s="163"/>
      <c r="G40" s="164"/>
      <c r="H40" s="164"/>
      <c r="I40" s="165"/>
    </row>
    <row r="41" spans="6:9" ht="12.75">
      <c r="F41" s="163"/>
      <c r="G41" s="164"/>
      <c r="H41" s="164"/>
      <c r="I41" s="165"/>
    </row>
    <row r="42" spans="6:9" ht="12.75">
      <c r="F42" s="163"/>
      <c r="G42" s="164"/>
      <c r="H42" s="164"/>
      <c r="I42" s="165"/>
    </row>
    <row r="43" spans="6:9" ht="12.75">
      <c r="F43" s="163"/>
      <c r="G43" s="164"/>
      <c r="H43" s="164"/>
      <c r="I43" s="165"/>
    </row>
    <row r="44" spans="6:9" ht="12.75">
      <c r="F44" s="163"/>
      <c r="G44" s="164"/>
      <c r="H44" s="164"/>
      <c r="I44" s="165"/>
    </row>
    <row r="45" spans="6:9" ht="12.75">
      <c r="F45" s="163"/>
      <c r="G45" s="164"/>
      <c r="H45" s="164"/>
      <c r="I45" s="165"/>
    </row>
    <row r="46" spans="6:9" ht="12.75">
      <c r="F46" s="163"/>
      <c r="G46" s="164"/>
      <c r="H46" s="164"/>
      <c r="I46" s="165"/>
    </row>
    <row r="47" spans="6:9" ht="12.75">
      <c r="F47" s="163"/>
      <c r="G47" s="164"/>
      <c r="H47" s="164"/>
      <c r="I47" s="165"/>
    </row>
    <row r="48" spans="6:9" ht="12.75">
      <c r="F48" s="163"/>
      <c r="G48" s="164"/>
      <c r="H48" s="164"/>
      <c r="I48" s="165"/>
    </row>
    <row r="49" spans="6:9" ht="12.75">
      <c r="F49" s="163"/>
      <c r="G49" s="164"/>
      <c r="H49" s="164"/>
      <c r="I49" s="165"/>
    </row>
    <row r="50" spans="6:9" ht="12.75">
      <c r="F50" s="163"/>
      <c r="G50" s="164"/>
      <c r="H50" s="164"/>
      <c r="I50" s="165"/>
    </row>
    <row r="51" spans="6:9" ht="12.75">
      <c r="F51" s="163"/>
      <c r="G51" s="164"/>
      <c r="H51" s="164"/>
      <c r="I51" s="165"/>
    </row>
    <row r="52" spans="6:9" ht="12.75">
      <c r="F52" s="163"/>
      <c r="G52" s="164"/>
      <c r="H52" s="164"/>
      <c r="I52" s="165"/>
    </row>
    <row r="53" spans="6:9" ht="12.75">
      <c r="F53" s="163"/>
      <c r="G53" s="164"/>
      <c r="H53" s="164"/>
      <c r="I53" s="165"/>
    </row>
    <row r="54" spans="6:9" ht="12.75">
      <c r="F54" s="163"/>
      <c r="G54" s="164"/>
      <c r="H54" s="164"/>
      <c r="I54" s="165"/>
    </row>
    <row r="55" spans="6:9" ht="12.75">
      <c r="F55" s="163"/>
      <c r="G55" s="164"/>
      <c r="H55" s="164"/>
      <c r="I55" s="165"/>
    </row>
    <row r="56" spans="6:9" ht="12.75">
      <c r="F56" s="163"/>
      <c r="G56" s="164"/>
      <c r="H56" s="164"/>
      <c r="I56" s="165"/>
    </row>
    <row r="57" spans="6:9" ht="12.75">
      <c r="F57" s="163"/>
      <c r="G57" s="164"/>
      <c r="H57" s="164"/>
      <c r="I57" s="165"/>
    </row>
    <row r="58" spans="6:9" ht="12.75">
      <c r="F58" s="163"/>
      <c r="G58" s="164"/>
      <c r="H58" s="164"/>
      <c r="I58" s="165"/>
    </row>
    <row r="59" spans="6:9" ht="12.75">
      <c r="F59" s="163"/>
      <c r="G59" s="164"/>
      <c r="H59" s="164"/>
      <c r="I59" s="165"/>
    </row>
    <row r="60" spans="6:9" ht="12.75">
      <c r="F60" s="163"/>
      <c r="G60" s="164"/>
      <c r="H60" s="164"/>
      <c r="I60" s="165"/>
    </row>
    <row r="61" spans="6:9" ht="12.75">
      <c r="F61" s="163"/>
      <c r="G61" s="164"/>
      <c r="H61" s="164"/>
      <c r="I61" s="165"/>
    </row>
    <row r="62" spans="6:9" ht="12.75">
      <c r="F62" s="163"/>
      <c r="G62" s="164"/>
      <c r="H62" s="164"/>
      <c r="I62" s="165"/>
    </row>
    <row r="63" spans="6:9" ht="12.75">
      <c r="F63" s="163"/>
      <c r="G63" s="164"/>
      <c r="H63" s="164"/>
      <c r="I63" s="165"/>
    </row>
    <row r="64" spans="6:9" ht="12.75">
      <c r="F64" s="163"/>
      <c r="G64" s="164"/>
      <c r="H64" s="164"/>
      <c r="I64" s="165"/>
    </row>
    <row r="65" spans="6:9" ht="12.75">
      <c r="F65" s="163"/>
      <c r="G65" s="164"/>
      <c r="H65" s="164"/>
      <c r="I65" s="165"/>
    </row>
    <row r="66" spans="6:9" ht="12.75">
      <c r="F66" s="163"/>
      <c r="G66" s="164"/>
      <c r="H66" s="164"/>
      <c r="I66" s="165"/>
    </row>
    <row r="67" spans="6:9" ht="12.75">
      <c r="F67" s="163"/>
      <c r="G67" s="164"/>
      <c r="H67" s="164"/>
      <c r="I67" s="165"/>
    </row>
    <row r="68" spans="6:9" ht="12.75">
      <c r="F68" s="163"/>
      <c r="G68" s="164"/>
      <c r="H68" s="164"/>
      <c r="I68" s="165"/>
    </row>
    <row r="69" spans="6:9" ht="12.75">
      <c r="F69" s="163"/>
      <c r="G69" s="164"/>
      <c r="H69" s="164"/>
      <c r="I69" s="165"/>
    </row>
    <row r="70" spans="6:9" ht="12.75">
      <c r="F70" s="163"/>
      <c r="G70" s="164"/>
      <c r="H70" s="164"/>
      <c r="I70" s="165"/>
    </row>
    <row r="71" spans="6:9" ht="12.75">
      <c r="F71" s="163"/>
      <c r="G71" s="164"/>
      <c r="H71" s="164"/>
      <c r="I71" s="165"/>
    </row>
    <row r="72" spans="6:9" ht="12.75">
      <c r="F72" s="163"/>
      <c r="G72" s="164"/>
      <c r="H72" s="164"/>
      <c r="I72" s="165"/>
    </row>
    <row r="73" spans="6:9" ht="12.75">
      <c r="F73" s="163"/>
      <c r="G73" s="164"/>
      <c r="H73" s="164"/>
      <c r="I73" s="165"/>
    </row>
    <row r="74" spans="6:9" ht="12.75">
      <c r="F74" s="163"/>
      <c r="G74" s="164"/>
      <c r="H74" s="164"/>
      <c r="I74" s="165"/>
    </row>
    <row r="75" spans="6:9" ht="12.75">
      <c r="F75" s="163"/>
      <c r="G75" s="164"/>
      <c r="H75" s="164"/>
      <c r="I75" s="165"/>
    </row>
    <row r="76" spans="6:9" ht="12.75">
      <c r="F76" s="163"/>
      <c r="G76" s="164"/>
      <c r="H76" s="164"/>
      <c r="I76" s="165"/>
    </row>
    <row r="77" spans="6:9" ht="12.75">
      <c r="F77" s="163"/>
      <c r="G77" s="164"/>
      <c r="H77" s="164"/>
      <c r="I77" s="165"/>
    </row>
    <row r="78" spans="6:9" ht="12.75">
      <c r="F78" s="163"/>
      <c r="G78" s="164"/>
      <c r="H78" s="164"/>
      <c r="I78" s="165"/>
    </row>
    <row r="79" spans="6:9" ht="12.75">
      <c r="F79" s="163"/>
      <c r="G79" s="164"/>
      <c r="H79" s="164"/>
      <c r="I79" s="165"/>
    </row>
    <row r="80" spans="6:9" ht="12.75">
      <c r="F80" s="163"/>
      <c r="G80" s="164"/>
      <c r="H80" s="164"/>
      <c r="I80" s="165"/>
    </row>
    <row r="81" spans="6:9" ht="12.75">
      <c r="F81" s="163"/>
      <c r="G81" s="164"/>
      <c r="H81" s="164"/>
      <c r="I81" s="165"/>
    </row>
  </sheetData>
  <mergeCells count="4">
    <mergeCell ref="A1:B1"/>
    <mergeCell ref="A2:B2"/>
    <mergeCell ref="G2:I2"/>
    <mergeCell ref="H30:I30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Z268"/>
  <sheetViews>
    <sheetView showGridLines="0" showZeros="0" workbookViewId="0" topLeftCell="A1">
      <selection activeCell="A195" sqref="A195:IV197"/>
    </sheetView>
  </sheetViews>
  <sheetFormatPr defaultColWidth="9.00390625" defaultRowHeight="12.75"/>
  <cols>
    <col min="1" max="1" width="4.375" style="167" customWidth="1"/>
    <col min="2" max="2" width="11.625" style="167" customWidth="1"/>
    <col min="3" max="3" width="40.375" style="167" customWidth="1"/>
    <col min="4" max="4" width="5.625" style="167" customWidth="1"/>
    <col min="5" max="5" width="8.625" style="220" customWidth="1"/>
    <col min="6" max="6" width="9.875" style="167" customWidth="1"/>
    <col min="7" max="7" width="13.875" style="167" customWidth="1"/>
    <col min="8" max="11" width="9.125" style="167" customWidth="1"/>
    <col min="12" max="12" width="75.375" style="167" customWidth="1"/>
    <col min="13" max="13" width="45.25390625" style="167" customWidth="1"/>
    <col min="14" max="16384" width="9.125" style="167" customWidth="1"/>
  </cols>
  <sheetData>
    <row r="1" spans="1:7" ht="15.75">
      <c r="A1" s="166" t="s">
        <v>76</v>
      </c>
      <c r="B1" s="166"/>
      <c r="C1" s="166"/>
      <c r="D1" s="166"/>
      <c r="E1" s="166"/>
      <c r="F1" s="166"/>
      <c r="G1" s="166"/>
    </row>
    <row r="2" spans="1:7" ht="14.25" customHeight="1" thickBot="1">
      <c r="A2" s="168"/>
      <c r="B2" s="169"/>
      <c r="C2" s="170"/>
      <c r="D2" s="170"/>
      <c r="E2" s="171"/>
      <c r="F2" s="170"/>
      <c r="G2" s="170"/>
    </row>
    <row r="3" spans="1:7" ht="13.5" thickTop="1">
      <c r="A3" s="108" t="s">
        <v>49</v>
      </c>
      <c r="B3" s="109"/>
      <c r="C3" s="110" t="str">
        <f>CONCATENATE(cislostavby," ",nazevstavby)</f>
        <v>RProj1731 Výměna oken v části objektu ZŠ Šimanovská 16,P 9</v>
      </c>
      <c r="D3" s="172"/>
      <c r="E3" s="173" t="s">
        <v>65</v>
      </c>
      <c r="F3" s="174" t="str">
        <f>Rekapitulace!H1</f>
        <v>01</v>
      </c>
      <c r="G3" s="175"/>
    </row>
    <row r="4" spans="1:7" ht="13.5" thickBot="1">
      <c r="A4" s="176" t="s">
        <v>51</v>
      </c>
      <c r="B4" s="117"/>
      <c r="C4" s="118" t="str">
        <f>CONCATENATE(cisloobjektu," ",nazevobjektu)</f>
        <v>01 Výměna oken v části objektu ZŠ Šimanovská 16,P 9</v>
      </c>
      <c r="D4" s="177"/>
      <c r="E4" s="178" t="str">
        <f>Rekapitulace!G2</f>
        <v>Výměna oken v části objektu ZŠ Šimanovská 16,P 9</v>
      </c>
      <c r="F4" s="179"/>
      <c r="G4" s="180"/>
    </row>
    <row r="5" spans="1:7" ht="13.5" thickTop="1">
      <c r="A5" s="181"/>
      <c r="B5" s="168"/>
      <c r="C5" s="168"/>
      <c r="D5" s="168"/>
      <c r="E5" s="182"/>
      <c r="F5" s="168"/>
      <c r="G5" s="183"/>
    </row>
    <row r="6" spans="1:7" ht="12.75">
      <c r="A6" s="184" t="s">
        <v>66</v>
      </c>
      <c r="B6" s="185" t="s">
        <v>67</v>
      </c>
      <c r="C6" s="185" t="s">
        <v>68</v>
      </c>
      <c r="D6" s="185" t="s">
        <v>69</v>
      </c>
      <c r="E6" s="186" t="s">
        <v>70</v>
      </c>
      <c r="F6" s="185" t="s">
        <v>71</v>
      </c>
      <c r="G6" s="187" t="s">
        <v>72</v>
      </c>
    </row>
    <row r="7" spans="1:15" ht="12.75">
      <c r="A7" s="188" t="s">
        <v>73</v>
      </c>
      <c r="B7" s="189" t="s">
        <v>80</v>
      </c>
      <c r="C7" s="190" t="s">
        <v>81</v>
      </c>
      <c r="D7" s="191"/>
      <c r="E7" s="192"/>
      <c r="F7" s="192"/>
      <c r="G7" s="193"/>
      <c r="H7" s="194"/>
      <c r="I7" s="194"/>
      <c r="O7" s="195">
        <v>1</v>
      </c>
    </row>
    <row r="8" spans="1:104" ht="12.75">
      <c r="A8" s="196">
        <v>1</v>
      </c>
      <c r="B8" s="197" t="s">
        <v>82</v>
      </c>
      <c r="C8" s="198" t="s">
        <v>83</v>
      </c>
      <c r="D8" s="199" t="s">
        <v>84</v>
      </c>
      <c r="E8" s="200">
        <v>49.8141</v>
      </c>
      <c r="F8" s="200">
        <v>0</v>
      </c>
      <c r="G8" s="201">
        <f>E8*F8</f>
        <v>0</v>
      </c>
      <c r="O8" s="195">
        <v>2</v>
      </c>
      <c r="AA8" s="167">
        <v>1</v>
      </c>
      <c r="AB8" s="167">
        <v>1</v>
      </c>
      <c r="AC8" s="167">
        <v>1</v>
      </c>
      <c r="AZ8" s="167">
        <v>1</v>
      </c>
      <c r="BA8" s="167">
        <f>IF(AZ8=1,G8,0)</f>
        <v>0</v>
      </c>
      <c r="BB8" s="167">
        <f>IF(AZ8=2,G8,0)</f>
        <v>0</v>
      </c>
      <c r="BC8" s="167">
        <f>IF(AZ8=3,G8,0)</f>
        <v>0</v>
      </c>
      <c r="BD8" s="167">
        <f>IF(AZ8=4,G8,0)</f>
        <v>0</v>
      </c>
      <c r="BE8" s="167">
        <f>IF(AZ8=5,G8,0)</f>
        <v>0</v>
      </c>
      <c r="CA8" s="195">
        <v>1</v>
      </c>
      <c r="CB8" s="195">
        <v>1</v>
      </c>
      <c r="CZ8" s="167">
        <v>4E-05</v>
      </c>
    </row>
    <row r="9" spans="1:15" ht="12.75">
      <c r="A9" s="202"/>
      <c r="B9" s="204"/>
      <c r="C9" s="205" t="s">
        <v>85</v>
      </c>
      <c r="D9" s="206"/>
      <c r="E9" s="207">
        <v>49.8141</v>
      </c>
      <c r="F9" s="208"/>
      <c r="G9" s="209"/>
      <c r="M9" s="203" t="s">
        <v>85</v>
      </c>
      <c r="O9" s="195"/>
    </row>
    <row r="10" spans="1:104" ht="12.75">
      <c r="A10" s="196">
        <v>2</v>
      </c>
      <c r="B10" s="197" t="s">
        <v>86</v>
      </c>
      <c r="C10" s="198" t="s">
        <v>87</v>
      </c>
      <c r="D10" s="199" t="s">
        <v>84</v>
      </c>
      <c r="E10" s="200">
        <v>45.0219</v>
      </c>
      <c r="F10" s="200">
        <v>0</v>
      </c>
      <c r="G10" s="201">
        <f>E10*F10</f>
        <v>0</v>
      </c>
      <c r="O10" s="195">
        <v>2</v>
      </c>
      <c r="AA10" s="167">
        <v>1</v>
      </c>
      <c r="AB10" s="167">
        <v>1</v>
      </c>
      <c r="AC10" s="167">
        <v>1</v>
      </c>
      <c r="AZ10" s="167">
        <v>1</v>
      </c>
      <c r="BA10" s="167">
        <f>IF(AZ10=1,G10,0)</f>
        <v>0</v>
      </c>
      <c r="BB10" s="167">
        <f>IF(AZ10=2,G10,0)</f>
        <v>0</v>
      </c>
      <c r="BC10" s="167">
        <f>IF(AZ10=3,G10,0)</f>
        <v>0</v>
      </c>
      <c r="BD10" s="167">
        <f>IF(AZ10=4,G10,0)</f>
        <v>0</v>
      </c>
      <c r="BE10" s="167">
        <f>IF(AZ10=5,G10,0)</f>
        <v>0</v>
      </c>
      <c r="CA10" s="195">
        <v>1</v>
      </c>
      <c r="CB10" s="195">
        <v>1</v>
      </c>
      <c r="CZ10" s="167">
        <v>0.05369</v>
      </c>
    </row>
    <row r="11" spans="1:15" ht="12.75">
      <c r="A11" s="202"/>
      <c r="B11" s="204"/>
      <c r="C11" s="205" t="s">
        <v>88</v>
      </c>
      <c r="D11" s="206"/>
      <c r="E11" s="207">
        <v>0</v>
      </c>
      <c r="F11" s="208"/>
      <c r="G11" s="209"/>
      <c r="M11" s="203" t="s">
        <v>88</v>
      </c>
      <c r="O11" s="195"/>
    </row>
    <row r="12" spans="1:15" ht="12.75">
      <c r="A12" s="202"/>
      <c r="B12" s="204"/>
      <c r="C12" s="205" t="s">
        <v>89</v>
      </c>
      <c r="D12" s="206"/>
      <c r="E12" s="207">
        <v>18.0348</v>
      </c>
      <c r="F12" s="208"/>
      <c r="G12" s="209"/>
      <c r="M12" s="203" t="s">
        <v>89</v>
      </c>
      <c r="O12" s="195"/>
    </row>
    <row r="13" spans="1:15" ht="12.75">
      <c r="A13" s="202"/>
      <c r="B13" s="204"/>
      <c r="C13" s="205" t="s">
        <v>90</v>
      </c>
      <c r="D13" s="206"/>
      <c r="E13" s="207">
        <v>0</v>
      </c>
      <c r="F13" s="208"/>
      <c r="G13" s="209"/>
      <c r="M13" s="203" t="s">
        <v>90</v>
      </c>
      <c r="O13" s="195"/>
    </row>
    <row r="14" spans="1:15" ht="12.75">
      <c r="A14" s="202"/>
      <c r="B14" s="204"/>
      <c r="C14" s="205" t="s">
        <v>91</v>
      </c>
      <c r="D14" s="206"/>
      <c r="E14" s="207">
        <v>9.0342</v>
      </c>
      <c r="F14" s="208"/>
      <c r="G14" s="209"/>
      <c r="M14" s="203" t="s">
        <v>91</v>
      </c>
      <c r="O14" s="195"/>
    </row>
    <row r="15" spans="1:15" ht="12.75">
      <c r="A15" s="202"/>
      <c r="B15" s="204"/>
      <c r="C15" s="205" t="s">
        <v>92</v>
      </c>
      <c r="D15" s="206"/>
      <c r="E15" s="207">
        <v>17.9529</v>
      </c>
      <c r="F15" s="208"/>
      <c r="G15" s="209"/>
      <c r="M15" s="203" t="s">
        <v>92</v>
      </c>
      <c r="O15" s="195"/>
    </row>
    <row r="16" spans="1:104" ht="12.75">
      <c r="A16" s="196">
        <v>3</v>
      </c>
      <c r="B16" s="197" t="s">
        <v>93</v>
      </c>
      <c r="C16" s="198" t="s">
        <v>94</v>
      </c>
      <c r="D16" s="199" t="s">
        <v>84</v>
      </c>
      <c r="E16" s="200">
        <v>176.0476</v>
      </c>
      <c r="F16" s="200">
        <v>0</v>
      </c>
      <c r="G16" s="201">
        <f>E16*F16</f>
        <v>0</v>
      </c>
      <c r="O16" s="195">
        <v>2</v>
      </c>
      <c r="AA16" s="167">
        <v>1</v>
      </c>
      <c r="AB16" s="167">
        <v>1</v>
      </c>
      <c r="AC16" s="167">
        <v>1</v>
      </c>
      <c r="AZ16" s="167">
        <v>1</v>
      </c>
      <c r="BA16" s="167">
        <f>IF(AZ16=1,G16,0)</f>
        <v>0</v>
      </c>
      <c r="BB16" s="167">
        <f>IF(AZ16=2,G16,0)</f>
        <v>0</v>
      </c>
      <c r="BC16" s="167">
        <f>IF(AZ16=3,G16,0)</f>
        <v>0</v>
      </c>
      <c r="BD16" s="167">
        <f>IF(AZ16=4,G16,0)</f>
        <v>0</v>
      </c>
      <c r="BE16" s="167">
        <f>IF(AZ16=5,G16,0)</f>
        <v>0</v>
      </c>
      <c r="CA16" s="195">
        <v>1</v>
      </c>
      <c r="CB16" s="195">
        <v>1</v>
      </c>
      <c r="CZ16" s="167">
        <v>0.00012</v>
      </c>
    </row>
    <row r="17" spans="1:15" ht="12.75">
      <c r="A17" s="202"/>
      <c r="B17" s="204"/>
      <c r="C17" s="205" t="s">
        <v>88</v>
      </c>
      <c r="D17" s="206"/>
      <c r="E17" s="207">
        <v>0</v>
      </c>
      <c r="F17" s="208"/>
      <c r="G17" s="209"/>
      <c r="M17" s="203" t="s">
        <v>88</v>
      </c>
      <c r="O17" s="195"/>
    </row>
    <row r="18" spans="1:15" ht="12.75">
      <c r="A18" s="202"/>
      <c r="B18" s="204"/>
      <c r="C18" s="205" t="s">
        <v>95</v>
      </c>
      <c r="D18" s="206"/>
      <c r="E18" s="207">
        <v>71.6252</v>
      </c>
      <c r="F18" s="208"/>
      <c r="G18" s="209"/>
      <c r="M18" s="203" t="s">
        <v>95</v>
      </c>
      <c r="O18" s="195"/>
    </row>
    <row r="19" spans="1:15" ht="12.75">
      <c r="A19" s="202"/>
      <c r="B19" s="204"/>
      <c r="C19" s="205" t="s">
        <v>90</v>
      </c>
      <c r="D19" s="206"/>
      <c r="E19" s="207">
        <v>0</v>
      </c>
      <c r="F19" s="208"/>
      <c r="G19" s="209"/>
      <c r="M19" s="203" t="s">
        <v>90</v>
      </c>
      <c r="O19" s="195"/>
    </row>
    <row r="20" spans="1:15" ht="12.75">
      <c r="A20" s="202"/>
      <c r="B20" s="204"/>
      <c r="C20" s="205" t="s">
        <v>96</v>
      </c>
      <c r="D20" s="206"/>
      <c r="E20" s="207">
        <v>104.4224</v>
      </c>
      <c r="F20" s="208"/>
      <c r="G20" s="209"/>
      <c r="M20" s="203" t="s">
        <v>96</v>
      </c>
      <c r="O20" s="195"/>
    </row>
    <row r="21" spans="1:57" ht="12.75">
      <c r="A21" s="210"/>
      <c r="B21" s="211" t="s">
        <v>74</v>
      </c>
      <c r="C21" s="212" t="str">
        <f>CONCATENATE(B7," ",C7)</f>
        <v>61 Upravy povrchů vnitřní</v>
      </c>
      <c r="D21" s="213"/>
      <c r="E21" s="214"/>
      <c r="F21" s="215"/>
      <c r="G21" s="216">
        <f>SUM(G7:G20)</f>
        <v>0</v>
      </c>
      <c r="O21" s="195">
        <v>4</v>
      </c>
      <c r="BA21" s="217">
        <f>SUM(BA7:BA20)</f>
        <v>0</v>
      </c>
      <c r="BB21" s="217">
        <f>SUM(BB7:BB20)</f>
        <v>0</v>
      </c>
      <c r="BC21" s="217">
        <f>SUM(BC7:BC20)</f>
        <v>0</v>
      </c>
      <c r="BD21" s="217">
        <f>SUM(BD7:BD20)</f>
        <v>0</v>
      </c>
      <c r="BE21" s="217">
        <f>SUM(BE7:BE20)</f>
        <v>0</v>
      </c>
    </row>
    <row r="22" spans="1:15" ht="12.75">
      <c r="A22" s="188" t="s">
        <v>73</v>
      </c>
      <c r="B22" s="189" t="s">
        <v>97</v>
      </c>
      <c r="C22" s="190" t="s">
        <v>98</v>
      </c>
      <c r="D22" s="191"/>
      <c r="E22" s="192"/>
      <c r="F22" s="192"/>
      <c r="G22" s="193"/>
      <c r="H22" s="194"/>
      <c r="I22" s="194"/>
      <c r="O22" s="195">
        <v>1</v>
      </c>
    </row>
    <row r="23" spans="1:104" ht="22.5">
      <c r="A23" s="196">
        <v>4</v>
      </c>
      <c r="B23" s="197" t="s">
        <v>99</v>
      </c>
      <c r="C23" s="198" t="s">
        <v>100</v>
      </c>
      <c r="D23" s="199" t="s">
        <v>84</v>
      </c>
      <c r="E23" s="200">
        <v>23.5829</v>
      </c>
      <c r="F23" s="200">
        <v>0</v>
      </c>
      <c r="G23" s="201">
        <f>E23*F23</f>
        <v>0</v>
      </c>
      <c r="O23" s="195">
        <v>2</v>
      </c>
      <c r="AA23" s="167">
        <v>1</v>
      </c>
      <c r="AB23" s="167">
        <v>1</v>
      </c>
      <c r="AC23" s="167">
        <v>1</v>
      </c>
      <c r="AZ23" s="167">
        <v>1</v>
      </c>
      <c r="BA23" s="167">
        <f>IF(AZ23=1,G23,0)</f>
        <v>0</v>
      </c>
      <c r="BB23" s="167">
        <f>IF(AZ23=2,G23,0)</f>
        <v>0</v>
      </c>
      <c r="BC23" s="167">
        <f>IF(AZ23=3,G23,0)</f>
        <v>0</v>
      </c>
      <c r="BD23" s="167">
        <f>IF(AZ23=4,G23,0)</f>
        <v>0</v>
      </c>
      <c r="BE23" s="167">
        <f>IF(AZ23=5,G23,0)</f>
        <v>0</v>
      </c>
      <c r="CA23" s="195">
        <v>1</v>
      </c>
      <c r="CB23" s="195">
        <v>1</v>
      </c>
      <c r="CZ23" s="167">
        <v>0.00966</v>
      </c>
    </row>
    <row r="24" spans="1:15" ht="12.75">
      <c r="A24" s="202"/>
      <c r="B24" s="204"/>
      <c r="C24" s="205" t="s">
        <v>88</v>
      </c>
      <c r="D24" s="206"/>
      <c r="E24" s="207">
        <v>0</v>
      </c>
      <c r="F24" s="208"/>
      <c r="G24" s="209"/>
      <c r="M24" s="203" t="s">
        <v>88</v>
      </c>
      <c r="O24" s="195"/>
    </row>
    <row r="25" spans="1:15" ht="12.75">
      <c r="A25" s="202"/>
      <c r="B25" s="204"/>
      <c r="C25" s="205" t="s">
        <v>101</v>
      </c>
      <c r="D25" s="206"/>
      <c r="E25" s="207">
        <v>9.4468</v>
      </c>
      <c r="F25" s="208"/>
      <c r="G25" s="209"/>
      <c r="M25" s="203" t="s">
        <v>101</v>
      </c>
      <c r="O25" s="195"/>
    </row>
    <row r="26" spans="1:15" ht="12.75">
      <c r="A26" s="202"/>
      <c r="B26" s="204"/>
      <c r="C26" s="205" t="s">
        <v>90</v>
      </c>
      <c r="D26" s="206"/>
      <c r="E26" s="207">
        <v>0</v>
      </c>
      <c r="F26" s="208"/>
      <c r="G26" s="209"/>
      <c r="M26" s="203" t="s">
        <v>90</v>
      </c>
      <c r="O26" s="195"/>
    </row>
    <row r="27" spans="1:15" ht="12.75">
      <c r="A27" s="202"/>
      <c r="B27" s="204"/>
      <c r="C27" s="205" t="s">
        <v>102</v>
      </c>
      <c r="D27" s="206"/>
      <c r="E27" s="207">
        <v>4.7322</v>
      </c>
      <c r="F27" s="208"/>
      <c r="G27" s="209"/>
      <c r="M27" s="203" t="s">
        <v>102</v>
      </c>
      <c r="O27" s="195"/>
    </row>
    <row r="28" spans="1:15" ht="12.75">
      <c r="A28" s="202"/>
      <c r="B28" s="204"/>
      <c r="C28" s="205" t="s">
        <v>103</v>
      </c>
      <c r="D28" s="206"/>
      <c r="E28" s="207">
        <v>9.4039</v>
      </c>
      <c r="F28" s="208"/>
      <c r="G28" s="209"/>
      <c r="M28" s="203" t="s">
        <v>103</v>
      </c>
      <c r="O28" s="195"/>
    </row>
    <row r="29" spans="1:104" ht="12.75">
      <c r="A29" s="196">
        <v>5</v>
      </c>
      <c r="B29" s="197" t="s">
        <v>104</v>
      </c>
      <c r="C29" s="198" t="s">
        <v>105</v>
      </c>
      <c r="D29" s="199" t="s">
        <v>84</v>
      </c>
      <c r="E29" s="200">
        <v>19.631</v>
      </c>
      <c r="F29" s="200">
        <v>0</v>
      </c>
      <c r="G29" s="201">
        <f>E29*F29</f>
        <v>0</v>
      </c>
      <c r="O29" s="195">
        <v>2</v>
      </c>
      <c r="AA29" s="167">
        <v>1</v>
      </c>
      <c r="AB29" s="167">
        <v>1</v>
      </c>
      <c r="AC29" s="167">
        <v>1</v>
      </c>
      <c r="AZ29" s="167">
        <v>1</v>
      </c>
      <c r="BA29" s="167">
        <f>IF(AZ29=1,G29,0)</f>
        <v>0</v>
      </c>
      <c r="BB29" s="167">
        <f>IF(AZ29=2,G29,0)</f>
        <v>0</v>
      </c>
      <c r="BC29" s="167">
        <f>IF(AZ29=3,G29,0)</f>
        <v>0</v>
      </c>
      <c r="BD29" s="167">
        <f>IF(AZ29=4,G29,0)</f>
        <v>0</v>
      </c>
      <c r="BE29" s="167">
        <f>IF(AZ29=5,G29,0)</f>
        <v>0</v>
      </c>
      <c r="CA29" s="195">
        <v>1</v>
      </c>
      <c r="CB29" s="195">
        <v>1</v>
      </c>
      <c r="CZ29" s="167">
        <v>0.05258</v>
      </c>
    </row>
    <row r="30" spans="1:15" ht="12.75">
      <c r="A30" s="202"/>
      <c r="B30" s="204"/>
      <c r="C30" s="205" t="s">
        <v>106</v>
      </c>
      <c r="D30" s="206"/>
      <c r="E30" s="207">
        <v>0</v>
      </c>
      <c r="F30" s="208"/>
      <c r="G30" s="209"/>
      <c r="M30" s="203" t="s">
        <v>106</v>
      </c>
      <c r="O30" s="195"/>
    </row>
    <row r="31" spans="1:15" ht="12.75">
      <c r="A31" s="202"/>
      <c r="B31" s="204"/>
      <c r="C31" s="205" t="s">
        <v>107</v>
      </c>
      <c r="D31" s="206"/>
      <c r="E31" s="207">
        <v>15.512</v>
      </c>
      <c r="F31" s="208"/>
      <c r="G31" s="209"/>
      <c r="M31" s="203" t="s">
        <v>107</v>
      </c>
      <c r="O31" s="195"/>
    </row>
    <row r="32" spans="1:15" ht="12.75">
      <c r="A32" s="202"/>
      <c r="B32" s="204"/>
      <c r="C32" s="205" t="s">
        <v>108</v>
      </c>
      <c r="D32" s="206"/>
      <c r="E32" s="207">
        <v>1.033</v>
      </c>
      <c r="F32" s="208"/>
      <c r="G32" s="209"/>
      <c r="M32" s="203" t="s">
        <v>108</v>
      </c>
      <c r="O32" s="195"/>
    </row>
    <row r="33" spans="1:15" ht="12.75">
      <c r="A33" s="202"/>
      <c r="B33" s="204"/>
      <c r="C33" s="205" t="s">
        <v>109</v>
      </c>
      <c r="D33" s="206"/>
      <c r="E33" s="207">
        <v>0.996</v>
      </c>
      <c r="F33" s="208"/>
      <c r="G33" s="209"/>
      <c r="M33" s="203" t="s">
        <v>109</v>
      </c>
      <c r="O33" s="195"/>
    </row>
    <row r="34" spans="1:15" ht="12.75">
      <c r="A34" s="202"/>
      <c r="B34" s="204"/>
      <c r="C34" s="205" t="s">
        <v>110</v>
      </c>
      <c r="D34" s="206"/>
      <c r="E34" s="207">
        <v>0.99</v>
      </c>
      <c r="F34" s="208"/>
      <c r="G34" s="209"/>
      <c r="M34" s="203" t="s">
        <v>110</v>
      </c>
      <c r="O34" s="195"/>
    </row>
    <row r="35" spans="1:15" ht="12.75">
      <c r="A35" s="202"/>
      <c r="B35" s="204"/>
      <c r="C35" s="205" t="s">
        <v>111</v>
      </c>
      <c r="D35" s="206"/>
      <c r="E35" s="207">
        <v>1.1</v>
      </c>
      <c r="F35" s="208"/>
      <c r="G35" s="209"/>
      <c r="M35" s="203" t="s">
        <v>111</v>
      </c>
      <c r="O35" s="195"/>
    </row>
    <row r="36" spans="1:104" ht="12.75">
      <c r="A36" s="196">
        <v>6</v>
      </c>
      <c r="B36" s="197" t="s">
        <v>112</v>
      </c>
      <c r="C36" s="198" t="s">
        <v>113</v>
      </c>
      <c r="D36" s="199" t="s">
        <v>84</v>
      </c>
      <c r="E36" s="200">
        <v>19.631</v>
      </c>
      <c r="F36" s="200">
        <v>0</v>
      </c>
      <c r="G36" s="201">
        <f>E36*F36</f>
        <v>0</v>
      </c>
      <c r="O36" s="195">
        <v>2</v>
      </c>
      <c r="AA36" s="167">
        <v>1</v>
      </c>
      <c r="AB36" s="167">
        <v>1</v>
      </c>
      <c r="AC36" s="167">
        <v>1</v>
      </c>
      <c r="AZ36" s="167">
        <v>1</v>
      </c>
      <c r="BA36" s="167">
        <f>IF(AZ36=1,G36,0)</f>
        <v>0</v>
      </c>
      <c r="BB36" s="167">
        <f>IF(AZ36=2,G36,0)</f>
        <v>0</v>
      </c>
      <c r="BC36" s="167">
        <f>IF(AZ36=3,G36,0)</f>
        <v>0</v>
      </c>
      <c r="BD36" s="167">
        <f>IF(AZ36=4,G36,0)</f>
        <v>0</v>
      </c>
      <c r="BE36" s="167">
        <f>IF(AZ36=5,G36,0)</f>
        <v>0</v>
      </c>
      <c r="CA36" s="195">
        <v>1</v>
      </c>
      <c r="CB36" s="195">
        <v>1</v>
      </c>
      <c r="CZ36" s="167">
        <v>0.00076</v>
      </c>
    </row>
    <row r="37" spans="1:57" ht="12.75">
      <c r="A37" s="210"/>
      <c r="B37" s="211" t="s">
        <v>74</v>
      </c>
      <c r="C37" s="212" t="str">
        <f>CONCATENATE(B22," ",C22)</f>
        <v>62 Úpravy povrchů vnější</v>
      </c>
      <c r="D37" s="213"/>
      <c r="E37" s="214"/>
      <c r="F37" s="215"/>
      <c r="G37" s="216">
        <f>SUM(G22:G36)</f>
        <v>0</v>
      </c>
      <c r="O37" s="195">
        <v>4</v>
      </c>
      <c r="BA37" s="217">
        <f>SUM(BA22:BA36)</f>
        <v>0</v>
      </c>
      <c r="BB37" s="217">
        <f>SUM(BB22:BB36)</f>
        <v>0</v>
      </c>
      <c r="BC37" s="217">
        <f>SUM(BC22:BC36)</f>
        <v>0</v>
      </c>
      <c r="BD37" s="217">
        <f>SUM(BD22:BD36)</f>
        <v>0</v>
      </c>
      <c r="BE37" s="217">
        <f>SUM(BE22:BE36)</f>
        <v>0</v>
      </c>
    </row>
    <row r="38" spans="1:15" ht="12.75">
      <c r="A38" s="188" t="s">
        <v>73</v>
      </c>
      <c r="B38" s="189" t="s">
        <v>114</v>
      </c>
      <c r="C38" s="190" t="s">
        <v>115</v>
      </c>
      <c r="D38" s="191"/>
      <c r="E38" s="192"/>
      <c r="F38" s="192"/>
      <c r="G38" s="193"/>
      <c r="H38" s="194"/>
      <c r="I38" s="194"/>
      <c r="O38" s="195">
        <v>1</v>
      </c>
    </row>
    <row r="39" spans="1:104" ht="12.75">
      <c r="A39" s="196">
        <v>7</v>
      </c>
      <c r="B39" s="197" t="s">
        <v>116</v>
      </c>
      <c r="C39" s="198" t="s">
        <v>117</v>
      </c>
      <c r="D39" s="199" t="s">
        <v>84</v>
      </c>
      <c r="E39" s="200">
        <v>49.8141</v>
      </c>
      <c r="F39" s="200">
        <v>0</v>
      </c>
      <c r="G39" s="201">
        <f>E39*F39</f>
        <v>0</v>
      </c>
      <c r="O39" s="195">
        <v>2</v>
      </c>
      <c r="AA39" s="167">
        <v>1</v>
      </c>
      <c r="AB39" s="167">
        <v>1</v>
      </c>
      <c r="AC39" s="167">
        <v>1</v>
      </c>
      <c r="AZ39" s="167">
        <v>1</v>
      </c>
      <c r="BA39" s="167">
        <f>IF(AZ39=1,G39,0)</f>
        <v>0</v>
      </c>
      <c r="BB39" s="167">
        <f>IF(AZ39=2,G39,0)</f>
        <v>0</v>
      </c>
      <c r="BC39" s="167">
        <f>IF(AZ39=3,G39,0)</f>
        <v>0</v>
      </c>
      <c r="BD39" s="167">
        <f>IF(AZ39=4,G39,0)</f>
        <v>0</v>
      </c>
      <c r="BE39" s="167">
        <f>IF(AZ39=5,G39,0)</f>
        <v>0</v>
      </c>
      <c r="CA39" s="195">
        <v>1</v>
      </c>
      <c r="CB39" s="195">
        <v>1</v>
      </c>
      <c r="CZ39" s="167">
        <v>1E-05</v>
      </c>
    </row>
    <row r="40" spans="1:104" ht="12.75">
      <c r="A40" s="196">
        <v>8</v>
      </c>
      <c r="B40" s="197" t="s">
        <v>118</v>
      </c>
      <c r="C40" s="198" t="s">
        <v>119</v>
      </c>
      <c r="D40" s="199" t="s">
        <v>84</v>
      </c>
      <c r="E40" s="200">
        <v>176.0476</v>
      </c>
      <c r="F40" s="200">
        <v>0</v>
      </c>
      <c r="G40" s="201">
        <f>E40*F40</f>
        <v>0</v>
      </c>
      <c r="O40" s="195">
        <v>2</v>
      </c>
      <c r="AA40" s="167">
        <v>1</v>
      </c>
      <c r="AB40" s="167">
        <v>1</v>
      </c>
      <c r="AC40" s="167">
        <v>1</v>
      </c>
      <c r="AZ40" s="167">
        <v>1</v>
      </c>
      <c r="BA40" s="167">
        <f>IF(AZ40=1,G40,0)</f>
        <v>0</v>
      </c>
      <c r="BB40" s="167">
        <f>IF(AZ40=2,G40,0)</f>
        <v>0</v>
      </c>
      <c r="BC40" s="167">
        <f>IF(AZ40=3,G40,0)</f>
        <v>0</v>
      </c>
      <c r="BD40" s="167">
        <f>IF(AZ40=4,G40,0)</f>
        <v>0</v>
      </c>
      <c r="BE40" s="167">
        <f>IF(AZ40=5,G40,0)</f>
        <v>0</v>
      </c>
      <c r="CA40" s="195">
        <v>1</v>
      </c>
      <c r="CB40" s="195">
        <v>1</v>
      </c>
      <c r="CZ40" s="167">
        <v>4E-05</v>
      </c>
    </row>
    <row r="41" spans="1:15" ht="12.75">
      <c r="A41" s="202"/>
      <c r="B41" s="204"/>
      <c r="C41" s="205" t="s">
        <v>88</v>
      </c>
      <c r="D41" s="206"/>
      <c r="E41" s="207">
        <v>0</v>
      </c>
      <c r="F41" s="208"/>
      <c r="G41" s="209"/>
      <c r="M41" s="203" t="s">
        <v>88</v>
      </c>
      <c r="O41" s="195"/>
    </row>
    <row r="42" spans="1:15" ht="12.75">
      <c r="A42" s="202"/>
      <c r="B42" s="204"/>
      <c r="C42" s="205" t="s">
        <v>95</v>
      </c>
      <c r="D42" s="206"/>
      <c r="E42" s="207">
        <v>71.6252</v>
      </c>
      <c r="F42" s="208"/>
      <c r="G42" s="209"/>
      <c r="M42" s="203" t="s">
        <v>95</v>
      </c>
      <c r="O42" s="195"/>
    </row>
    <row r="43" spans="1:15" ht="12.75">
      <c r="A43" s="202"/>
      <c r="B43" s="204"/>
      <c r="C43" s="205" t="s">
        <v>90</v>
      </c>
      <c r="D43" s="206"/>
      <c r="E43" s="207">
        <v>0</v>
      </c>
      <c r="F43" s="208"/>
      <c r="G43" s="209"/>
      <c r="M43" s="203" t="s">
        <v>90</v>
      </c>
      <c r="O43" s="195"/>
    </row>
    <row r="44" spans="1:15" ht="12.75">
      <c r="A44" s="202"/>
      <c r="B44" s="204"/>
      <c r="C44" s="205" t="s">
        <v>96</v>
      </c>
      <c r="D44" s="206"/>
      <c r="E44" s="207">
        <v>104.4224</v>
      </c>
      <c r="F44" s="208"/>
      <c r="G44" s="209"/>
      <c r="M44" s="203" t="s">
        <v>96</v>
      </c>
      <c r="O44" s="195"/>
    </row>
    <row r="45" spans="1:57" ht="12.75">
      <c r="A45" s="210"/>
      <c r="B45" s="211" t="s">
        <v>74</v>
      </c>
      <c r="C45" s="212" t="str">
        <f>CONCATENATE(B38," ",C38)</f>
        <v>95 Dokončovací konstrukce na pozemních stavbách</v>
      </c>
      <c r="D45" s="213"/>
      <c r="E45" s="214"/>
      <c r="F45" s="215"/>
      <c r="G45" s="216">
        <f>SUM(G38:G44)</f>
        <v>0</v>
      </c>
      <c r="O45" s="195">
        <v>4</v>
      </c>
      <c r="BA45" s="217">
        <f>SUM(BA38:BA44)</f>
        <v>0</v>
      </c>
      <c r="BB45" s="217">
        <f>SUM(BB38:BB44)</f>
        <v>0</v>
      </c>
      <c r="BC45" s="217">
        <f>SUM(BC38:BC44)</f>
        <v>0</v>
      </c>
      <c r="BD45" s="217">
        <f>SUM(BD38:BD44)</f>
        <v>0</v>
      </c>
      <c r="BE45" s="217">
        <f>SUM(BE38:BE44)</f>
        <v>0</v>
      </c>
    </row>
    <row r="46" spans="1:15" ht="12.75">
      <c r="A46" s="188" t="s">
        <v>73</v>
      </c>
      <c r="B46" s="189" t="s">
        <v>120</v>
      </c>
      <c r="C46" s="190" t="s">
        <v>121</v>
      </c>
      <c r="D46" s="191"/>
      <c r="E46" s="192"/>
      <c r="F46" s="192"/>
      <c r="G46" s="193"/>
      <c r="H46" s="194"/>
      <c r="I46" s="194"/>
      <c r="O46" s="195">
        <v>1</v>
      </c>
    </row>
    <row r="47" spans="1:104" ht="12.75">
      <c r="A47" s="196">
        <v>9</v>
      </c>
      <c r="B47" s="197" t="s">
        <v>122</v>
      </c>
      <c r="C47" s="198" t="s">
        <v>123</v>
      </c>
      <c r="D47" s="199" t="s">
        <v>84</v>
      </c>
      <c r="E47" s="200">
        <v>56.9874</v>
      </c>
      <c r="F47" s="200">
        <v>0</v>
      </c>
      <c r="G47" s="201">
        <f>E47*F47</f>
        <v>0</v>
      </c>
      <c r="O47" s="195">
        <v>2</v>
      </c>
      <c r="AA47" s="167">
        <v>1</v>
      </c>
      <c r="AB47" s="167">
        <v>1</v>
      </c>
      <c r="AC47" s="167">
        <v>1</v>
      </c>
      <c r="AZ47" s="167">
        <v>1</v>
      </c>
      <c r="BA47" s="167">
        <f>IF(AZ47=1,G47,0)</f>
        <v>0</v>
      </c>
      <c r="BB47" s="167">
        <f>IF(AZ47=2,G47,0)</f>
        <v>0</v>
      </c>
      <c r="BC47" s="167">
        <f>IF(AZ47=3,G47,0)</f>
        <v>0</v>
      </c>
      <c r="BD47" s="167">
        <f>IF(AZ47=4,G47,0)</f>
        <v>0</v>
      </c>
      <c r="BE47" s="167">
        <f>IF(AZ47=5,G47,0)</f>
        <v>0</v>
      </c>
      <c r="CA47" s="195">
        <v>1</v>
      </c>
      <c r="CB47" s="195">
        <v>1</v>
      </c>
      <c r="CZ47" s="167">
        <v>0.00092</v>
      </c>
    </row>
    <row r="48" spans="1:15" ht="12.75">
      <c r="A48" s="202"/>
      <c r="B48" s="204"/>
      <c r="C48" s="205" t="s">
        <v>88</v>
      </c>
      <c r="D48" s="206"/>
      <c r="E48" s="207">
        <v>0</v>
      </c>
      <c r="F48" s="208"/>
      <c r="G48" s="209"/>
      <c r="M48" s="203" t="s">
        <v>88</v>
      </c>
      <c r="O48" s="195"/>
    </row>
    <row r="49" spans="1:15" ht="12.75">
      <c r="A49" s="202"/>
      <c r="B49" s="204"/>
      <c r="C49" s="205" t="s">
        <v>124</v>
      </c>
      <c r="D49" s="206"/>
      <c r="E49" s="207">
        <v>23.4037</v>
      </c>
      <c r="F49" s="208"/>
      <c r="G49" s="209"/>
      <c r="M49" s="203" t="s">
        <v>124</v>
      </c>
      <c r="O49" s="195"/>
    </row>
    <row r="50" spans="1:15" ht="12.75">
      <c r="A50" s="202"/>
      <c r="B50" s="204"/>
      <c r="C50" s="205" t="s">
        <v>90</v>
      </c>
      <c r="D50" s="206"/>
      <c r="E50" s="207">
        <v>0</v>
      </c>
      <c r="F50" s="208"/>
      <c r="G50" s="209"/>
      <c r="M50" s="203" t="s">
        <v>90</v>
      </c>
      <c r="O50" s="195"/>
    </row>
    <row r="51" spans="1:15" ht="12.75">
      <c r="A51" s="202"/>
      <c r="B51" s="204"/>
      <c r="C51" s="205" t="s">
        <v>125</v>
      </c>
      <c r="D51" s="206"/>
      <c r="E51" s="207">
        <v>10.4837</v>
      </c>
      <c r="F51" s="208"/>
      <c r="G51" s="209"/>
      <c r="M51" s="203" t="s">
        <v>125</v>
      </c>
      <c r="O51" s="195"/>
    </row>
    <row r="52" spans="1:15" ht="12.75">
      <c r="A52" s="202"/>
      <c r="B52" s="204"/>
      <c r="C52" s="205" t="s">
        <v>126</v>
      </c>
      <c r="D52" s="206"/>
      <c r="E52" s="207">
        <v>23.1</v>
      </c>
      <c r="F52" s="208"/>
      <c r="G52" s="209"/>
      <c r="M52" s="203" t="s">
        <v>126</v>
      </c>
      <c r="O52" s="195"/>
    </row>
    <row r="53" spans="1:57" ht="12.75">
      <c r="A53" s="210"/>
      <c r="B53" s="211" t="s">
        <v>74</v>
      </c>
      <c r="C53" s="212" t="str">
        <f>CONCATENATE(B46," ",C46)</f>
        <v>96 Bourání konstrukcí</v>
      </c>
      <c r="D53" s="213"/>
      <c r="E53" s="214"/>
      <c r="F53" s="215"/>
      <c r="G53" s="216">
        <f>SUM(G46:G52)</f>
        <v>0</v>
      </c>
      <c r="O53" s="195">
        <v>4</v>
      </c>
      <c r="BA53" s="217">
        <f>SUM(BA46:BA52)</f>
        <v>0</v>
      </c>
      <c r="BB53" s="217">
        <f>SUM(BB46:BB52)</f>
        <v>0</v>
      </c>
      <c r="BC53" s="217">
        <f>SUM(BC46:BC52)</f>
        <v>0</v>
      </c>
      <c r="BD53" s="217">
        <f>SUM(BD46:BD52)</f>
        <v>0</v>
      </c>
      <c r="BE53" s="217">
        <f>SUM(BE46:BE52)</f>
        <v>0</v>
      </c>
    </row>
    <row r="54" spans="1:15" ht="12.75">
      <c r="A54" s="188" t="s">
        <v>73</v>
      </c>
      <c r="B54" s="189" t="s">
        <v>127</v>
      </c>
      <c r="C54" s="190" t="s">
        <v>128</v>
      </c>
      <c r="D54" s="191"/>
      <c r="E54" s="192"/>
      <c r="F54" s="192"/>
      <c r="G54" s="193"/>
      <c r="H54" s="194"/>
      <c r="I54" s="194"/>
      <c r="O54" s="195">
        <v>1</v>
      </c>
    </row>
    <row r="55" spans="1:104" ht="12.75">
      <c r="A55" s="196">
        <v>10</v>
      </c>
      <c r="B55" s="197" t="s">
        <v>129</v>
      </c>
      <c r="C55" s="198" t="s">
        <v>130</v>
      </c>
      <c r="D55" s="199" t="s">
        <v>131</v>
      </c>
      <c r="E55" s="200">
        <v>3.775240894</v>
      </c>
      <c r="F55" s="200">
        <v>0</v>
      </c>
      <c r="G55" s="201">
        <f>E55*F55</f>
        <v>0</v>
      </c>
      <c r="O55" s="195">
        <v>2</v>
      </c>
      <c r="AA55" s="167">
        <v>7</v>
      </c>
      <c r="AB55" s="167">
        <v>1</v>
      </c>
      <c r="AC55" s="167">
        <v>2</v>
      </c>
      <c r="AZ55" s="167">
        <v>1</v>
      </c>
      <c r="BA55" s="167">
        <f>IF(AZ55=1,G55,0)</f>
        <v>0</v>
      </c>
      <c r="BB55" s="167">
        <f>IF(AZ55=2,G55,0)</f>
        <v>0</v>
      </c>
      <c r="BC55" s="167">
        <f>IF(AZ55=3,G55,0)</f>
        <v>0</v>
      </c>
      <c r="BD55" s="167">
        <f>IF(AZ55=4,G55,0)</f>
        <v>0</v>
      </c>
      <c r="BE55" s="167">
        <f>IF(AZ55=5,G55,0)</f>
        <v>0</v>
      </c>
      <c r="CA55" s="195">
        <v>7</v>
      </c>
      <c r="CB55" s="195">
        <v>1</v>
      </c>
      <c r="CZ55" s="167">
        <v>0</v>
      </c>
    </row>
    <row r="56" spans="1:57" ht="12.75">
      <c r="A56" s="210"/>
      <c r="B56" s="211" t="s">
        <v>74</v>
      </c>
      <c r="C56" s="212" t="str">
        <f>CONCATENATE(B54," ",C54)</f>
        <v>99 Staveništní přesun hmot</v>
      </c>
      <c r="D56" s="213"/>
      <c r="E56" s="214"/>
      <c r="F56" s="215"/>
      <c r="G56" s="216">
        <f>SUM(G54:G55)</f>
        <v>0</v>
      </c>
      <c r="O56" s="195">
        <v>4</v>
      </c>
      <c r="BA56" s="217">
        <f>SUM(BA54:BA55)</f>
        <v>0</v>
      </c>
      <c r="BB56" s="217">
        <f>SUM(BB54:BB55)</f>
        <v>0</v>
      </c>
      <c r="BC56" s="217">
        <f>SUM(BC54:BC55)</f>
        <v>0</v>
      </c>
      <c r="BD56" s="217">
        <f>SUM(BD54:BD55)</f>
        <v>0</v>
      </c>
      <c r="BE56" s="217">
        <f>SUM(BE54:BE55)</f>
        <v>0</v>
      </c>
    </row>
    <row r="57" spans="1:15" ht="12.75">
      <c r="A57" s="188" t="s">
        <v>73</v>
      </c>
      <c r="B57" s="189" t="s">
        <v>132</v>
      </c>
      <c r="C57" s="190" t="s">
        <v>133</v>
      </c>
      <c r="D57" s="191"/>
      <c r="E57" s="192"/>
      <c r="F57" s="192"/>
      <c r="G57" s="193"/>
      <c r="H57" s="194"/>
      <c r="I57" s="194"/>
      <c r="O57" s="195">
        <v>1</v>
      </c>
    </row>
    <row r="58" spans="1:104" ht="22.5">
      <c r="A58" s="196">
        <v>11</v>
      </c>
      <c r="B58" s="197" t="s">
        <v>134</v>
      </c>
      <c r="C58" s="198" t="s">
        <v>135</v>
      </c>
      <c r="D58" s="199"/>
      <c r="E58" s="200">
        <v>0</v>
      </c>
      <c r="F58" s="200">
        <v>0</v>
      </c>
      <c r="G58" s="201">
        <f>E58*F58</f>
        <v>0</v>
      </c>
      <c r="O58" s="195">
        <v>2</v>
      </c>
      <c r="AA58" s="167">
        <v>1</v>
      </c>
      <c r="AB58" s="167">
        <v>0</v>
      </c>
      <c r="AC58" s="167">
        <v>0</v>
      </c>
      <c r="AZ58" s="167">
        <v>2</v>
      </c>
      <c r="BA58" s="167">
        <f>IF(AZ58=1,G58,0)</f>
        <v>0</v>
      </c>
      <c r="BB58" s="167">
        <f>IF(AZ58=2,G58,0)</f>
        <v>0</v>
      </c>
      <c r="BC58" s="167">
        <f>IF(AZ58=3,G58,0)</f>
        <v>0</v>
      </c>
      <c r="BD58" s="167">
        <f>IF(AZ58=4,G58,0)</f>
        <v>0</v>
      </c>
      <c r="BE58" s="167">
        <f>IF(AZ58=5,G58,0)</f>
        <v>0</v>
      </c>
      <c r="CA58" s="195">
        <v>1</v>
      </c>
      <c r="CB58" s="195">
        <v>0</v>
      </c>
      <c r="CZ58" s="167">
        <v>0</v>
      </c>
    </row>
    <row r="59" spans="1:104" ht="12.75">
      <c r="A59" s="196">
        <v>12</v>
      </c>
      <c r="B59" s="197" t="s">
        <v>136</v>
      </c>
      <c r="C59" s="198" t="s">
        <v>137</v>
      </c>
      <c r="D59" s="199" t="s">
        <v>138</v>
      </c>
      <c r="E59" s="200">
        <v>21.505</v>
      </c>
      <c r="F59" s="200">
        <v>0</v>
      </c>
      <c r="G59" s="201">
        <f>E59*F59</f>
        <v>0</v>
      </c>
      <c r="O59" s="195">
        <v>2</v>
      </c>
      <c r="AA59" s="167">
        <v>1</v>
      </c>
      <c r="AB59" s="167">
        <v>7</v>
      </c>
      <c r="AC59" s="167">
        <v>7</v>
      </c>
      <c r="AZ59" s="167">
        <v>2</v>
      </c>
      <c r="BA59" s="167">
        <f>IF(AZ59=1,G59,0)</f>
        <v>0</v>
      </c>
      <c r="BB59" s="167">
        <f>IF(AZ59=2,G59,0)</f>
        <v>0</v>
      </c>
      <c r="BC59" s="167">
        <f>IF(AZ59=3,G59,0)</f>
        <v>0</v>
      </c>
      <c r="BD59" s="167">
        <f>IF(AZ59=4,G59,0)</f>
        <v>0</v>
      </c>
      <c r="BE59" s="167">
        <f>IF(AZ59=5,G59,0)</f>
        <v>0</v>
      </c>
      <c r="CA59" s="195">
        <v>1</v>
      </c>
      <c r="CB59" s="195">
        <v>7</v>
      </c>
      <c r="CZ59" s="167">
        <v>0.00226</v>
      </c>
    </row>
    <row r="60" spans="1:15" ht="12.75">
      <c r="A60" s="202"/>
      <c r="B60" s="204"/>
      <c r="C60" s="205" t="s">
        <v>139</v>
      </c>
      <c r="D60" s="206"/>
      <c r="E60" s="207">
        <v>0</v>
      </c>
      <c r="F60" s="208"/>
      <c r="G60" s="209"/>
      <c r="M60" s="203" t="s">
        <v>139</v>
      </c>
      <c r="O60" s="195"/>
    </row>
    <row r="61" spans="1:15" ht="12.75">
      <c r="A61" s="202"/>
      <c r="B61" s="204"/>
      <c r="C61" s="205" t="s">
        <v>140</v>
      </c>
      <c r="D61" s="206"/>
      <c r="E61" s="207">
        <v>0</v>
      </c>
      <c r="F61" s="208"/>
      <c r="G61" s="209"/>
      <c r="M61" s="203" t="s">
        <v>140</v>
      </c>
      <c r="O61" s="195"/>
    </row>
    <row r="62" spans="1:15" ht="12.75">
      <c r="A62" s="202"/>
      <c r="B62" s="204"/>
      <c r="C62" s="205" t="s">
        <v>141</v>
      </c>
      <c r="D62" s="206"/>
      <c r="E62" s="207">
        <v>16.8</v>
      </c>
      <c r="F62" s="208"/>
      <c r="G62" s="209"/>
      <c r="M62" s="203" t="s">
        <v>141</v>
      </c>
      <c r="O62" s="195"/>
    </row>
    <row r="63" spans="1:15" ht="12.75">
      <c r="A63" s="202"/>
      <c r="B63" s="204"/>
      <c r="C63" s="205" t="s">
        <v>142</v>
      </c>
      <c r="D63" s="206"/>
      <c r="E63" s="207">
        <v>0</v>
      </c>
      <c r="F63" s="208"/>
      <c r="G63" s="209"/>
      <c r="M63" s="203" t="s">
        <v>142</v>
      </c>
      <c r="O63" s="195"/>
    </row>
    <row r="64" spans="1:15" ht="12.75">
      <c r="A64" s="202"/>
      <c r="B64" s="204"/>
      <c r="C64" s="205" t="s">
        <v>143</v>
      </c>
      <c r="D64" s="206"/>
      <c r="E64" s="207">
        <v>1.195</v>
      </c>
      <c r="F64" s="208"/>
      <c r="G64" s="209"/>
      <c r="M64" s="230">
        <v>1195</v>
      </c>
      <c r="O64" s="195"/>
    </row>
    <row r="65" spans="1:15" ht="12.75">
      <c r="A65" s="202"/>
      <c r="B65" s="204"/>
      <c r="C65" s="205" t="s">
        <v>144</v>
      </c>
      <c r="D65" s="206"/>
      <c r="E65" s="207">
        <v>0</v>
      </c>
      <c r="F65" s="208"/>
      <c r="G65" s="209"/>
      <c r="M65" s="203" t="s">
        <v>144</v>
      </c>
      <c r="O65" s="195"/>
    </row>
    <row r="66" spans="1:15" ht="12.75">
      <c r="A66" s="202"/>
      <c r="B66" s="204"/>
      <c r="C66" s="205" t="s">
        <v>145</v>
      </c>
      <c r="D66" s="206"/>
      <c r="E66" s="207">
        <v>1</v>
      </c>
      <c r="F66" s="208"/>
      <c r="G66" s="209"/>
      <c r="M66" s="203" t="s">
        <v>145</v>
      </c>
      <c r="O66" s="195"/>
    </row>
    <row r="67" spans="1:15" ht="12.75">
      <c r="A67" s="202"/>
      <c r="B67" s="204"/>
      <c r="C67" s="205" t="s">
        <v>146</v>
      </c>
      <c r="D67" s="206"/>
      <c r="E67" s="207">
        <v>0</v>
      </c>
      <c r="F67" s="208"/>
      <c r="G67" s="209"/>
      <c r="M67" s="203" t="s">
        <v>146</v>
      </c>
      <c r="O67" s="195"/>
    </row>
    <row r="68" spans="1:15" ht="12.75">
      <c r="A68" s="202"/>
      <c r="B68" s="204"/>
      <c r="C68" s="205" t="s">
        <v>147</v>
      </c>
      <c r="D68" s="206"/>
      <c r="E68" s="207">
        <v>0.98</v>
      </c>
      <c r="F68" s="208"/>
      <c r="G68" s="209"/>
      <c r="M68" s="203" t="s">
        <v>147</v>
      </c>
      <c r="O68" s="195"/>
    </row>
    <row r="69" spans="1:15" ht="12.75">
      <c r="A69" s="202"/>
      <c r="B69" s="204"/>
      <c r="C69" s="205" t="s">
        <v>148</v>
      </c>
      <c r="D69" s="206"/>
      <c r="E69" s="207">
        <v>0</v>
      </c>
      <c r="F69" s="208"/>
      <c r="G69" s="209"/>
      <c r="M69" s="203" t="s">
        <v>148</v>
      </c>
      <c r="O69" s="195"/>
    </row>
    <row r="70" spans="1:15" ht="12.75">
      <c r="A70" s="202"/>
      <c r="B70" s="204"/>
      <c r="C70" s="205" t="s">
        <v>149</v>
      </c>
      <c r="D70" s="206"/>
      <c r="E70" s="207">
        <v>1.53</v>
      </c>
      <c r="F70" s="208"/>
      <c r="G70" s="209"/>
      <c r="M70" s="203" t="s">
        <v>149</v>
      </c>
      <c r="O70" s="195"/>
    </row>
    <row r="71" spans="1:104" ht="12.75">
      <c r="A71" s="196">
        <v>13</v>
      </c>
      <c r="B71" s="197" t="s">
        <v>150</v>
      </c>
      <c r="C71" s="198" t="s">
        <v>151</v>
      </c>
      <c r="D71" s="199" t="s">
        <v>62</v>
      </c>
      <c r="E71" s="200"/>
      <c r="F71" s="200">
        <v>0</v>
      </c>
      <c r="G71" s="201">
        <f>E71*F71</f>
        <v>0</v>
      </c>
      <c r="O71" s="195">
        <v>2</v>
      </c>
      <c r="AA71" s="167">
        <v>7</v>
      </c>
      <c r="AB71" s="167">
        <v>1002</v>
      </c>
      <c r="AC71" s="167">
        <v>5</v>
      </c>
      <c r="AZ71" s="167">
        <v>2</v>
      </c>
      <c r="BA71" s="167">
        <f>IF(AZ71=1,G71,0)</f>
        <v>0</v>
      </c>
      <c r="BB71" s="167">
        <f>IF(AZ71=2,G71,0)</f>
        <v>0</v>
      </c>
      <c r="BC71" s="167">
        <f>IF(AZ71=3,G71,0)</f>
        <v>0</v>
      </c>
      <c r="BD71" s="167">
        <f>IF(AZ71=4,G71,0)</f>
        <v>0</v>
      </c>
      <c r="BE71" s="167">
        <f>IF(AZ71=5,G71,0)</f>
        <v>0</v>
      </c>
      <c r="CA71" s="195">
        <v>7</v>
      </c>
      <c r="CB71" s="195">
        <v>1002</v>
      </c>
      <c r="CZ71" s="167">
        <v>0</v>
      </c>
    </row>
    <row r="72" spans="1:57" ht="12.75">
      <c r="A72" s="210"/>
      <c r="B72" s="211" t="s">
        <v>74</v>
      </c>
      <c r="C72" s="212" t="str">
        <f>CONCATENATE(B57," ",C57)</f>
        <v>764 Konstrukce klempířské</v>
      </c>
      <c r="D72" s="213"/>
      <c r="E72" s="214"/>
      <c r="F72" s="215"/>
      <c r="G72" s="216">
        <f>SUM(G57:G71)</f>
        <v>0</v>
      </c>
      <c r="O72" s="195">
        <v>4</v>
      </c>
      <c r="BA72" s="217">
        <f>SUM(BA57:BA71)</f>
        <v>0</v>
      </c>
      <c r="BB72" s="217">
        <f>SUM(BB57:BB71)</f>
        <v>0</v>
      </c>
      <c r="BC72" s="217">
        <f>SUM(BC57:BC71)</f>
        <v>0</v>
      </c>
      <c r="BD72" s="217">
        <f>SUM(BD57:BD71)</f>
        <v>0</v>
      </c>
      <c r="BE72" s="217">
        <f>SUM(BE57:BE71)</f>
        <v>0</v>
      </c>
    </row>
    <row r="73" spans="1:15" ht="12.75">
      <c r="A73" s="188" t="s">
        <v>73</v>
      </c>
      <c r="B73" s="189" t="s">
        <v>152</v>
      </c>
      <c r="C73" s="190" t="s">
        <v>153</v>
      </c>
      <c r="D73" s="191"/>
      <c r="E73" s="192"/>
      <c r="F73" s="192"/>
      <c r="G73" s="193"/>
      <c r="H73" s="194"/>
      <c r="I73" s="194"/>
      <c r="O73" s="195">
        <v>1</v>
      </c>
    </row>
    <row r="74" spans="1:104" ht="22.5">
      <c r="A74" s="196">
        <v>14</v>
      </c>
      <c r="B74" s="197" t="s">
        <v>154</v>
      </c>
      <c r="C74" s="198" t="s">
        <v>155</v>
      </c>
      <c r="D74" s="199"/>
      <c r="E74" s="200">
        <v>0</v>
      </c>
      <c r="F74" s="200">
        <v>0</v>
      </c>
      <c r="G74" s="201">
        <f>E74*F74</f>
        <v>0</v>
      </c>
      <c r="O74" s="195">
        <v>2</v>
      </c>
      <c r="AA74" s="167">
        <v>1</v>
      </c>
      <c r="AB74" s="167">
        <v>7</v>
      </c>
      <c r="AC74" s="167">
        <v>7</v>
      </c>
      <c r="AZ74" s="167">
        <v>2</v>
      </c>
      <c r="BA74" s="167">
        <f>IF(AZ74=1,G74,0)</f>
        <v>0</v>
      </c>
      <c r="BB74" s="167">
        <f>IF(AZ74=2,G74,0)</f>
        <v>0</v>
      </c>
      <c r="BC74" s="167">
        <f>IF(AZ74=3,G74,0)</f>
        <v>0</v>
      </c>
      <c r="BD74" s="167">
        <f>IF(AZ74=4,G74,0)</f>
        <v>0</v>
      </c>
      <c r="BE74" s="167">
        <f>IF(AZ74=5,G74,0)</f>
        <v>0</v>
      </c>
      <c r="CA74" s="195">
        <v>1</v>
      </c>
      <c r="CB74" s="195">
        <v>7</v>
      </c>
      <c r="CZ74" s="167">
        <v>0</v>
      </c>
    </row>
    <row r="75" spans="1:104" ht="12.75">
      <c r="A75" s="196">
        <v>15</v>
      </c>
      <c r="B75" s="197" t="s">
        <v>156</v>
      </c>
      <c r="C75" s="198" t="s">
        <v>157</v>
      </c>
      <c r="D75" s="199" t="s">
        <v>158</v>
      </c>
      <c r="E75" s="200">
        <v>22.95</v>
      </c>
      <c r="F75" s="200">
        <v>0</v>
      </c>
      <c r="G75" s="201">
        <f>E75*F75</f>
        <v>0</v>
      </c>
      <c r="O75" s="195">
        <v>2</v>
      </c>
      <c r="AA75" s="167">
        <v>1</v>
      </c>
      <c r="AB75" s="167">
        <v>7</v>
      </c>
      <c r="AC75" s="167">
        <v>7</v>
      </c>
      <c r="AZ75" s="167">
        <v>2</v>
      </c>
      <c r="BA75" s="167">
        <f>IF(AZ75=1,G75,0)</f>
        <v>0</v>
      </c>
      <c r="BB75" s="167">
        <f>IF(AZ75=2,G75,0)</f>
        <v>0</v>
      </c>
      <c r="BC75" s="167">
        <f>IF(AZ75=3,G75,0)</f>
        <v>0</v>
      </c>
      <c r="BD75" s="167">
        <f>IF(AZ75=4,G75,0)</f>
        <v>0</v>
      </c>
      <c r="BE75" s="167">
        <f>IF(AZ75=5,G75,0)</f>
        <v>0</v>
      </c>
      <c r="CA75" s="195">
        <v>1</v>
      </c>
      <c r="CB75" s="195">
        <v>7</v>
      </c>
      <c r="CZ75" s="167">
        <v>0</v>
      </c>
    </row>
    <row r="76" spans="1:15" ht="12.75">
      <c r="A76" s="202"/>
      <c r="B76" s="204"/>
      <c r="C76" s="205" t="s">
        <v>140</v>
      </c>
      <c r="D76" s="206"/>
      <c r="E76" s="207">
        <v>0</v>
      </c>
      <c r="F76" s="208"/>
      <c r="G76" s="209"/>
      <c r="M76" s="203" t="s">
        <v>140</v>
      </c>
      <c r="O76" s="195"/>
    </row>
    <row r="77" spans="1:15" ht="12.75">
      <c r="A77" s="202"/>
      <c r="B77" s="204"/>
      <c r="C77" s="205" t="s">
        <v>159</v>
      </c>
      <c r="D77" s="206"/>
      <c r="E77" s="207">
        <v>17.92</v>
      </c>
      <c r="F77" s="208"/>
      <c r="G77" s="209"/>
      <c r="M77" s="203" t="s">
        <v>159</v>
      </c>
      <c r="O77" s="195"/>
    </row>
    <row r="78" spans="1:15" ht="12.75">
      <c r="A78" s="202"/>
      <c r="B78" s="204"/>
      <c r="C78" s="205" t="s">
        <v>142</v>
      </c>
      <c r="D78" s="206"/>
      <c r="E78" s="207">
        <v>0</v>
      </c>
      <c r="F78" s="208"/>
      <c r="G78" s="209"/>
      <c r="M78" s="203" t="s">
        <v>142</v>
      </c>
      <c r="O78" s="195"/>
    </row>
    <row r="79" spans="1:15" ht="12.75">
      <c r="A79" s="202"/>
      <c r="B79" s="204"/>
      <c r="C79" s="205" t="s">
        <v>160</v>
      </c>
      <c r="D79" s="206"/>
      <c r="E79" s="207">
        <v>1.28</v>
      </c>
      <c r="F79" s="208"/>
      <c r="G79" s="209"/>
      <c r="M79" s="203" t="s">
        <v>160</v>
      </c>
      <c r="O79" s="195"/>
    </row>
    <row r="80" spans="1:15" ht="12.75">
      <c r="A80" s="202"/>
      <c r="B80" s="204"/>
      <c r="C80" s="205" t="s">
        <v>144</v>
      </c>
      <c r="D80" s="206"/>
      <c r="E80" s="207">
        <v>0</v>
      </c>
      <c r="F80" s="208"/>
      <c r="G80" s="209"/>
      <c r="M80" s="203" t="s">
        <v>144</v>
      </c>
      <c r="O80" s="195"/>
    </row>
    <row r="81" spans="1:15" ht="12.75">
      <c r="A81" s="202"/>
      <c r="B81" s="204"/>
      <c r="C81" s="205" t="s">
        <v>161</v>
      </c>
      <c r="D81" s="206"/>
      <c r="E81" s="207">
        <v>1.08</v>
      </c>
      <c r="F81" s="208"/>
      <c r="G81" s="209"/>
      <c r="M81" s="203" t="s">
        <v>161</v>
      </c>
      <c r="O81" s="195"/>
    </row>
    <row r="82" spans="1:15" ht="12.75">
      <c r="A82" s="202"/>
      <c r="B82" s="204"/>
      <c r="C82" s="205" t="s">
        <v>146</v>
      </c>
      <c r="D82" s="206"/>
      <c r="E82" s="207">
        <v>0</v>
      </c>
      <c r="F82" s="208"/>
      <c r="G82" s="209"/>
      <c r="M82" s="203" t="s">
        <v>146</v>
      </c>
      <c r="O82" s="195"/>
    </row>
    <row r="83" spans="1:15" ht="12.75">
      <c r="A83" s="202"/>
      <c r="B83" s="204"/>
      <c r="C83" s="205" t="s">
        <v>162</v>
      </c>
      <c r="D83" s="206"/>
      <c r="E83" s="207">
        <v>1.06</v>
      </c>
      <c r="F83" s="208"/>
      <c r="G83" s="209"/>
      <c r="M83" s="203" t="s">
        <v>162</v>
      </c>
      <c r="O83" s="195"/>
    </row>
    <row r="84" spans="1:15" ht="12.75">
      <c r="A84" s="202"/>
      <c r="B84" s="204"/>
      <c r="C84" s="205" t="s">
        <v>148</v>
      </c>
      <c r="D84" s="206"/>
      <c r="E84" s="207">
        <v>0</v>
      </c>
      <c r="F84" s="208"/>
      <c r="G84" s="209"/>
      <c r="M84" s="203" t="s">
        <v>148</v>
      </c>
      <c r="O84" s="195"/>
    </row>
    <row r="85" spans="1:15" ht="12.75">
      <c r="A85" s="202"/>
      <c r="B85" s="204"/>
      <c r="C85" s="205" t="s">
        <v>163</v>
      </c>
      <c r="D85" s="206"/>
      <c r="E85" s="207">
        <v>1.61</v>
      </c>
      <c r="F85" s="208"/>
      <c r="G85" s="209"/>
      <c r="M85" s="203" t="s">
        <v>163</v>
      </c>
      <c r="O85" s="195"/>
    </row>
    <row r="86" spans="1:104" ht="12.75">
      <c r="A86" s="196">
        <v>16</v>
      </c>
      <c r="B86" s="197" t="s">
        <v>164</v>
      </c>
      <c r="C86" s="198" t="s">
        <v>165</v>
      </c>
      <c r="D86" s="199" t="s">
        <v>138</v>
      </c>
      <c r="E86" s="200">
        <v>101.07</v>
      </c>
      <c r="F86" s="200">
        <v>0</v>
      </c>
      <c r="G86" s="201">
        <f>E86*F86</f>
        <v>0</v>
      </c>
      <c r="O86" s="195">
        <v>2</v>
      </c>
      <c r="AA86" s="167">
        <v>1</v>
      </c>
      <c r="AB86" s="167">
        <v>7</v>
      </c>
      <c r="AC86" s="167">
        <v>7</v>
      </c>
      <c r="AZ86" s="167">
        <v>2</v>
      </c>
      <c r="BA86" s="167">
        <f>IF(AZ86=1,G86,0)</f>
        <v>0</v>
      </c>
      <c r="BB86" s="167">
        <f>IF(AZ86=2,G86,0)</f>
        <v>0</v>
      </c>
      <c r="BC86" s="167">
        <f>IF(AZ86=3,G86,0)</f>
        <v>0</v>
      </c>
      <c r="BD86" s="167">
        <f>IF(AZ86=4,G86,0)</f>
        <v>0</v>
      </c>
      <c r="BE86" s="167">
        <f>IF(AZ86=5,G86,0)</f>
        <v>0</v>
      </c>
      <c r="CA86" s="195">
        <v>1</v>
      </c>
      <c r="CB86" s="195">
        <v>7</v>
      </c>
      <c r="CZ86" s="167">
        <v>0</v>
      </c>
    </row>
    <row r="87" spans="1:15" ht="12.75">
      <c r="A87" s="202"/>
      <c r="B87" s="204"/>
      <c r="C87" s="205" t="s">
        <v>140</v>
      </c>
      <c r="D87" s="206"/>
      <c r="E87" s="207">
        <v>0</v>
      </c>
      <c r="F87" s="208"/>
      <c r="G87" s="209"/>
      <c r="M87" s="203" t="s">
        <v>140</v>
      </c>
      <c r="O87" s="195"/>
    </row>
    <row r="88" spans="1:15" ht="12.75">
      <c r="A88" s="202"/>
      <c r="B88" s="204"/>
      <c r="C88" s="205" t="s">
        <v>166</v>
      </c>
      <c r="D88" s="206"/>
      <c r="E88" s="207">
        <v>79.8</v>
      </c>
      <c r="F88" s="208"/>
      <c r="G88" s="209"/>
      <c r="M88" s="203" t="s">
        <v>166</v>
      </c>
      <c r="O88" s="195"/>
    </row>
    <row r="89" spans="1:15" ht="12.75">
      <c r="A89" s="202"/>
      <c r="B89" s="204"/>
      <c r="C89" s="205" t="s">
        <v>142</v>
      </c>
      <c r="D89" s="206"/>
      <c r="E89" s="207">
        <v>0</v>
      </c>
      <c r="F89" s="208"/>
      <c r="G89" s="209"/>
      <c r="M89" s="203" t="s">
        <v>142</v>
      </c>
      <c r="O89" s="195"/>
    </row>
    <row r="90" spans="1:15" ht="12.75">
      <c r="A90" s="202"/>
      <c r="B90" s="204"/>
      <c r="C90" s="205" t="s">
        <v>167</v>
      </c>
      <c r="D90" s="206"/>
      <c r="E90" s="207">
        <v>5.34</v>
      </c>
      <c r="F90" s="208"/>
      <c r="G90" s="209"/>
      <c r="M90" s="203" t="s">
        <v>167</v>
      </c>
      <c r="O90" s="195"/>
    </row>
    <row r="91" spans="1:15" ht="12.75">
      <c r="A91" s="202"/>
      <c r="B91" s="204"/>
      <c r="C91" s="205" t="s">
        <v>144</v>
      </c>
      <c r="D91" s="206"/>
      <c r="E91" s="207">
        <v>0</v>
      </c>
      <c r="F91" s="208"/>
      <c r="G91" s="209"/>
      <c r="M91" s="203" t="s">
        <v>144</v>
      </c>
      <c r="O91" s="195"/>
    </row>
    <row r="92" spans="1:15" ht="12.75">
      <c r="A92" s="202"/>
      <c r="B92" s="204"/>
      <c r="C92" s="205" t="s">
        <v>168</v>
      </c>
      <c r="D92" s="206"/>
      <c r="E92" s="207">
        <v>5.14</v>
      </c>
      <c r="F92" s="208"/>
      <c r="G92" s="209"/>
      <c r="M92" s="203" t="s">
        <v>168</v>
      </c>
      <c r="O92" s="195"/>
    </row>
    <row r="93" spans="1:15" ht="12.75">
      <c r="A93" s="202"/>
      <c r="B93" s="204"/>
      <c r="C93" s="205" t="s">
        <v>146</v>
      </c>
      <c r="D93" s="206"/>
      <c r="E93" s="207">
        <v>0</v>
      </c>
      <c r="F93" s="208"/>
      <c r="G93" s="209"/>
      <c r="M93" s="203" t="s">
        <v>146</v>
      </c>
      <c r="O93" s="195"/>
    </row>
    <row r="94" spans="1:15" ht="12.75">
      <c r="A94" s="202"/>
      <c r="B94" s="204"/>
      <c r="C94" s="205" t="s">
        <v>169</v>
      </c>
      <c r="D94" s="206"/>
      <c r="E94" s="207">
        <v>5.12</v>
      </c>
      <c r="F94" s="208"/>
      <c r="G94" s="209"/>
      <c r="M94" s="203" t="s">
        <v>169</v>
      </c>
      <c r="O94" s="195"/>
    </row>
    <row r="95" spans="1:15" ht="12.75">
      <c r="A95" s="202"/>
      <c r="B95" s="204"/>
      <c r="C95" s="205" t="s">
        <v>148</v>
      </c>
      <c r="D95" s="206"/>
      <c r="E95" s="207">
        <v>0</v>
      </c>
      <c r="F95" s="208"/>
      <c r="G95" s="209"/>
      <c r="M95" s="203" t="s">
        <v>148</v>
      </c>
      <c r="O95" s="195"/>
    </row>
    <row r="96" spans="1:15" ht="12.75">
      <c r="A96" s="202"/>
      <c r="B96" s="204"/>
      <c r="C96" s="205" t="s">
        <v>170</v>
      </c>
      <c r="D96" s="206"/>
      <c r="E96" s="207">
        <v>5.67</v>
      </c>
      <c r="F96" s="208"/>
      <c r="G96" s="209"/>
      <c r="M96" s="203" t="s">
        <v>170</v>
      </c>
      <c r="O96" s="195"/>
    </row>
    <row r="97" spans="1:104" ht="12.75">
      <c r="A97" s="196">
        <v>17</v>
      </c>
      <c r="B97" s="197" t="s">
        <v>171</v>
      </c>
      <c r="C97" s="198" t="s">
        <v>172</v>
      </c>
      <c r="D97" s="199" t="s">
        <v>138</v>
      </c>
      <c r="E97" s="200">
        <v>22.95</v>
      </c>
      <c r="F97" s="200">
        <v>0</v>
      </c>
      <c r="G97" s="201">
        <f>E97*F97</f>
        <v>0</v>
      </c>
      <c r="O97" s="195">
        <v>2</v>
      </c>
      <c r="AA97" s="167">
        <v>1</v>
      </c>
      <c r="AB97" s="167">
        <v>7</v>
      </c>
      <c r="AC97" s="167">
        <v>7</v>
      </c>
      <c r="AZ97" s="167">
        <v>2</v>
      </c>
      <c r="BA97" s="167">
        <f>IF(AZ97=1,G97,0)</f>
        <v>0</v>
      </c>
      <c r="BB97" s="167">
        <f>IF(AZ97=2,G97,0)</f>
        <v>0</v>
      </c>
      <c r="BC97" s="167">
        <f>IF(AZ97=3,G97,0)</f>
        <v>0</v>
      </c>
      <c r="BD97" s="167">
        <f>IF(AZ97=4,G97,0)</f>
        <v>0</v>
      </c>
      <c r="BE97" s="167">
        <f>IF(AZ97=5,G97,0)</f>
        <v>0</v>
      </c>
      <c r="CA97" s="195">
        <v>1</v>
      </c>
      <c r="CB97" s="195">
        <v>7</v>
      </c>
      <c r="CZ97" s="167">
        <v>0.00012</v>
      </c>
    </row>
    <row r="98" spans="1:15" ht="12.75">
      <c r="A98" s="202"/>
      <c r="B98" s="204"/>
      <c r="C98" s="205" t="s">
        <v>140</v>
      </c>
      <c r="D98" s="206"/>
      <c r="E98" s="207">
        <v>0</v>
      </c>
      <c r="F98" s="208"/>
      <c r="G98" s="209"/>
      <c r="M98" s="203" t="s">
        <v>140</v>
      </c>
      <c r="O98" s="195"/>
    </row>
    <row r="99" spans="1:15" ht="12.75">
      <c r="A99" s="202"/>
      <c r="B99" s="204"/>
      <c r="C99" s="205" t="s">
        <v>159</v>
      </c>
      <c r="D99" s="206"/>
      <c r="E99" s="207">
        <v>17.92</v>
      </c>
      <c r="F99" s="208"/>
      <c r="G99" s="209"/>
      <c r="M99" s="203" t="s">
        <v>159</v>
      </c>
      <c r="O99" s="195"/>
    </row>
    <row r="100" spans="1:15" ht="12.75">
      <c r="A100" s="202"/>
      <c r="B100" s="204"/>
      <c r="C100" s="205" t="s">
        <v>142</v>
      </c>
      <c r="D100" s="206"/>
      <c r="E100" s="207">
        <v>0</v>
      </c>
      <c r="F100" s="208"/>
      <c r="G100" s="209"/>
      <c r="M100" s="203" t="s">
        <v>142</v>
      </c>
      <c r="O100" s="195"/>
    </row>
    <row r="101" spans="1:15" ht="12.75">
      <c r="A101" s="202"/>
      <c r="B101" s="204"/>
      <c r="C101" s="205" t="s">
        <v>160</v>
      </c>
      <c r="D101" s="206"/>
      <c r="E101" s="207">
        <v>1.28</v>
      </c>
      <c r="F101" s="208"/>
      <c r="G101" s="209"/>
      <c r="M101" s="203" t="s">
        <v>160</v>
      </c>
      <c r="O101" s="195"/>
    </row>
    <row r="102" spans="1:15" ht="12.75">
      <c r="A102" s="202"/>
      <c r="B102" s="204"/>
      <c r="C102" s="205" t="s">
        <v>144</v>
      </c>
      <c r="D102" s="206"/>
      <c r="E102" s="207">
        <v>0</v>
      </c>
      <c r="F102" s="208"/>
      <c r="G102" s="209"/>
      <c r="M102" s="203" t="s">
        <v>144</v>
      </c>
      <c r="O102" s="195"/>
    </row>
    <row r="103" spans="1:15" ht="12.75">
      <c r="A103" s="202"/>
      <c r="B103" s="204"/>
      <c r="C103" s="205" t="s">
        <v>161</v>
      </c>
      <c r="D103" s="206"/>
      <c r="E103" s="207">
        <v>1.08</v>
      </c>
      <c r="F103" s="208"/>
      <c r="G103" s="209"/>
      <c r="M103" s="203" t="s">
        <v>161</v>
      </c>
      <c r="O103" s="195"/>
    </row>
    <row r="104" spans="1:15" ht="12.75">
      <c r="A104" s="202"/>
      <c r="B104" s="204"/>
      <c r="C104" s="205" t="s">
        <v>146</v>
      </c>
      <c r="D104" s="206"/>
      <c r="E104" s="207">
        <v>0</v>
      </c>
      <c r="F104" s="208"/>
      <c r="G104" s="209"/>
      <c r="M104" s="203" t="s">
        <v>146</v>
      </c>
      <c r="O104" s="195"/>
    </row>
    <row r="105" spans="1:15" ht="12.75">
      <c r="A105" s="202"/>
      <c r="B105" s="204"/>
      <c r="C105" s="205" t="s">
        <v>162</v>
      </c>
      <c r="D105" s="206"/>
      <c r="E105" s="207">
        <v>1.06</v>
      </c>
      <c r="F105" s="208"/>
      <c r="G105" s="209"/>
      <c r="M105" s="203" t="s">
        <v>162</v>
      </c>
      <c r="O105" s="195"/>
    </row>
    <row r="106" spans="1:15" ht="12.75">
      <c r="A106" s="202"/>
      <c r="B106" s="204"/>
      <c r="C106" s="205" t="s">
        <v>148</v>
      </c>
      <c r="D106" s="206"/>
      <c r="E106" s="207">
        <v>0</v>
      </c>
      <c r="F106" s="208"/>
      <c r="G106" s="209"/>
      <c r="M106" s="203" t="s">
        <v>148</v>
      </c>
      <c r="O106" s="195"/>
    </row>
    <row r="107" spans="1:15" ht="12.75">
      <c r="A107" s="202"/>
      <c r="B107" s="204"/>
      <c r="C107" s="205" t="s">
        <v>163</v>
      </c>
      <c r="D107" s="206"/>
      <c r="E107" s="207">
        <v>1.61</v>
      </c>
      <c r="F107" s="208"/>
      <c r="G107" s="209"/>
      <c r="M107" s="203" t="s">
        <v>163</v>
      </c>
      <c r="O107" s="195"/>
    </row>
    <row r="108" spans="1:104" ht="12.75">
      <c r="A108" s="196">
        <v>18</v>
      </c>
      <c r="B108" s="197" t="s">
        <v>173</v>
      </c>
      <c r="C108" s="198" t="s">
        <v>174</v>
      </c>
      <c r="D108" s="199" t="s">
        <v>138</v>
      </c>
      <c r="E108" s="200">
        <v>101.07</v>
      </c>
      <c r="F108" s="200">
        <v>0</v>
      </c>
      <c r="G108" s="201">
        <f>E108*F108</f>
        <v>0</v>
      </c>
      <c r="O108" s="195">
        <v>2</v>
      </c>
      <c r="AA108" s="167">
        <v>1</v>
      </c>
      <c r="AB108" s="167">
        <v>7</v>
      </c>
      <c r="AC108" s="167">
        <v>7</v>
      </c>
      <c r="AZ108" s="167">
        <v>2</v>
      </c>
      <c r="BA108" s="167">
        <f>IF(AZ108=1,G108,0)</f>
        <v>0</v>
      </c>
      <c r="BB108" s="167">
        <f>IF(AZ108=2,G108,0)</f>
        <v>0</v>
      </c>
      <c r="BC108" s="167">
        <f>IF(AZ108=3,G108,0)</f>
        <v>0</v>
      </c>
      <c r="BD108" s="167">
        <f>IF(AZ108=4,G108,0)</f>
        <v>0</v>
      </c>
      <c r="BE108" s="167">
        <f>IF(AZ108=5,G108,0)</f>
        <v>0</v>
      </c>
      <c r="CA108" s="195">
        <v>1</v>
      </c>
      <c r="CB108" s="195">
        <v>7</v>
      </c>
      <c r="CZ108" s="167">
        <v>0.00078</v>
      </c>
    </row>
    <row r="109" spans="1:15" ht="12.75">
      <c r="A109" s="202"/>
      <c r="B109" s="204"/>
      <c r="C109" s="205" t="s">
        <v>140</v>
      </c>
      <c r="D109" s="206"/>
      <c r="E109" s="207">
        <v>0</v>
      </c>
      <c r="F109" s="208"/>
      <c r="G109" s="209"/>
      <c r="M109" s="203" t="s">
        <v>140</v>
      </c>
      <c r="O109" s="195"/>
    </row>
    <row r="110" spans="1:15" ht="12.75">
      <c r="A110" s="202"/>
      <c r="B110" s="204"/>
      <c r="C110" s="205" t="s">
        <v>166</v>
      </c>
      <c r="D110" s="206"/>
      <c r="E110" s="207">
        <v>79.8</v>
      </c>
      <c r="F110" s="208"/>
      <c r="G110" s="209"/>
      <c r="M110" s="203" t="s">
        <v>166</v>
      </c>
      <c r="O110" s="195"/>
    </row>
    <row r="111" spans="1:15" ht="12.75">
      <c r="A111" s="202"/>
      <c r="B111" s="204"/>
      <c r="C111" s="205" t="s">
        <v>142</v>
      </c>
      <c r="D111" s="206"/>
      <c r="E111" s="207">
        <v>0</v>
      </c>
      <c r="F111" s="208"/>
      <c r="G111" s="209"/>
      <c r="M111" s="203" t="s">
        <v>142</v>
      </c>
      <c r="O111" s="195"/>
    </row>
    <row r="112" spans="1:15" ht="12.75">
      <c r="A112" s="202"/>
      <c r="B112" s="204"/>
      <c r="C112" s="205" t="s">
        <v>167</v>
      </c>
      <c r="D112" s="206"/>
      <c r="E112" s="207">
        <v>5.34</v>
      </c>
      <c r="F112" s="208"/>
      <c r="G112" s="209"/>
      <c r="M112" s="203" t="s">
        <v>167</v>
      </c>
      <c r="O112" s="195"/>
    </row>
    <row r="113" spans="1:15" ht="12.75">
      <c r="A113" s="202"/>
      <c r="B113" s="204"/>
      <c r="C113" s="205" t="s">
        <v>144</v>
      </c>
      <c r="D113" s="206"/>
      <c r="E113" s="207">
        <v>0</v>
      </c>
      <c r="F113" s="208"/>
      <c r="G113" s="209"/>
      <c r="M113" s="203" t="s">
        <v>144</v>
      </c>
      <c r="O113" s="195"/>
    </row>
    <row r="114" spans="1:15" ht="12.75">
      <c r="A114" s="202"/>
      <c r="B114" s="204"/>
      <c r="C114" s="205" t="s">
        <v>168</v>
      </c>
      <c r="D114" s="206"/>
      <c r="E114" s="207">
        <v>5.14</v>
      </c>
      <c r="F114" s="208"/>
      <c r="G114" s="209"/>
      <c r="M114" s="203" t="s">
        <v>168</v>
      </c>
      <c r="O114" s="195"/>
    </row>
    <row r="115" spans="1:15" ht="12.75">
      <c r="A115" s="202"/>
      <c r="B115" s="204"/>
      <c r="C115" s="205" t="s">
        <v>146</v>
      </c>
      <c r="D115" s="206"/>
      <c r="E115" s="207">
        <v>0</v>
      </c>
      <c r="F115" s="208"/>
      <c r="G115" s="209"/>
      <c r="M115" s="203" t="s">
        <v>146</v>
      </c>
      <c r="O115" s="195"/>
    </row>
    <row r="116" spans="1:15" ht="12.75">
      <c r="A116" s="202"/>
      <c r="B116" s="204"/>
      <c r="C116" s="205" t="s">
        <v>169</v>
      </c>
      <c r="D116" s="206"/>
      <c r="E116" s="207">
        <v>5.12</v>
      </c>
      <c r="F116" s="208"/>
      <c r="G116" s="209"/>
      <c r="M116" s="203" t="s">
        <v>169</v>
      </c>
      <c r="O116" s="195"/>
    </row>
    <row r="117" spans="1:15" ht="12.75">
      <c r="A117" s="202"/>
      <c r="B117" s="204"/>
      <c r="C117" s="205" t="s">
        <v>148</v>
      </c>
      <c r="D117" s="206"/>
      <c r="E117" s="207">
        <v>0</v>
      </c>
      <c r="F117" s="208"/>
      <c r="G117" s="209"/>
      <c r="M117" s="203" t="s">
        <v>148</v>
      </c>
      <c r="O117" s="195"/>
    </row>
    <row r="118" spans="1:15" ht="12.75">
      <c r="A118" s="202"/>
      <c r="B118" s="204"/>
      <c r="C118" s="205" t="s">
        <v>170</v>
      </c>
      <c r="D118" s="206"/>
      <c r="E118" s="207">
        <v>5.67</v>
      </c>
      <c r="F118" s="208"/>
      <c r="G118" s="209"/>
      <c r="M118" s="203" t="s">
        <v>170</v>
      </c>
      <c r="O118" s="195"/>
    </row>
    <row r="119" spans="1:104" ht="12.75">
      <c r="A119" s="196">
        <v>19</v>
      </c>
      <c r="B119" s="197" t="s">
        <v>175</v>
      </c>
      <c r="C119" s="198" t="s">
        <v>176</v>
      </c>
      <c r="D119" s="199" t="s">
        <v>158</v>
      </c>
      <c r="E119" s="200">
        <v>5.03</v>
      </c>
      <c r="F119" s="200">
        <v>0</v>
      </c>
      <c r="G119" s="201">
        <f>E119*F119</f>
        <v>0</v>
      </c>
      <c r="O119" s="195">
        <v>2</v>
      </c>
      <c r="AA119" s="167">
        <v>1</v>
      </c>
      <c r="AB119" s="167">
        <v>7</v>
      </c>
      <c r="AC119" s="167">
        <v>7</v>
      </c>
      <c r="AZ119" s="167">
        <v>2</v>
      </c>
      <c r="BA119" s="167">
        <f>IF(AZ119=1,G119,0)</f>
        <v>0</v>
      </c>
      <c r="BB119" s="167">
        <f>IF(AZ119=2,G119,0)</f>
        <v>0</v>
      </c>
      <c r="BC119" s="167">
        <f>IF(AZ119=3,G119,0)</f>
        <v>0</v>
      </c>
      <c r="BD119" s="167">
        <f>IF(AZ119=4,G119,0)</f>
        <v>0</v>
      </c>
      <c r="BE119" s="167">
        <f>IF(AZ119=5,G119,0)</f>
        <v>0</v>
      </c>
      <c r="CA119" s="195">
        <v>1</v>
      </c>
      <c r="CB119" s="195">
        <v>7</v>
      </c>
      <c r="CZ119" s="167">
        <v>1E-05</v>
      </c>
    </row>
    <row r="120" spans="1:15" ht="12.75">
      <c r="A120" s="202"/>
      <c r="B120" s="204"/>
      <c r="C120" s="205" t="s">
        <v>142</v>
      </c>
      <c r="D120" s="206"/>
      <c r="E120" s="207">
        <v>0</v>
      </c>
      <c r="F120" s="208"/>
      <c r="G120" s="209"/>
      <c r="M120" s="203" t="s">
        <v>142</v>
      </c>
      <c r="O120" s="195"/>
    </row>
    <row r="121" spans="1:15" ht="12.75">
      <c r="A121" s="202"/>
      <c r="B121" s="204"/>
      <c r="C121" s="205" t="s">
        <v>160</v>
      </c>
      <c r="D121" s="206"/>
      <c r="E121" s="207">
        <v>1.28</v>
      </c>
      <c r="F121" s="208"/>
      <c r="G121" s="209"/>
      <c r="M121" s="203" t="s">
        <v>160</v>
      </c>
      <c r="O121" s="195"/>
    </row>
    <row r="122" spans="1:15" ht="12.75">
      <c r="A122" s="202"/>
      <c r="B122" s="204"/>
      <c r="C122" s="205" t="s">
        <v>144</v>
      </c>
      <c r="D122" s="206"/>
      <c r="E122" s="207">
        <v>0</v>
      </c>
      <c r="F122" s="208"/>
      <c r="G122" s="209"/>
      <c r="M122" s="203" t="s">
        <v>144</v>
      </c>
      <c r="O122" s="195"/>
    </row>
    <row r="123" spans="1:15" ht="12.75">
      <c r="A123" s="202"/>
      <c r="B123" s="204"/>
      <c r="C123" s="205" t="s">
        <v>161</v>
      </c>
      <c r="D123" s="206"/>
      <c r="E123" s="207">
        <v>1.08</v>
      </c>
      <c r="F123" s="208"/>
      <c r="G123" s="209"/>
      <c r="M123" s="203" t="s">
        <v>161</v>
      </c>
      <c r="O123" s="195"/>
    </row>
    <row r="124" spans="1:15" ht="12.75">
      <c r="A124" s="202"/>
      <c r="B124" s="204"/>
      <c r="C124" s="205" t="s">
        <v>146</v>
      </c>
      <c r="D124" s="206"/>
      <c r="E124" s="207">
        <v>0</v>
      </c>
      <c r="F124" s="208"/>
      <c r="G124" s="209"/>
      <c r="M124" s="203" t="s">
        <v>146</v>
      </c>
      <c r="O124" s="195"/>
    </row>
    <row r="125" spans="1:15" ht="12.75">
      <c r="A125" s="202"/>
      <c r="B125" s="204"/>
      <c r="C125" s="205" t="s">
        <v>162</v>
      </c>
      <c r="D125" s="206"/>
      <c r="E125" s="207">
        <v>1.06</v>
      </c>
      <c r="F125" s="208"/>
      <c r="G125" s="209"/>
      <c r="M125" s="203" t="s">
        <v>162</v>
      </c>
      <c r="O125" s="195"/>
    </row>
    <row r="126" spans="1:15" ht="12.75">
      <c r="A126" s="202"/>
      <c r="B126" s="204"/>
      <c r="C126" s="205" t="s">
        <v>148</v>
      </c>
      <c r="D126" s="206"/>
      <c r="E126" s="207">
        <v>0</v>
      </c>
      <c r="F126" s="208"/>
      <c r="G126" s="209"/>
      <c r="M126" s="203" t="s">
        <v>148</v>
      </c>
      <c r="O126" s="195"/>
    </row>
    <row r="127" spans="1:15" ht="12.75">
      <c r="A127" s="202"/>
      <c r="B127" s="204"/>
      <c r="C127" s="205" t="s">
        <v>163</v>
      </c>
      <c r="D127" s="206"/>
      <c r="E127" s="207">
        <v>1.61</v>
      </c>
      <c r="F127" s="208"/>
      <c r="G127" s="209"/>
      <c r="M127" s="203" t="s">
        <v>163</v>
      </c>
      <c r="O127" s="195"/>
    </row>
    <row r="128" spans="1:104" ht="12.75">
      <c r="A128" s="196">
        <v>20</v>
      </c>
      <c r="B128" s="197" t="s">
        <v>177</v>
      </c>
      <c r="C128" s="198" t="s">
        <v>178</v>
      </c>
      <c r="D128" s="199" t="s">
        <v>158</v>
      </c>
      <c r="E128" s="200">
        <v>17.92</v>
      </c>
      <c r="F128" s="200">
        <v>0</v>
      </c>
      <c r="G128" s="201">
        <f>E128*F128</f>
        <v>0</v>
      </c>
      <c r="O128" s="195">
        <v>2</v>
      </c>
      <c r="AA128" s="167">
        <v>1</v>
      </c>
      <c r="AB128" s="167">
        <v>7</v>
      </c>
      <c r="AC128" s="167">
        <v>7</v>
      </c>
      <c r="AZ128" s="167">
        <v>2</v>
      </c>
      <c r="BA128" s="167">
        <f>IF(AZ128=1,G128,0)</f>
        <v>0</v>
      </c>
      <c r="BB128" s="167">
        <f>IF(AZ128=2,G128,0)</f>
        <v>0</v>
      </c>
      <c r="BC128" s="167">
        <f>IF(AZ128=3,G128,0)</f>
        <v>0</v>
      </c>
      <c r="BD128" s="167">
        <f>IF(AZ128=4,G128,0)</f>
        <v>0</v>
      </c>
      <c r="BE128" s="167">
        <f>IF(AZ128=5,G128,0)</f>
        <v>0</v>
      </c>
      <c r="CA128" s="195">
        <v>1</v>
      </c>
      <c r="CB128" s="195">
        <v>7</v>
      </c>
      <c r="CZ128" s="167">
        <v>2E-05</v>
      </c>
    </row>
    <row r="129" spans="1:15" ht="12.75">
      <c r="A129" s="202"/>
      <c r="B129" s="204"/>
      <c r="C129" s="205" t="s">
        <v>140</v>
      </c>
      <c r="D129" s="206"/>
      <c r="E129" s="207">
        <v>0</v>
      </c>
      <c r="F129" s="208"/>
      <c r="G129" s="209"/>
      <c r="M129" s="203" t="s">
        <v>140</v>
      </c>
      <c r="O129" s="195"/>
    </row>
    <row r="130" spans="1:15" ht="12.75">
      <c r="A130" s="202"/>
      <c r="B130" s="204"/>
      <c r="C130" s="205" t="s">
        <v>159</v>
      </c>
      <c r="D130" s="206"/>
      <c r="E130" s="207">
        <v>17.92</v>
      </c>
      <c r="F130" s="208"/>
      <c r="G130" s="209"/>
      <c r="M130" s="203" t="s">
        <v>159</v>
      </c>
      <c r="O130" s="195"/>
    </row>
    <row r="131" spans="1:104" ht="22.5">
      <c r="A131" s="196">
        <v>21</v>
      </c>
      <c r="B131" s="197" t="s">
        <v>179</v>
      </c>
      <c r="C131" s="198" t="s">
        <v>180</v>
      </c>
      <c r="D131" s="199" t="s">
        <v>138</v>
      </c>
      <c r="E131" s="200">
        <v>17.92</v>
      </c>
      <c r="F131" s="200">
        <v>0</v>
      </c>
      <c r="G131" s="201">
        <f>E131*F131</f>
        <v>0</v>
      </c>
      <c r="O131" s="195">
        <v>2</v>
      </c>
      <c r="AA131" s="167">
        <v>12</v>
      </c>
      <c r="AB131" s="167">
        <v>0</v>
      </c>
      <c r="AC131" s="167">
        <v>30</v>
      </c>
      <c r="AZ131" s="167">
        <v>2</v>
      </c>
      <c r="BA131" s="167">
        <f>IF(AZ131=1,G131,0)</f>
        <v>0</v>
      </c>
      <c r="BB131" s="167">
        <f>IF(AZ131=2,G131,0)</f>
        <v>0</v>
      </c>
      <c r="BC131" s="167">
        <f>IF(AZ131=3,G131,0)</f>
        <v>0</v>
      </c>
      <c r="BD131" s="167">
        <f>IF(AZ131=4,G131,0)</f>
        <v>0</v>
      </c>
      <c r="BE131" s="167">
        <f>IF(AZ131=5,G131,0)</f>
        <v>0</v>
      </c>
      <c r="CA131" s="195">
        <v>12</v>
      </c>
      <c r="CB131" s="195">
        <v>0</v>
      </c>
      <c r="CZ131" s="167">
        <v>0</v>
      </c>
    </row>
    <row r="132" spans="1:15" ht="12.75">
      <c r="A132" s="202"/>
      <c r="B132" s="204"/>
      <c r="C132" s="205" t="s">
        <v>140</v>
      </c>
      <c r="D132" s="206"/>
      <c r="E132" s="207">
        <v>0</v>
      </c>
      <c r="F132" s="208"/>
      <c r="G132" s="209"/>
      <c r="M132" s="203" t="s">
        <v>140</v>
      </c>
      <c r="O132" s="195"/>
    </row>
    <row r="133" spans="1:15" ht="12.75">
      <c r="A133" s="202"/>
      <c r="B133" s="204"/>
      <c r="C133" s="205" t="s">
        <v>159</v>
      </c>
      <c r="D133" s="206"/>
      <c r="E133" s="207">
        <v>17.92</v>
      </c>
      <c r="F133" s="208"/>
      <c r="G133" s="209"/>
      <c r="M133" s="203" t="s">
        <v>159</v>
      </c>
      <c r="O133" s="195"/>
    </row>
    <row r="134" spans="1:104" ht="22.5">
      <c r="A134" s="196">
        <v>22</v>
      </c>
      <c r="B134" s="197" t="s">
        <v>181</v>
      </c>
      <c r="C134" s="198" t="s">
        <v>182</v>
      </c>
      <c r="D134" s="199" t="s">
        <v>158</v>
      </c>
      <c r="E134" s="200">
        <v>14</v>
      </c>
      <c r="F134" s="200">
        <v>0</v>
      </c>
      <c r="G134" s="201">
        <f>E134*F134</f>
        <v>0</v>
      </c>
      <c r="O134" s="195">
        <v>2</v>
      </c>
      <c r="AA134" s="167">
        <v>12</v>
      </c>
      <c r="AB134" s="167">
        <v>0</v>
      </c>
      <c r="AC134" s="167">
        <v>17</v>
      </c>
      <c r="AZ134" s="167">
        <v>2</v>
      </c>
      <c r="BA134" s="167">
        <f>IF(AZ134=1,G134,0)</f>
        <v>0</v>
      </c>
      <c r="BB134" s="167">
        <f>IF(AZ134=2,G134,0)</f>
        <v>0</v>
      </c>
      <c r="BC134" s="167">
        <f>IF(AZ134=3,G134,0)</f>
        <v>0</v>
      </c>
      <c r="BD134" s="167">
        <f>IF(AZ134=4,G134,0)</f>
        <v>0</v>
      </c>
      <c r="BE134" s="167">
        <f>IF(AZ134=5,G134,0)</f>
        <v>0</v>
      </c>
      <c r="CA134" s="195">
        <v>12</v>
      </c>
      <c r="CB134" s="195">
        <v>0</v>
      </c>
      <c r="CZ134" s="167">
        <v>0</v>
      </c>
    </row>
    <row r="135" spans="1:104" ht="22.5">
      <c r="A135" s="196">
        <v>23</v>
      </c>
      <c r="B135" s="197" t="s">
        <v>183</v>
      </c>
      <c r="C135" s="198" t="s">
        <v>184</v>
      </c>
      <c r="D135" s="199" t="s">
        <v>158</v>
      </c>
      <c r="E135" s="200">
        <v>1</v>
      </c>
      <c r="F135" s="200">
        <v>0</v>
      </c>
      <c r="G135" s="201">
        <f>E135*F135</f>
        <v>0</v>
      </c>
      <c r="O135" s="195">
        <v>2</v>
      </c>
      <c r="AA135" s="167">
        <v>12</v>
      </c>
      <c r="AB135" s="167">
        <v>0</v>
      </c>
      <c r="AC135" s="167">
        <v>18</v>
      </c>
      <c r="AZ135" s="167">
        <v>2</v>
      </c>
      <c r="BA135" s="167">
        <f>IF(AZ135=1,G135,0)</f>
        <v>0</v>
      </c>
      <c r="BB135" s="167">
        <f>IF(AZ135=2,G135,0)</f>
        <v>0</v>
      </c>
      <c r="BC135" s="167">
        <f>IF(AZ135=3,G135,0)</f>
        <v>0</v>
      </c>
      <c r="BD135" s="167">
        <f>IF(AZ135=4,G135,0)</f>
        <v>0</v>
      </c>
      <c r="BE135" s="167">
        <f>IF(AZ135=5,G135,0)</f>
        <v>0</v>
      </c>
      <c r="CA135" s="195">
        <v>12</v>
      </c>
      <c r="CB135" s="195">
        <v>0</v>
      </c>
      <c r="CZ135" s="167">
        <v>0</v>
      </c>
    </row>
    <row r="136" spans="1:104" ht="22.5">
      <c r="A136" s="196">
        <v>24</v>
      </c>
      <c r="B136" s="197" t="s">
        <v>185</v>
      </c>
      <c r="C136" s="198" t="s">
        <v>186</v>
      </c>
      <c r="D136" s="199" t="s">
        <v>158</v>
      </c>
      <c r="E136" s="200">
        <v>1</v>
      </c>
      <c r="F136" s="200">
        <v>0</v>
      </c>
      <c r="G136" s="201">
        <f>E136*F136</f>
        <v>0</v>
      </c>
      <c r="O136" s="195">
        <v>2</v>
      </c>
      <c r="AA136" s="167">
        <v>12</v>
      </c>
      <c r="AB136" s="167">
        <v>0</v>
      </c>
      <c r="AC136" s="167">
        <v>19</v>
      </c>
      <c r="AZ136" s="167">
        <v>2</v>
      </c>
      <c r="BA136" s="167">
        <f>IF(AZ136=1,G136,0)</f>
        <v>0</v>
      </c>
      <c r="BB136" s="167">
        <f>IF(AZ136=2,G136,0)</f>
        <v>0</v>
      </c>
      <c r="BC136" s="167">
        <f>IF(AZ136=3,G136,0)</f>
        <v>0</v>
      </c>
      <c r="BD136" s="167">
        <f>IF(AZ136=4,G136,0)</f>
        <v>0</v>
      </c>
      <c r="BE136" s="167">
        <f>IF(AZ136=5,G136,0)</f>
        <v>0</v>
      </c>
      <c r="CA136" s="195">
        <v>12</v>
      </c>
      <c r="CB136" s="195">
        <v>0</v>
      </c>
      <c r="CZ136" s="167">
        <v>0</v>
      </c>
    </row>
    <row r="137" spans="1:104" ht="22.5">
      <c r="A137" s="196">
        <v>25</v>
      </c>
      <c r="B137" s="197" t="s">
        <v>187</v>
      </c>
      <c r="C137" s="198" t="s">
        <v>188</v>
      </c>
      <c r="D137" s="199" t="s">
        <v>158</v>
      </c>
      <c r="E137" s="200">
        <v>1</v>
      </c>
      <c r="F137" s="200">
        <v>0</v>
      </c>
      <c r="G137" s="201">
        <f>E137*F137</f>
        <v>0</v>
      </c>
      <c r="O137" s="195">
        <v>2</v>
      </c>
      <c r="AA137" s="167">
        <v>12</v>
      </c>
      <c r="AB137" s="167">
        <v>0</v>
      </c>
      <c r="AC137" s="167">
        <v>20</v>
      </c>
      <c r="AZ137" s="167">
        <v>2</v>
      </c>
      <c r="BA137" s="167">
        <f>IF(AZ137=1,G137,0)</f>
        <v>0</v>
      </c>
      <c r="BB137" s="167">
        <f>IF(AZ137=2,G137,0)</f>
        <v>0</v>
      </c>
      <c r="BC137" s="167">
        <f>IF(AZ137=3,G137,0)</f>
        <v>0</v>
      </c>
      <c r="BD137" s="167">
        <f>IF(AZ137=4,G137,0)</f>
        <v>0</v>
      </c>
      <c r="BE137" s="167">
        <f>IF(AZ137=5,G137,0)</f>
        <v>0</v>
      </c>
      <c r="CA137" s="195">
        <v>12</v>
      </c>
      <c r="CB137" s="195">
        <v>0</v>
      </c>
      <c r="CZ137" s="167">
        <v>0</v>
      </c>
    </row>
    <row r="138" spans="1:104" ht="22.5">
      <c r="A138" s="196">
        <v>26</v>
      </c>
      <c r="B138" s="197" t="s">
        <v>189</v>
      </c>
      <c r="C138" s="198" t="s">
        <v>190</v>
      </c>
      <c r="D138" s="199" t="s">
        <v>158</v>
      </c>
      <c r="E138" s="200">
        <v>1</v>
      </c>
      <c r="F138" s="200">
        <v>0</v>
      </c>
      <c r="G138" s="201">
        <f>E138*F138</f>
        <v>0</v>
      </c>
      <c r="O138" s="195">
        <v>2</v>
      </c>
      <c r="AA138" s="167">
        <v>12</v>
      </c>
      <c r="AB138" s="167">
        <v>0</v>
      </c>
      <c r="AC138" s="167">
        <v>21</v>
      </c>
      <c r="AZ138" s="167">
        <v>2</v>
      </c>
      <c r="BA138" s="167">
        <f>IF(AZ138=1,G138,0)</f>
        <v>0</v>
      </c>
      <c r="BB138" s="167">
        <f>IF(AZ138=2,G138,0)</f>
        <v>0</v>
      </c>
      <c r="BC138" s="167">
        <f>IF(AZ138=3,G138,0)</f>
        <v>0</v>
      </c>
      <c r="BD138" s="167">
        <f>IF(AZ138=4,G138,0)</f>
        <v>0</v>
      </c>
      <c r="BE138" s="167">
        <f>IF(AZ138=5,G138,0)</f>
        <v>0</v>
      </c>
      <c r="CA138" s="195">
        <v>12</v>
      </c>
      <c r="CB138" s="195">
        <v>0</v>
      </c>
      <c r="CZ138" s="167">
        <v>0</v>
      </c>
    </row>
    <row r="139" spans="1:104" ht="12.75">
      <c r="A139" s="196">
        <v>27</v>
      </c>
      <c r="B139" s="197" t="s">
        <v>191</v>
      </c>
      <c r="C139" s="198" t="s">
        <v>192</v>
      </c>
      <c r="D139" s="199" t="s">
        <v>138</v>
      </c>
      <c r="E139" s="200">
        <v>1.408</v>
      </c>
      <c r="F139" s="200">
        <v>0</v>
      </c>
      <c r="G139" s="201">
        <f>E139*F139</f>
        <v>0</v>
      </c>
      <c r="O139" s="195">
        <v>2</v>
      </c>
      <c r="AA139" s="167">
        <v>3</v>
      </c>
      <c r="AB139" s="167">
        <v>7</v>
      </c>
      <c r="AC139" s="167">
        <v>60775311</v>
      </c>
      <c r="AZ139" s="167">
        <v>2</v>
      </c>
      <c r="BA139" s="167">
        <f>IF(AZ139=1,G139,0)</f>
        <v>0</v>
      </c>
      <c r="BB139" s="167">
        <f>IF(AZ139=2,G139,0)</f>
        <v>0</v>
      </c>
      <c r="BC139" s="167">
        <f>IF(AZ139=3,G139,0)</f>
        <v>0</v>
      </c>
      <c r="BD139" s="167">
        <f>IF(AZ139=4,G139,0)</f>
        <v>0</v>
      </c>
      <c r="BE139" s="167">
        <f>IF(AZ139=5,G139,0)</f>
        <v>0</v>
      </c>
      <c r="CA139" s="195">
        <v>3</v>
      </c>
      <c r="CB139" s="195">
        <v>7</v>
      </c>
      <c r="CZ139" s="167">
        <v>0.00185</v>
      </c>
    </row>
    <row r="140" spans="1:15" ht="12.75">
      <c r="A140" s="202"/>
      <c r="B140" s="204"/>
      <c r="C140" s="205" t="s">
        <v>142</v>
      </c>
      <c r="D140" s="206"/>
      <c r="E140" s="207">
        <v>0</v>
      </c>
      <c r="F140" s="208"/>
      <c r="G140" s="209"/>
      <c r="M140" s="203" t="s">
        <v>142</v>
      </c>
      <c r="O140" s="195"/>
    </row>
    <row r="141" spans="1:15" ht="12.75">
      <c r="A141" s="202"/>
      <c r="B141" s="204"/>
      <c r="C141" s="205" t="s">
        <v>193</v>
      </c>
      <c r="D141" s="206"/>
      <c r="E141" s="207">
        <v>1.408</v>
      </c>
      <c r="F141" s="208"/>
      <c r="G141" s="209"/>
      <c r="M141" s="203" t="s">
        <v>193</v>
      </c>
      <c r="O141" s="195"/>
    </row>
    <row r="142" spans="1:104" ht="12.75">
      <c r="A142" s="196">
        <v>28</v>
      </c>
      <c r="B142" s="197" t="s">
        <v>194</v>
      </c>
      <c r="C142" s="198" t="s">
        <v>195</v>
      </c>
      <c r="D142" s="199" t="s">
        <v>138</v>
      </c>
      <c r="E142" s="200">
        <v>4.125</v>
      </c>
      <c r="F142" s="200">
        <v>0</v>
      </c>
      <c r="G142" s="201">
        <f>E142*F142</f>
        <v>0</v>
      </c>
      <c r="O142" s="195">
        <v>2</v>
      </c>
      <c r="AA142" s="167">
        <v>3</v>
      </c>
      <c r="AB142" s="167">
        <v>7</v>
      </c>
      <c r="AC142" s="167">
        <v>60775314</v>
      </c>
      <c r="AZ142" s="167">
        <v>2</v>
      </c>
      <c r="BA142" s="167">
        <f>IF(AZ142=1,G142,0)</f>
        <v>0</v>
      </c>
      <c r="BB142" s="167">
        <f>IF(AZ142=2,G142,0)</f>
        <v>0</v>
      </c>
      <c r="BC142" s="167">
        <f>IF(AZ142=3,G142,0)</f>
        <v>0</v>
      </c>
      <c r="BD142" s="167">
        <f>IF(AZ142=4,G142,0)</f>
        <v>0</v>
      </c>
      <c r="BE142" s="167">
        <f>IF(AZ142=5,G142,0)</f>
        <v>0</v>
      </c>
      <c r="CA142" s="195">
        <v>3</v>
      </c>
      <c r="CB142" s="195">
        <v>7</v>
      </c>
      <c r="CZ142" s="167">
        <v>0.00364</v>
      </c>
    </row>
    <row r="143" spans="1:15" ht="12.75">
      <c r="A143" s="202"/>
      <c r="B143" s="204"/>
      <c r="C143" s="205" t="s">
        <v>144</v>
      </c>
      <c r="D143" s="206"/>
      <c r="E143" s="207">
        <v>0</v>
      </c>
      <c r="F143" s="208"/>
      <c r="G143" s="209"/>
      <c r="M143" s="203" t="s">
        <v>144</v>
      </c>
      <c r="O143" s="195"/>
    </row>
    <row r="144" spans="1:15" ht="12.75">
      <c r="A144" s="202"/>
      <c r="B144" s="204"/>
      <c r="C144" s="205" t="s">
        <v>196</v>
      </c>
      <c r="D144" s="206"/>
      <c r="E144" s="207">
        <v>1.188</v>
      </c>
      <c r="F144" s="208"/>
      <c r="G144" s="209"/>
      <c r="M144" s="203" t="s">
        <v>196</v>
      </c>
      <c r="O144" s="195"/>
    </row>
    <row r="145" spans="1:15" ht="12.75">
      <c r="A145" s="202"/>
      <c r="B145" s="204"/>
      <c r="C145" s="205" t="s">
        <v>146</v>
      </c>
      <c r="D145" s="206"/>
      <c r="E145" s="207">
        <v>0</v>
      </c>
      <c r="F145" s="208"/>
      <c r="G145" s="209"/>
      <c r="M145" s="203" t="s">
        <v>146</v>
      </c>
      <c r="O145" s="195"/>
    </row>
    <row r="146" spans="1:15" ht="12.75">
      <c r="A146" s="202"/>
      <c r="B146" s="204"/>
      <c r="C146" s="205" t="s">
        <v>197</v>
      </c>
      <c r="D146" s="206"/>
      <c r="E146" s="207">
        <v>1.166</v>
      </c>
      <c r="F146" s="208"/>
      <c r="G146" s="209"/>
      <c r="M146" s="203" t="s">
        <v>197</v>
      </c>
      <c r="O146" s="195"/>
    </row>
    <row r="147" spans="1:15" ht="12.75">
      <c r="A147" s="202"/>
      <c r="B147" s="204"/>
      <c r="C147" s="205" t="s">
        <v>148</v>
      </c>
      <c r="D147" s="206"/>
      <c r="E147" s="207">
        <v>0</v>
      </c>
      <c r="F147" s="208"/>
      <c r="G147" s="209"/>
      <c r="M147" s="203" t="s">
        <v>148</v>
      </c>
      <c r="O147" s="195"/>
    </row>
    <row r="148" spans="1:15" ht="12.75">
      <c r="A148" s="202"/>
      <c r="B148" s="204"/>
      <c r="C148" s="205" t="s">
        <v>198</v>
      </c>
      <c r="D148" s="206"/>
      <c r="E148" s="207">
        <v>1.771</v>
      </c>
      <c r="F148" s="208"/>
      <c r="G148" s="209"/>
      <c r="M148" s="203" t="s">
        <v>198</v>
      </c>
      <c r="O148" s="195"/>
    </row>
    <row r="149" spans="1:104" ht="12.75">
      <c r="A149" s="196">
        <v>29</v>
      </c>
      <c r="B149" s="197" t="s">
        <v>199</v>
      </c>
      <c r="C149" s="198" t="s">
        <v>200</v>
      </c>
      <c r="D149" s="199" t="s">
        <v>138</v>
      </c>
      <c r="E149" s="200">
        <v>19.712</v>
      </c>
      <c r="F149" s="200">
        <v>0</v>
      </c>
      <c r="G149" s="201">
        <f>E149*F149</f>
        <v>0</v>
      </c>
      <c r="O149" s="195">
        <v>2</v>
      </c>
      <c r="AA149" s="167">
        <v>3</v>
      </c>
      <c r="AB149" s="167">
        <v>7</v>
      </c>
      <c r="AC149" s="167">
        <v>60775317</v>
      </c>
      <c r="AZ149" s="167">
        <v>2</v>
      </c>
      <c r="BA149" s="167">
        <f>IF(AZ149=1,G149,0)</f>
        <v>0</v>
      </c>
      <c r="BB149" s="167">
        <f>IF(AZ149=2,G149,0)</f>
        <v>0</v>
      </c>
      <c r="BC149" s="167">
        <f>IF(AZ149=3,G149,0)</f>
        <v>0</v>
      </c>
      <c r="BD149" s="167">
        <f>IF(AZ149=4,G149,0)</f>
        <v>0</v>
      </c>
      <c r="BE149" s="167">
        <f>IF(AZ149=5,G149,0)</f>
        <v>0</v>
      </c>
      <c r="CA149" s="195">
        <v>3</v>
      </c>
      <c r="CB149" s="195">
        <v>7</v>
      </c>
      <c r="CZ149" s="167">
        <v>0.00625</v>
      </c>
    </row>
    <row r="150" spans="1:15" ht="12.75">
      <c r="A150" s="202"/>
      <c r="B150" s="204"/>
      <c r="C150" s="205" t="s">
        <v>140</v>
      </c>
      <c r="D150" s="206"/>
      <c r="E150" s="207">
        <v>0</v>
      </c>
      <c r="F150" s="208"/>
      <c r="G150" s="209"/>
      <c r="M150" s="203" t="s">
        <v>140</v>
      </c>
      <c r="O150" s="195"/>
    </row>
    <row r="151" spans="1:15" ht="12.75">
      <c r="A151" s="202"/>
      <c r="B151" s="204"/>
      <c r="C151" s="205" t="s">
        <v>201</v>
      </c>
      <c r="D151" s="206"/>
      <c r="E151" s="207">
        <v>19.712</v>
      </c>
      <c r="F151" s="208"/>
      <c r="G151" s="209"/>
      <c r="M151" s="203" t="s">
        <v>201</v>
      </c>
      <c r="O151" s="195"/>
    </row>
    <row r="152" spans="1:104" ht="12.75">
      <c r="A152" s="196">
        <v>30</v>
      </c>
      <c r="B152" s="197" t="s">
        <v>202</v>
      </c>
      <c r="C152" s="198" t="s">
        <v>203</v>
      </c>
      <c r="D152" s="199" t="s">
        <v>158</v>
      </c>
      <c r="E152" s="200">
        <v>8</v>
      </c>
      <c r="F152" s="200">
        <v>0</v>
      </c>
      <c r="G152" s="201">
        <f>E152*F152</f>
        <v>0</v>
      </c>
      <c r="O152" s="195">
        <v>2</v>
      </c>
      <c r="AA152" s="167">
        <v>3</v>
      </c>
      <c r="AB152" s="167">
        <v>0</v>
      </c>
      <c r="AC152" s="167">
        <v>60775452</v>
      </c>
      <c r="AZ152" s="167">
        <v>2</v>
      </c>
      <c r="BA152" s="167">
        <f>IF(AZ152=1,G152,0)</f>
        <v>0</v>
      </c>
      <c r="BB152" s="167">
        <f>IF(AZ152=2,G152,0)</f>
        <v>0</v>
      </c>
      <c r="BC152" s="167">
        <f>IF(AZ152=3,G152,0)</f>
        <v>0</v>
      </c>
      <c r="BD152" s="167">
        <f>IF(AZ152=4,G152,0)</f>
        <v>0</v>
      </c>
      <c r="BE152" s="167">
        <f>IF(AZ152=5,G152,0)</f>
        <v>0</v>
      </c>
      <c r="CA152" s="195">
        <v>3</v>
      </c>
      <c r="CB152" s="195">
        <v>0</v>
      </c>
      <c r="CZ152" s="167">
        <v>2E-05</v>
      </c>
    </row>
    <row r="153" spans="1:15" ht="12.75">
      <c r="A153" s="202"/>
      <c r="B153" s="204"/>
      <c r="C153" s="205" t="s">
        <v>142</v>
      </c>
      <c r="D153" s="206"/>
      <c r="E153" s="207">
        <v>0</v>
      </c>
      <c r="F153" s="208"/>
      <c r="G153" s="209"/>
      <c r="M153" s="203" t="s">
        <v>142</v>
      </c>
      <c r="O153" s="195"/>
    </row>
    <row r="154" spans="1:15" ht="12.75">
      <c r="A154" s="202"/>
      <c r="B154" s="204"/>
      <c r="C154" s="205" t="s">
        <v>204</v>
      </c>
      <c r="D154" s="206"/>
      <c r="E154" s="207">
        <v>2</v>
      </c>
      <c r="F154" s="208"/>
      <c r="G154" s="209"/>
      <c r="M154" s="203">
        <v>2</v>
      </c>
      <c r="O154" s="195"/>
    </row>
    <row r="155" spans="1:15" ht="12.75">
      <c r="A155" s="202"/>
      <c r="B155" s="204"/>
      <c r="C155" s="205" t="s">
        <v>144</v>
      </c>
      <c r="D155" s="206"/>
      <c r="E155" s="207">
        <v>0</v>
      </c>
      <c r="F155" s="208"/>
      <c r="G155" s="209"/>
      <c r="M155" s="203" t="s">
        <v>144</v>
      </c>
      <c r="O155" s="195"/>
    </row>
    <row r="156" spans="1:15" ht="12.75">
      <c r="A156" s="202"/>
      <c r="B156" s="204"/>
      <c r="C156" s="205" t="s">
        <v>204</v>
      </c>
      <c r="D156" s="206"/>
      <c r="E156" s="207">
        <v>2</v>
      </c>
      <c r="F156" s="208"/>
      <c r="G156" s="209"/>
      <c r="M156" s="203">
        <v>2</v>
      </c>
      <c r="O156" s="195"/>
    </row>
    <row r="157" spans="1:15" ht="12.75">
      <c r="A157" s="202"/>
      <c r="B157" s="204"/>
      <c r="C157" s="205" t="s">
        <v>146</v>
      </c>
      <c r="D157" s="206"/>
      <c r="E157" s="207">
        <v>0</v>
      </c>
      <c r="F157" s="208"/>
      <c r="G157" s="209"/>
      <c r="M157" s="203" t="s">
        <v>146</v>
      </c>
      <c r="O157" s="195"/>
    </row>
    <row r="158" spans="1:15" ht="12.75">
      <c r="A158" s="202"/>
      <c r="B158" s="204"/>
      <c r="C158" s="205" t="s">
        <v>204</v>
      </c>
      <c r="D158" s="206"/>
      <c r="E158" s="207">
        <v>2</v>
      </c>
      <c r="F158" s="208"/>
      <c r="G158" s="209"/>
      <c r="M158" s="203">
        <v>2</v>
      </c>
      <c r="O158" s="195"/>
    </row>
    <row r="159" spans="1:15" ht="12.75">
      <c r="A159" s="202"/>
      <c r="B159" s="204"/>
      <c r="C159" s="205" t="s">
        <v>148</v>
      </c>
      <c r="D159" s="206"/>
      <c r="E159" s="207">
        <v>0</v>
      </c>
      <c r="F159" s="208"/>
      <c r="G159" s="209"/>
      <c r="M159" s="203" t="s">
        <v>148</v>
      </c>
      <c r="O159" s="195"/>
    </row>
    <row r="160" spans="1:15" ht="12.75">
      <c r="A160" s="202"/>
      <c r="B160" s="204"/>
      <c r="C160" s="205" t="s">
        <v>204</v>
      </c>
      <c r="D160" s="206"/>
      <c r="E160" s="207">
        <v>2</v>
      </c>
      <c r="F160" s="208"/>
      <c r="G160" s="209"/>
      <c r="M160" s="203">
        <v>2</v>
      </c>
      <c r="O160" s="195"/>
    </row>
    <row r="161" spans="1:104" ht="12.75">
      <c r="A161" s="196">
        <v>31</v>
      </c>
      <c r="B161" s="197" t="s">
        <v>205</v>
      </c>
      <c r="C161" s="198" t="s">
        <v>206</v>
      </c>
      <c r="D161" s="199" t="s">
        <v>158</v>
      </c>
      <c r="E161" s="200">
        <v>28</v>
      </c>
      <c r="F161" s="200">
        <v>0</v>
      </c>
      <c r="G161" s="201">
        <f>E161*F161</f>
        <v>0</v>
      </c>
      <c r="O161" s="195">
        <v>2</v>
      </c>
      <c r="AA161" s="167">
        <v>3</v>
      </c>
      <c r="AB161" s="167">
        <v>0</v>
      </c>
      <c r="AC161" s="167">
        <v>60775453</v>
      </c>
      <c r="AZ161" s="167">
        <v>2</v>
      </c>
      <c r="BA161" s="167">
        <f>IF(AZ161=1,G161,0)</f>
        <v>0</v>
      </c>
      <c r="BB161" s="167">
        <f>IF(AZ161=2,G161,0)</f>
        <v>0</v>
      </c>
      <c r="BC161" s="167">
        <f>IF(AZ161=3,G161,0)</f>
        <v>0</v>
      </c>
      <c r="BD161" s="167">
        <f>IF(AZ161=4,G161,0)</f>
        <v>0</v>
      </c>
      <c r="BE161" s="167">
        <f>IF(AZ161=5,G161,0)</f>
        <v>0</v>
      </c>
      <c r="CA161" s="195">
        <v>3</v>
      </c>
      <c r="CB161" s="195">
        <v>0</v>
      </c>
      <c r="CZ161" s="167">
        <v>3E-05</v>
      </c>
    </row>
    <row r="162" spans="1:15" ht="12.75">
      <c r="A162" s="202"/>
      <c r="B162" s="204"/>
      <c r="C162" s="205" t="s">
        <v>140</v>
      </c>
      <c r="D162" s="206"/>
      <c r="E162" s="207">
        <v>0</v>
      </c>
      <c r="F162" s="208"/>
      <c r="G162" s="209"/>
      <c r="M162" s="203" t="s">
        <v>140</v>
      </c>
      <c r="O162" s="195"/>
    </row>
    <row r="163" spans="1:15" ht="12.75">
      <c r="A163" s="202"/>
      <c r="B163" s="204"/>
      <c r="C163" s="205" t="s">
        <v>207</v>
      </c>
      <c r="D163" s="206"/>
      <c r="E163" s="207">
        <v>28</v>
      </c>
      <c r="F163" s="208"/>
      <c r="G163" s="209"/>
      <c r="M163" s="203">
        <v>28</v>
      </c>
      <c r="O163" s="195"/>
    </row>
    <row r="164" spans="1:104" ht="12.75">
      <c r="A164" s="196">
        <v>32</v>
      </c>
      <c r="B164" s="197" t="s">
        <v>208</v>
      </c>
      <c r="C164" s="198" t="s">
        <v>209</v>
      </c>
      <c r="D164" s="199" t="s">
        <v>138</v>
      </c>
      <c r="E164" s="200">
        <v>111.177</v>
      </c>
      <c r="F164" s="200">
        <v>0</v>
      </c>
      <c r="G164" s="201">
        <f>E164*F164</f>
        <v>0</v>
      </c>
      <c r="O164" s="195">
        <v>2</v>
      </c>
      <c r="AA164" s="167">
        <v>3</v>
      </c>
      <c r="AB164" s="167">
        <v>7</v>
      </c>
      <c r="AC164" s="167">
        <v>61495315</v>
      </c>
      <c r="AZ164" s="167">
        <v>2</v>
      </c>
      <c r="BA164" s="167">
        <f>IF(AZ164=1,G164,0)</f>
        <v>0</v>
      </c>
      <c r="BB164" s="167">
        <f>IF(AZ164=2,G164,0)</f>
        <v>0</v>
      </c>
      <c r="BC164" s="167">
        <f>IF(AZ164=3,G164,0)</f>
        <v>0</v>
      </c>
      <c r="BD164" s="167">
        <f>IF(AZ164=4,G164,0)</f>
        <v>0</v>
      </c>
      <c r="BE164" s="167">
        <f>IF(AZ164=5,G164,0)</f>
        <v>0</v>
      </c>
      <c r="CA164" s="195">
        <v>3</v>
      </c>
      <c r="CB164" s="195">
        <v>7</v>
      </c>
      <c r="CZ164" s="167">
        <v>0.0002</v>
      </c>
    </row>
    <row r="165" spans="1:15" ht="12.75">
      <c r="A165" s="202"/>
      <c r="B165" s="204"/>
      <c r="C165" s="205" t="s">
        <v>210</v>
      </c>
      <c r="D165" s="206"/>
      <c r="E165" s="207">
        <v>111.177</v>
      </c>
      <c r="F165" s="208"/>
      <c r="G165" s="209"/>
      <c r="M165" s="203" t="s">
        <v>210</v>
      </c>
      <c r="O165" s="195"/>
    </row>
    <row r="166" spans="1:104" ht="12.75">
      <c r="A166" s="196">
        <v>33</v>
      </c>
      <c r="B166" s="197" t="s">
        <v>211</v>
      </c>
      <c r="C166" s="198" t="s">
        <v>212</v>
      </c>
      <c r="D166" s="199" t="s">
        <v>62</v>
      </c>
      <c r="E166" s="200"/>
      <c r="F166" s="200">
        <v>0</v>
      </c>
      <c r="G166" s="201">
        <f>E166*F166</f>
        <v>0</v>
      </c>
      <c r="O166" s="195">
        <v>2</v>
      </c>
      <c r="AA166" s="167">
        <v>7</v>
      </c>
      <c r="AB166" s="167">
        <v>1002</v>
      </c>
      <c r="AC166" s="167">
        <v>5</v>
      </c>
      <c r="AZ166" s="167">
        <v>2</v>
      </c>
      <c r="BA166" s="167">
        <f>IF(AZ166=1,G166,0)</f>
        <v>0</v>
      </c>
      <c r="BB166" s="167">
        <f>IF(AZ166=2,G166,0)</f>
        <v>0</v>
      </c>
      <c r="BC166" s="167">
        <f>IF(AZ166=3,G166,0)</f>
        <v>0</v>
      </c>
      <c r="BD166" s="167">
        <f>IF(AZ166=4,G166,0)</f>
        <v>0</v>
      </c>
      <c r="BE166" s="167">
        <f>IF(AZ166=5,G166,0)</f>
        <v>0</v>
      </c>
      <c r="CA166" s="195">
        <v>7</v>
      </c>
      <c r="CB166" s="195">
        <v>1002</v>
      </c>
      <c r="CZ166" s="167">
        <v>0</v>
      </c>
    </row>
    <row r="167" spans="1:57" ht="12.75">
      <c r="A167" s="210"/>
      <c r="B167" s="211" t="s">
        <v>74</v>
      </c>
      <c r="C167" s="212" t="str">
        <f>CONCATENATE(B73," ",C73)</f>
        <v>766 Konstrukce truhlářské</v>
      </c>
      <c r="D167" s="213"/>
      <c r="E167" s="214"/>
      <c r="F167" s="215"/>
      <c r="G167" s="216">
        <f>SUM(G73:G166)</f>
        <v>0</v>
      </c>
      <c r="O167" s="195">
        <v>4</v>
      </c>
      <c r="BA167" s="217">
        <f>SUM(BA73:BA166)</f>
        <v>0</v>
      </c>
      <c r="BB167" s="217">
        <f>SUM(BB73:BB166)</f>
        <v>0</v>
      </c>
      <c r="BC167" s="217">
        <f>SUM(BC73:BC166)</f>
        <v>0</v>
      </c>
      <c r="BD167" s="217">
        <f>SUM(BD73:BD166)</f>
        <v>0</v>
      </c>
      <c r="BE167" s="217">
        <f>SUM(BE73:BE166)</f>
        <v>0</v>
      </c>
    </row>
    <row r="168" spans="1:15" ht="12.75">
      <c r="A168" s="188" t="s">
        <v>73</v>
      </c>
      <c r="B168" s="189" t="s">
        <v>213</v>
      </c>
      <c r="C168" s="190" t="s">
        <v>214</v>
      </c>
      <c r="D168" s="191"/>
      <c r="E168" s="192"/>
      <c r="F168" s="192"/>
      <c r="G168" s="193"/>
      <c r="H168" s="194"/>
      <c r="I168" s="194"/>
      <c r="O168" s="195">
        <v>1</v>
      </c>
    </row>
    <row r="169" spans="1:104" ht="12.75">
      <c r="A169" s="196">
        <v>34</v>
      </c>
      <c r="B169" s="197" t="s">
        <v>215</v>
      </c>
      <c r="C169" s="198" t="s">
        <v>216</v>
      </c>
      <c r="D169" s="199" t="s">
        <v>84</v>
      </c>
      <c r="E169" s="200">
        <v>506.5996</v>
      </c>
      <c r="F169" s="200">
        <v>0</v>
      </c>
      <c r="G169" s="201">
        <f>E169*F169</f>
        <v>0</v>
      </c>
      <c r="O169" s="195">
        <v>2</v>
      </c>
      <c r="AA169" s="167">
        <v>1</v>
      </c>
      <c r="AB169" s="167">
        <v>7</v>
      </c>
      <c r="AC169" s="167">
        <v>7</v>
      </c>
      <c r="AZ169" s="167">
        <v>2</v>
      </c>
      <c r="BA169" s="167">
        <f>IF(AZ169=1,G169,0)</f>
        <v>0</v>
      </c>
      <c r="BB169" s="167">
        <f>IF(AZ169=2,G169,0)</f>
        <v>0</v>
      </c>
      <c r="BC169" s="167">
        <f>IF(AZ169=3,G169,0)</f>
        <v>0</v>
      </c>
      <c r="BD169" s="167">
        <f>IF(AZ169=4,G169,0)</f>
        <v>0</v>
      </c>
      <c r="BE169" s="167">
        <f>IF(AZ169=5,G169,0)</f>
        <v>0</v>
      </c>
      <c r="CA169" s="195">
        <v>1</v>
      </c>
      <c r="CB169" s="195">
        <v>7</v>
      </c>
      <c r="CZ169" s="167">
        <v>7E-05</v>
      </c>
    </row>
    <row r="170" spans="1:15" ht="12.75">
      <c r="A170" s="202"/>
      <c r="B170" s="204"/>
      <c r="C170" s="205" t="s">
        <v>88</v>
      </c>
      <c r="D170" s="206"/>
      <c r="E170" s="207">
        <v>0</v>
      </c>
      <c r="F170" s="208"/>
      <c r="G170" s="209"/>
      <c r="M170" s="203" t="s">
        <v>88</v>
      </c>
      <c r="O170" s="195"/>
    </row>
    <row r="171" spans="1:15" ht="12.75">
      <c r="A171" s="202"/>
      <c r="B171" s="204"/>
      <c r="C171" s="205" t="s">
        <v>217</v>
      </c>
      <c r="D171" s="206"/>
      <c r="E171" s="207">
        <v>194.5292</v>
      </c>
      <c r="F171" s="208"/>
      <c r="G171" s="209"/>
      <c r="M171" s="203" t="s">
        <v>217</v>
      </c>
      <c r="O171" s="195"/>
    </row>
    <row r="172" spans="1:15" ht="12.75">
      <c r="A172" s="202"/>
      <c r="B172" s="204"/>
      <c r="C172" s="205" t="s">
        <v>90</v>
      </c>
      <c r="D172" s="206"/>
      <c r="E172" s="207">
        <v>0</v>
      </c>
      <c r="F172" s="208"/>
      <c r="G172" s="209"/>
      <c r="M172" s="203" t="s">
        <v>90</v>
      </c>
      <c r="O172" s="195"/>
    </row>
    <row r="173" spans="1:15" ht="12.75">
      <c r="A173" s="202"/>
      <c r="B173" s="204"/>
      <c r="C173" s="205" t="s">
        <v>218</v>
      </c>
      <c r="D173" s="206"/>
      <c r="E173" s="207">
        <v>312.0704</v>
      </c>
      <c r="F173" s="208"/>
      <c r="G173" s="209"/>
      <c r="M173" s="203" t="s">
        <v>218</v>
      </c>
      <c r="O173" s="195"/>
    </row>
    <row r="174" spans="1:104" ht="12.75">
      <c r="A174" s="196">
        <v>35</v>
      </c>
      <c r="B174" s="197" t="s">
        <v>219</v>
      </c>
      <c r="C174" s="198" t="s">
        <v>220</v>
      </c>
      <c r="D174" s="199" t="s">
        <v>84</v>
      </c>
      <c r="E174" s="200">
        <v>506.5996</v>
      </c>
      <c r="F174" s="200">
        <v>0</v>
      </c>
      <c r="G174" s="201">
        <f>E174*F174</f>
        <v>0</v>
      </c>
      <c r="O174" s="195">
        <v>2</v>
      </c>
      <c r="AA174" s="167">
        <v>1</v>
      </c>
      <c r="AB174" s="167">
        <v>7</v>
      </c>
      <c r="AC174" s="167">
        <v>7</v>
      </c>
      <c r="AZ174" s="167">
        <v>2</v>
      </c>
      <c r="BA174" s="167">
        <f>IF(AZ174=1,G174,0)</f>
        <v>0</v>
      </c>
      <c r="BB174" s="167">
        <f>IF(AZ174=2,G174,0)</f>
        <v>0</v>
      </c>
      <c r="BC174" s="167">
        <f>IF(AZ174=3,G174,0)</f>
        <v>0</v>
      </c>
      <c r="BD174" s="167">
        <f>IF(AZ174=4,G174,0)</f>
        <v>0</v>
      </c>
      <c r="BE174" s="167">
        <f>IF(AZ174=5,G174,0)</f>
        <v>0</v>
      </c>
      <c r="CA174" s="195">
        <v>1</v>
      </c>
      <c r="CB174" s="195">
        <v>7</v>
      </c>
      <c r="CZ174" s="167">
        <v>0.00029</v>
      </c>
    </row>
    <row r="175" spans="1:104" ht="12.75">
      <c r="A175" s="196">
        <v>36</v>
      </c>
      <c r="B175" s="197" t="s">
        <v>221</v>
      </c>
      <c r="C175" s="198" t="s">
        <v>222</v>
      </c>
      <c r="D175" s="199" t="s">
        <v>84</v>
      </c>
      <c r="E175" s="200">
        <v>506.5996</v>
      </c>
      <c r="F175" s="200">
        <v>0</v>
      </c>
      <c r="G175" s="201">
        <f>E175*F175</f>
        <v>0</v>
      </c>
      <c r="O175" s="195">
        <v>2</v>
      </c>
      <c r="AA175" s="167">
        <v>1</v>
      </c>
      <c r="AB175" s="167">
        <v>7</v>
      </c>
      <c r="AC175" s="167">
        <v>7</v>
      </c>
      <c r="AZ175" s="167">
        <v>2</v>
      </c>
      <c r="BA175" s="167">
        <f>IF(AZ175=1,G175,0)</f>
        <v>0</v>
      </c>
      <c r="BB175" s="167">
        <f>IF(AZ175=2,G175,0)</f>
        <v>0</v>
      </c>
      <c r="BC175" s="167">
        <f>IF(AZ175=3,G175,0)</f>
        <v>0</v>
      </c>
      <c r="BD175" s="167">
        <f>IF(AZ175=4,G175,0)</f>
        <v>0</v>
      </c>
      <c r="BE175" s="167">
        <f>IF(AZ175=5,G175,0)</f>
        <v>0</v>
      </c>
      <c r="CA175" s="195">
        <v>1</v>
      </c>
      <c r="CB175" s="195">
        <v>7</v>
      </c>
      <c r="CZ175" s="167">
        <v>0</v>
      </c>
    </row>
    <row r="176" spans="1:104" ht="12.75">
      <c r="A176" s="196">
        <v>37</v>
      </c>
      <c r="B176" s="197" t="s">
        <v>223</v>
      </c>
      <c r="C176" s="198" t="s">
        <v>224</v>
      </c>
      <c r="D176" s="199" t="s">
        <v>84</v>
      </c>
      <c r="E176" s="200">
        <v>506.5996</v>
      </c>
      <c r="F176" s="200">
        <v>0</v>
      </c>
      <c r="G176" s="201">
        <f>E176*F176</f>
        <v>0</v>
      </c>
      <c r="O176" s="195">
        <v>2</v>
      </c>
      <c r="AA176" s="167">
        <v>1</v>
      </c>
      <c r="AB176" s="167">
        <v>7</v>
      </c>
      <c r="AC176" s="167">
        <v>7</v>
      </c>
      <c r="AZ176" s="167">
        <v>2</v>
      </c>
      <c r="BA176" s="167">
        <f>IF(AZ176=1,G176,0)</f>
        <v>0</v>
      </c>
      <c r="BB176" s="167">
        <f>IF(AZ176=2,G176,0)</f>
        <v>0</v>
      </c>
      <c r="BC176" s="167">
        <f>IF(AZ176=3,G176,0)</f>
        <v>0</v>
      </c>
      <c r="BD176" s="167">
        <f>IF(AZ176=4,G176,0)</f>
        <v>0</v>
      </c>
      <c r="BE176" s="167">
        <f>IF(AZ176=5,G176,0)</f>
        <v>0</v>
      </c>
      <c r="CA176" s="195">
        <v>1</v>
      </c>
      <c r="CB176" s="195">
        <v>7</v>
      </c>
      <c r="CZ176" s="167">
        <v>0</v>
      </c>
    </row>
    <row r="177" spans="1:57" ht="12.75">
      <c r="A177" s="210"/>
      <c r="B177" s="211" t="s">
        <v>74</v>
      </c>
      <c r="C177" s="212" t="str">
        <f>CONCATENATE(B168," ",C168)</f>
        <v>784 Malby</v>
      </c>
      <c r="D177" s="213"/>
      <c r="E177" s="214"/>
      <c r="F177" s="215"/>
      <c r="G177" s="216">
        <f>SUM(G168:G176)</f>
        <v>0</v>
      </c>
      <c r="O177" s="195">
        <v>4</v>
      </c>
      <c r="BA177" s="217">
        <f>SUM(BA168:BA176)</f>
        <v>0</v>
      </c>
      <c r="BB177" s="217">
        <f>SUM(BB168:BB176)</f>
        <v>0</v>
      </c>
      <c r="BC177" s="217">
        <f>SUM(BC168:BC176)</f>
        <v>0</v>
      </c>
      <c r="BD177" s="217">
        <f>SUM(BD168:BD176)</f>
        <v>0</v>
      </c>
      <c r="BE177" s="217">
        <f>SUM(BE168:BE176)</f>
        <v>0</v>
      </c>
    </row>
    <row r="178" spans="1:15" ht="12.75">
      <c r="A178" s="188" t="s">
        <v>73</v>
      </c>
      <c r="B178" s="189" t="s">
        <v>225</v>
      </c>
      <c r="C178" s="190" t="s">
        <v>226</v>
      </c>
      <c r="D178" s="191"/>
      <c r="E178" s="192"/>
      <c r="F178" s="192"/>
      <c r="G178" s="193"/>
      <c r="H178" s="194"/>
      <c r="I178" s="194"/>
      <c r="O178" s="195">
        <v>1</v>
      </c>
    </row>
    <row r="179" spans="1:104" ht="12.75">
      <c r="A179" s="196">
        <v>38</v>
      </c>
      <c r="B179" s="197" t="s">
        <v>227</v>
      </c>
      <c r="C179" s="198" t="s">
        <v>228</v>
      </c>
      <c r="D179" s="199" t="s">
        <v>158</v>
      </c>
      <c r="E179" s="200">
        <v>14</v>
      </c>
      <c r="F179" s="200">
        <v>0</v>
      </c>
      <c r="G179" s="201">
        <f>E179*F179</f>
        <v>0</v>
      </c>
      <c r="O179" s="195">
        <v>2</v>
      </c>
      <c r="AA179" s="167">
        <v>12</v>
      </c>
      <c r="AB179" s="167">
        <v>0</v>
      </c>
      <c r="AC179" s="167">
        <v>38</v>
      </c>
      <c r="AZ179" s="167">
        <v>2</v>
      </c>
      <c r="BA179" s="167">
        <f>IF(AZ179=1,G179,0)</f>
        <v>0</v>
      </c>
      <c r="BB179" s="167">
        <f>IF(AZ179=2,G179,0)</f>
        <v>0</v>
      </c>
      <c r="BC179" s="167">
        <f>IF(AZ179=3,G179,0)</f>
        <v>0</v>
      </c>
      <c r="BD179" s="167">
        <f>IF(AZ179=4,G179,0)</f>
        <v>0</v>
      </c>
      <c r="BE179" s="167">
        <f>IF(AZ179=5,G179,0)</f>
        <v>0</v>
      </c>
      <c r="CA179" s="195">
        <v>12</v>
      </c>
      <c r="CB179" s="195">
        <v>0</v>
      </c>
      <c r="CZ179" s="167">
        <v>0</v>
      </c>
    </row>
    <row r="180" spans="1:104" ht="12.75">
      <c r="A180" s="196">
        <v>39</v>
      </c>
      <c r="B180" s="197" t="s">
        <v>229</v>
      </c>
      <c r="C180" s="198" t="s">
        <v>230</v>
      </c>
      <c r="D180" s="199" t="s">
        <v>158</v>
      </c>
      <c r="E180" s="200">
        <v>1</v>
      </c>
      <c r="F180" s="200">
        <v>0</v>
      </c>
      <c r="G180" s="201">
        <f>E180*F180</f>
        <v>0</v>
      </c>
      <c r="O180" s="195">
        <v>2</v>
      </c>
      <c r="AA180" s="167">
        <v>12</v>
      </c>
      <c r="AB180" s="167">
        <v>0</v>
      </c>
      <c r="AC180" s="167">
        <v>39</v>
      </c>
      <c r="AZ180" s="167">
        <v>2</v>
      </c>
      <c r="BA180" s="167">
        <f>IF(AZ180=1,G180,0)</f>
        <v>0</v>
      </c>
      <c r="BB180" s="167">
        <f>IF(AZ180=2,G180,0)</f>
        <v>0</v>
      </c>
      <c r="BC180" s="167">
        <f>IF(AZ180=3,G180,0)</f>
        <v>0</v>
      </c>
      <c r="BD180" s="167">
        <f>IF(AZ180=4,G180,0)</f>
        <v>0</v>
      </c>
      <c r="BE180" s="167">
        <f>IF(AZ180=5,G180,0)</f>
        <v>0</v>
      </c>
      <c r="CA180" s="195">
        <v>12</v>
      </c>
      <c r="CB180" s="195">
        <v>0</v>
      </c>
      <c r="CZ180" s="167">
        <v>0</v>
      </c>
    </row>
    <row r="181" spans="1:104" ht="12.75">
      <c r="A181" s="196">
        <v>40</v>
      </c>
      <c r="B181" s="197" t="s">
        <v>231</v>
      </c>
      <c r="C181" s="198" t="s">
        <v>232</v>
      </c>
      <c r="D181" s="199" t="s">
        <v>158</v>
      </c>
      <c r="E181" s="200">
        <v>1</v>
      </c>
      <c r="F181" s="200">
        <v>0</v>
      </c>
      <c r="G181" s="201">
        <f>E181*F181</f>
        <v>0</v>
      </c>
      <c r="O181" s="195">
        <v>2</v>
      </c>
      <c r="AA181" s="167">
        <v>12</v>
      </c>
      <c r="AB181" s="167">
        <v>0</v>
      </c>
      <c r="AC181" s="167">
        <v>40</v>
      </c>
      <c r="AZ181" s="167">
        <v>2</v>
      </c>
      <c r="BA181" s="167">
        <f>IF(AZ181=1,G181,0)</f>
        <v>0</v>
      </c>
      <c r="BB181" s="167">
        <f>IF(AZ181=2,G181,0)</f>
        <v>0</v>
      </c>
      <c r="BC181" s="167">
        <f>IF(AZ181=3,G181,0)</f>
        <v>0</v>
      </c>
      <c r="BD181" s="167">
        <f>IF(AZ181=4,G181,0)</f>
        <v>0</v>
      </c>
      <c r="BE181" s="167">
        <f>IF(AZ181=5,G181,0)</f>
        <v>0</v>
      </c>
      <c r="CA181" s="195">
        <v>12</v>
      </c>
      <c r="CB181" s="195">
        <v>0</v>
      </c>
      <c r="CZ181" s="167">
        <v>0</v>
      </c>
    </row>
    <row r="182" spans="1:104" ht="12.75">
      <c r="A182" s="196">
        <v>41</v>
      </c>
      <c r="B182" s="197" t="s">
        <v>233</v>
      </c>
      <c r="C182" s="198" t="s">
        <v>234</v>
      </c>
      <c r="D182" s="199" t="s">
        <v>158</v>
      </c>
      <c r="E182" s="200">
        <v>1</v>
      </c>
      <c r="F182" s="200">
        <v>0</v>
      </c>
      <c r="G182" s="201">
        <f>E182*F182</f>
        <v>0</v>
      </c>
      <c r="O182" s="195">
        <v>2</v>
      </c>
      <c r="AA182" s="167">
        <v>12</v>
      </c>
      <c r="AB182" s="167">
        <v>0</v>
      </c>
      <c r="AC182" s="167">
        <v>41</v>
      </c>
      <c r="AZ182" s="167">
        <v>2</v>
      </c>
      <c r="BA182" s="167">
        <f>IF(AZ182=1,G182,0)</f>
        <v>0</v>
      </c>
      <c r="BB182" s="167">
        <f>IF(AZ182=2,G182,0)</f>
        <v>0</v>
      </c>
      <c r="BC182" s="167">
        <f>IF(AZ182=3,G182,0)</f>
        <v>0</v>
      </c>
      <c r="BD182" s="167">
        <f>IF(AZ182=4,G182,0)</f>
        <v>0</v>
      </c>
      <c r="BE182" s="167">
        <f>IF(AZ182=5,G182,0)</f>
        <v>0</v>
      </c>
      <c r="CA182" s="195">
        <v>12</v>
      </c>
      <c r="CB182" s="195">
        <v>0</v>
      </c>
      <c r="CZ182" s="167">
        <v>0</v>
      </c>
    </row>
    <row r="183" spans="1:104" ht="12.75">
      <c r="A183" s="196">
        <v>42</v>
      </c>
      <c r="B183" s="197" t="s">
        <v>235</v>
      </c>
      <c r="C183" s="198" t="s">
        <v>236</v>
      </c>
      <c r="D183" s="199" t="s">
        <v>158</v>
      </c>
      <c r="E183" s="200">
        <v>1</v>
      </c>
      <c r="F183" s="200">
        <v>0</v>
      </c>
      <c r="G183" s="201">
        <f>E183*F183</f>
        <v>0</v>
      </c>
      <c r="O183" s="195">
        <v>2</v>
      </c>
      <c r="AA183" s="167">
        <v>12</v>
      </c>
      <c r="AB183" s="167">
        <v>0</v>
      </c>
      <c r="AC183" s="167">
        <v>42</v>
      </c>
      <c r="AZ183" s="167">
        <v>2</v>
      </c>
      <c r="BA183" s="167">
        <f>IF(AZ183=1,G183,0)</f>
        <v>0</v>
      </c>
      <c r="BB183" s="167">
        <f>IF(AZ183=2,G183,0)</f>
        <v>0</v>
      </c>
      <c r="BC183" s="167">
        <f>IF(AZ183=3,G183,0)</f>
        <v>0</v>
      </c>
      <c r="BD183" s="167">
        <f>IF(AZ183=4,G183,0)</f>
        <v>0</v>
      </c>
      <c r="BE183" s="167">
        <f>IF(AZ183=5,G183,0)</f>
        <v>0</v>
      </c>
      <c r="CA183" s="195">
        <v>12</v>
      </c>
      <c r="CB183" s="195">
        <v>0</v>
      </c>
      <c r="CZ183" s="167">
        <v>0</v>
      </c>
    </row>
    <row r="184" spans="1:104" ht="12.75">
      <c r="A184" s="196">
        <v>43</v>
      </c>
      <c r="B184" s="197" t="s">
        <v>237</v>
      </c>
      <c r="C184" s="198" t="s">
        <v>238</v>
      </c>
      <c r="D184" s="199" t="s">
        <v>62</v>
      </c>
      <c r="E184" s="200"/>
      <c r="F184" s="200">
        <v>0</v>
      </c>
      <c r="G184" s="201">
        <f>E184*F184</f>
        <v>0</v>
      </c>
      <c r="O184" s="195">
        <v>2</v>
      </c>
      <c r="AA184" s="167">
        <v>7</v>
      </c>
      <c r="AB184" s="167">
        <v>1002</v>
      </c>
      <c r="AC184" s="167">
        <v>5</v>
      </c>
      <c r="AZ184" s="167">
        <v>2</v>
      </c>
      <c r="BA184" s="167">
        <f>IF(AZ184=1,G184,0)</f>
        <v>0</v>
      </c>
      <c r="BB184" s="167">
        <f>IF(AZ184=2,G184,0)</f>
        <v>0</v>
      </c>
      <c r="BC184" s="167">
        <f>IF(AZ184=3,G184,0)</f>
        <v>0</v>
      </c>
      <c r="BD184" s="167">
        <f>IF(AZ184=4,G184,0)</f>
        <v>0</v>
      </c>
      <c r="BE184" s="167">
        <f>IF(AZ184=5,G184,0)</f>
        <v>0</v>
      </c>
      <c r="CA184" s="195">
        <v>7</v>
      </c>
      <c r="CB184" s="195">
        <v>1002</v>
      </c>
      <c r="CZ184" s="167">
        <v>0</v>
      </c>
    </row>
    <row r="185" spans="1:57" ht="12.75">
      <c r="A185" s="210"/>
      <c r="B185" s="211" t="s">
        <v>74</v>
      </c>
      <c r="C185" s="212" t="str">
        <f>CONCATENATE(B178," ",C178)</f>
        <v>786 Čalounické úpravy</v>
      </c>
      <c r="D185" s="213"/>
      <c r="E185" s="214"/>
      <c r="F185" s="215"/>
      <c r="G185" s="216">
        <f>SUM(G178:G184)</f>
        <v>0</v>
      </c>
      <c r="O185" s="195">
        <v>4</v>
      </c>
      <c r="BA185" s="217">
        <f>SUM(BA178:BA184)</f>
        <v>0</v>
      </c>
      <c r="BB185" s="217">
        <f>SUM(BB178:BB184)</f>
        <v>0</v>
      </c>
      <c r="BC185" s="217">
        <f>SUM(BC178:BC184)</f>
        <v>0</v>
      </c>
      <c r="BD185" s="217">
        <f>SUM(BD178:BD184)</f>
        <v>0</v>
      </c>
      <c r="BE185" s="217">
        <f>SUM(BE178:BE184)</f>
        <v>0</v>
      </c>
    </row>
    <row r="186" spans="1:15" ht="12.75">
      <c r="A186" s="188" t="s">
        <v>73</v>
      </c>
      <c r="B186" s="189" t="s">
        <v>239</v>
      </c>
      <c r="C186" s="190" t="s">
        <v>240</v>
      </c>
      <c r="D186" s="191"/>
      <c r="E186" s="192"/>
      <c r="F186" s="192"/>
      <c r="G186" s="193"/>
      <c r="H186" s="194"/>
      <c r="I186" s="194"/>
      <c r="O186" s="195">
        <v>1</v>
      </c>
    </row>
    <row r="187" spans="1:104" ht="12.75">
      <c r="A187" s="196">
        <v>44</v>
      </c>
      <c r="B187" s="197" t="s">
        <v>241</v>
      </c>
      <c r="C187" s="198" t="s">
        <v>242</v>
      </c>
      <c r="D187" s="199" t="s">
        <v>131</v>
      </c>
      <c r="E187" s="200">
        <v>3.1461696</v>
      </c>
      <c r="F187" s="200">
        <v>0</v>
      </c>
      <c r="G187" s="201">
        <f>E187*F187</f>
        <v>0</v>
      </c>
      <c r="O187" s="195">
        <v>2</v>
      </c>
      <c r="AA187" s="167">
        <v>8</v>
      </c>
      <c r="AB187" s="167">
        <v>0</v>
      </c>
      <c r="AC187" s="167">
        <v>3</v>
      </c>
      <c r="AZ187" s="167">
        <v>1</v>
      </c>
      <c r="BA187" s="167">
        <f>IF(AZ187=1,G187,0)</f>
        <v>0</v>
      </c>
      <c r="BB187" s="167">
        <f>IF(AZ187=2,G187,0)</f>
        <v>0</v>
      </c>
      <c r="BC187" s="167">
        <f>IF(AZ187=3,G187,0)</f>
        <v>0</v>
      </c>
      <c r="BD187" s="167">
        <f>IF(AZ187=4,G187,0)</f>
        <v>0</v>
      </c>
      <c r="BE187" s="167">
        <f>IF(AZ187=5,G187,0)</f>
        <v>0</v>
      </c>
      <c r="CA187" s="195">
        <v>8</v>
      </c>
      <c r="CB187" s="195">
        <v>0</v>
      </c>
      <c r="CZ187" s="167">
        <v>0</v>
      </c>
    </row>
    <row r="188" spans="1:104" ht="12.75">
      <c r="A188" s="196">
        <v>45</v>
      </c>
      <c r="B188" s="197" t="s">
        <v>243</v>
      </c>
      <c r="C188" s="198" t="s">
        <v>244</v>
      </c>
      <c r="D188" s="199" t="s">
        <v>131</v>
      </c>
      <c r="E188" s="200">
        <v>3.1461696</v>
      </c>
      <c r="F188" s="200">
        <v>0</v>
      </c>
      <c r="G188" s="201">
        <f>E188*F188</f>
        <v>0</v>
      </c>
      <c r="O188" s="195">
        <v>2</v>
      </c>
      <c r="AA188" s="167">
        <v>8</v>
      </c>
      <c r="AB188" s="167">
        <v>0</v>
      </c>
      <c r="AC188" s="167">
        <v>3</v>
      </c>
      <c r="AZ188" s="167">
        <v>1</v>
      </c>
      <c r="BA188" s="167">
        <f>IF(AZ188=1,G188,0)</f>
        <v>0</v>
      </c>
      <c r="BB188" s="167">
        <f>IF(AZ188=2,G188,0)</f>
        <v>0</v>
      </c>
      <c r="BC188" s="167">
        <f>IF(AZ188=3,G188,0)</f>
        <v>0</v>
      </c>
      <c r="BD188" s="167">
        <f>IF(AZ188=4,G188,0)</f>
        <v>0</v>
      </c>
      <c r="BE188" s="167">
        <f>IF(AZ188=5,G188,0)</f>
        <v>0</v>
      </c>
      <c r="CA188" s="195">
        <v>8</v>
      </c>
      <c r="CB188" s="195">
        <v>0</v>
      </c>
      <c r="CZ188" s="167">
        <v>0</v>
      </c>
    </row>
    <row r="189" spans="1:104" ht="12.75">
      <c r="A189" s="196">
        <v>46</v>
      </c>
      <c r="B189" s="197" t="s">
        <v>245</v>
      </c>
      <c r="C189" s="198" t="s">
        <v>246</v>
      </c>
      <c r="D189" s="199" t="s">
        <v>131</v>
      </c>
      <c r="E189" s="200">
        <v>59.7772224</v>
      </c>
      <c r="F189" s="200">
        <v>0</v>
      </c>
      <c r="G189" s="201">
        <f>E189*F189</f>
        <v>0</v>
      </c>
      <c r="O189" s="195">
        <v>2</v>
      </c>
      <c r="AA189" s="167">
        <v>8</v>
      </c>
      <c r="AB189" s="167">
        <v>0</v>
      </c>
      <c r="AC189" s="167">
        <v>3</v>
      </c>
      <c r="AZ189" s="167">
        <v>1</v>
      </c>
      <c r="BA189" s="167">
        <f>IF(AZ189=1,G189,0)</f>
        <v>0</v>
      </c>
      <c r="BB189" s="167">
        <f>IF(AZ189=2,G189,0)</f>
        <v>0</v>
      </c>
      <c r="BC189" s="167">
        <f>IF(AZ189=3,G189,0)</f>
        <v>0</v>
      </c>
      <c r="BD189" s="167">
        <f>IF(AZ189=4,G189,0)</f>
        <v>0</v>
      </c>
      <c r="BE189" s="167">
        <f>IF(AZ189=5,G189,0)</f>
        <v>0</v>
      </c>
      <c r="CA189" s="195">
        <v>8</v>
      </c>
      <c r="CB189" s="195">
        <v>0</v>
      </c>
      <c r="CZ189" s="167">
        <v>0</v>
      </c>
    </row>
    <row r="190" spans="1:104" ht="12.75">
      <c r="A190" s="196">
        <v>47</v>
      </c>
      <c r="B190" s="197" t="s">
        <v>247</v>
      </c>
      <c r="C190" s="198" t="s">
        <v>248</v>
      </c>
      <c r="D190" s="199" t="s">
        <v>131</v>
      </c>
      <c r="E190" s="200">
        <v>3.1461696</v>
      </c>
      <c r="F190" s="200">
        <v>0</v>
      </c>
      <c r="G190" s="201">
        <f>E190*F190</f>
        <v>0</v>
      </c>
      <c r="O190" s="195">
        <v>2</v>
      </c>
      <c r="AA190" s="167">
        <v>8</v>
      </c>
      <c r="AB190" s="167">
        <v>0</v>
      </c>
      <c r="AC190" s="167">
        <v>3</v>
      </c>
      <c r="AZ190" s="167">
        <v>1</v>
      </c>
      <c r="BA190" s="167">
        <f>IF(AZ190=1,G190,0)</f>
        <v>0</v>
      </c>
      <c r="BB190" s="167">
        <f>IF(AZ190=2,G190,0)</f>
        <v>0</v>
      </c>
      <c r="BC190" s="167">
        <f>IF(AZ190=3,G190,0)</f>
        <v>0</v>
      </c>
      <c r="BD190" s="167">
        <f>IF(AZ190=4,G190,0)</f>
        <v>0</v>
      </c>
      <c r="BE190" s="167">
        <f>IF(AZ190=5,G190,0)</f>
        <v>0</v>
      </c>
      <c r="CA190" s="195">
        <v>8</v>
      </c>
      <c r="CB190" s="195">
        <v>0</v>
      </c>
      <c r="CZ190" s="167">
        <v>0</v>
      </c>
    </row>
    <row r="191" spans="1:104" ht="12.75">
      <c r="A191" s="196">
        <v>48</v>
      </c>
      <c r="B191" s="197" t="s">
        <v>249</v>
      </c>
      <c r="C191" s="198" t="s">
        <v>250</v>
      </c>
      <c r="D191" s="199" t="s">
        <v>131</v>
      </c>
      <c r="E191" s="200">
        <v>12.5846784</v>
      </c>
      <c r="F191" s="200">
        <v>0</v>
      </c>
      <c r="G191" s="201">
        <f>E191*F191</f>
        <v>0</v>
      </c>
      <c r="O191" s="195">
        <v>2</v>
      </c>
      <c r="AA191" s="167">
        <v>8</v>
      </c>
      <c r="AB191" s="167">
        <v>0</v>
      </c>
      <c r="AC191" s="167">
        <v>3</v>
      </c>
      <c r="AZ191" s="167">
        <v>1</v>
      </c>
      <c r="BA191" s="167">
        <f>IF(AZ191=1,G191,0)</f>
        <v>0</v>
      </c>
      <c r="BB191" s="167">
        <f>IF(AZ191=2,G191,0)</f>
        <v>0</v>
      </c>
      <c r="BC191" s="167">
        <f>IF(AZ191=3,G191,0)</f>
        <v>0</v>
      </c>
      <c r="BD191" s="167">
        <f>IF(AZ191=4,G191,0)</f>
        <v>0</v>
      </c>
      <c r="BE191" s="167">
        <f>IF(AZ191=5,G191,0)</f>
        <v>0</v>
      </c>
      <c r="CA191" s="195">
        <v>8</v>
      </c>
      <c r="CB191" s="195">
        <v>0</v>
      </c>
      <c r="CZ191" s="167">
        <v>0</v>
      </c>
    </row>
    <row r="192" spans="1:104" ht="12.75">
      <c r="A192" s="196">
        <v>49</v>
      </c>
      <c r="B192" s="197" t="s">
        <v>251</v>
      </c>
      <c r="C192" s="198" t="s">
        <v>252</v>
      </c>
      <c r="D192" s="199" t="s">
        <v>131</v>
      </c>
      <c r="E192" s="200">
        <v>3.1461696</v>
      </c>
      <c r="F192" s="200">
        <v>0</v>
      </c>
      <c r="G192" s="201">
        <f>E192*F192</f>
        <v>0</v>
      </c>
      <c r="O192" s="195">
        <v>2</v>
      </c>
      <c r="AA192" s="167">
        <v>8</v>
      </c>
      <c r="AB192" s="167">
        <v>0</v>
      </c>
      <c r="AC192" s="167">
        <v>3</v>
      </c>
      <c r="AZ192" s="167">
        <v>1</v>
      </c>
      <c r="BA192" s="167">
        <f>IF(AZ192=1,G192,0)</f>
        <v>0</v>
      </c>
      <c r="BB192" s="167">
        <f>IF(AZ192=2,G192,0)</f>
        <v>0</v>
      </c>
      <c r="BC192" s="167">
        <f>IF(AZ192=3,G192,0)</f>
        <v>0</v>
      </c>
      <c r="BD192" s="167">
        <f>IF(AZ192=4,G192,0)</f>
        <v>0</v>
      </c>
      <c r="BE192" s="167">
        <f>IF(AZ192=5,G192,0)</f>
        <v>0</v>
      </c>
      <c r="CA192" s="195">
        <v>8</v>
      </c>
      <c r="CB192" s="195">
        <v>0</v>
      </c>
      <c r="CZ192" s="167">
        <v>0</v>
      </c>
    </row>
    <row r="193" spans="1:104" ht="12.75">
      <c r="A193" s="196">
        <v>50</v>
      </c>
      <c r="B193" s="197" t="s">
        <v>253</v>
      </c>
      <c r="C193" s="198" t="s">
        <v>254</v>
      </c>
      <c r="D193" s="199" t="s">
        <v>131</v>
      </c>
      <c r="E193" s="200">
        <v>3.1461696</v>
      </c>
      <c r="F193" s="200">
        <v>0</v>
      </c>
      <c r="G193" s="201">
        <f>E193*F193</f>
        <v>0</v>
      </c>
      <c r="O193" s="195">
        <v>2</v>
      </c>
      <c r="AA193" s="167">
        <v>8</v>
      </c>
      <c r="AB193" s="167">
        <v>0</v>
      </c>
      <c r="AC193" s="167">
        <v>3</v>
      </c>
      <c r="AZ193" s="167">
        <v>1</v>
      </c>
      <c r="BA193" s="167">
        <f>IF(AZ193=1,G193,0)</f>
        <v>0</v>
      </c>
      <c r="BB193" s="167">
        <f>IF(AZ193=2,G193,0)</f>
        <v>0</v>
      </c>
      <c r="BC193" s="167">
        <f>IF(AZ193=3,G193,0)</f>
        <v>0</v>
      </c>
      <c r="BD193" s="167">
        <f>IF(AZ193=4,G193,0)</f>
        <v>0</v>
      </c>
      <c r="BE193" s="167">
        <f>IF(AZ193=5,G193,0)</f>
        <v>0</v>
      </c>
      <c r="CA193" s="195">
        <v>8</v>
      </c>
      <c r="CB193" s="195">
        <v>0</v>
      </c>
      <c r="CZ193" s="167">
        <v>0</v>
      </c>
    </row>
    <row r="194" spans="1:104" ht="12.75">
      <c r="A194" s="196">
        <v>51</v>
      </c>
      <c r="B194" s="197" t="s">
        <v>255</v>
      </c>
      <c r="C194" s="198" t="s">
        <v>256</v>
      </c>
      <c r="D194" s="199" t="s">
        <v>131</v>
      </c>
      <c r="E194" s="200">
        <v>3.1461696</v>
      </c>
      <c r="F194" s="200">
        <v>0</v>
      </c>
      <c r="G194" s="201">
        <f>E194*F194</f>
        <v>0</v>
      </c>
      <c r="O194" s="195">
        <v>2</v>
      </c>
      <c r="AA194" s="167">
        <v>8</v>
      </c>
      <c r="AB194" s="167">
        <v>0</v>
      </c>
      <c r="AC194" s="167">
        <v>3</v>
      </c>
      <c r="AZ194" s="167">
        <v>1</v>
      </c>
      <c r="BA194" s="167">
        <f>IF(AZ194=1,G194,0)</f>
        <v>0</v>
      </c>
      <c r="BB194" s="167">
        <f>IF(AZ194=2,G194,0)</f>
        <v>0</v>
      </c>
      <c r="BC194" s="167">
        <f>IF(AZ194=3,G194,0)</f>
        <v>0</v>
      </c>
      <c r="BD194" s="167">
        <f>IF(AZ194=4,G194,0)</f>
        <v>0</v>
      </c>
      <c r="BE194" s="167">
        <f>IF(AZ194=5,G194,0)</f>
        <v>0</v>
      </c>
      <c r="CA194" s="195">
        <v>8</v>
      </c>
      <c r="CB194" s="195">
        <v>0</v>
      </c>
      <c r="CZ194" s="167">
        <v>0</v>
      </c>
    </row>
    <row r="195" spans="1:57" ht="12.75">
      <c r="A195" s="210"/>
      <c r="B195" s="211" t="s">
        <v>74</v>
      </c>
      <c r="C195" s="212" t="str">
        <f>CONCATENATE(B186," ",C186)</f>
        <v>D96 Přesuny suti a vybouraných hmot</v>
      </c>
      <c r="D195" s="213"/>
      <c r="E195" s="214"/>
      <c r="F195" s="215"/>
      <c r="G195" s="216">
        <f>SUM(G186:G194)</f>
        <v>0</v>
      </c>
      <c r="O195" s="195">
        <v>4</v>
      </c>
      <c r="BA195" s="217">
        <f>SUM(BA186:BA194)</f>
        <v>0</v>
      </c>
      <c r="BB195" s="217">
        <f>SUM(BB186:BB194)</f>
        <v>0</v>
      </c>
      <c r="BC195" s="217">
        <f>SUM(BC186:BC194)</f>
        <v>0</v>
      </c>
      <c r="BD195" s="217">
        <f>SUM(BD186:BD194)</f>
        <v>0</v>
      </c>
      <c r="BE195" s="217">
        <f>SUM(BE186:BE194)</f>
        <v>0</v>
      </c>
    </row>
    <row r="196" ht="12.75">
      <c r="E196" s="167"/>
    </row>
    <row r="197" ht="12.75">
      <c r="E197" s="167"/>
    </row>
    <row r="198" ht="12.75">
      <c r="E198" s="167"/>
    </row>
    <row r="199" ht="12.75">
      <c r="E199" s="167"/>
    </row>
    <row r="200" ht="12.75">
      <c r="E200" s="167"/>
    </row>
    <row r="201" ht="12.75">
      <c r="E201" s="167"/>
    </row>
    <row r="202" ht="12.75">
      <c r="E202" s="167"/>
    </row>
    <row r="203" ht="12.75">
      <c r="E203" s="167"/>
    </row>
    <row r="204" ht="12.75">
      <c r="E204" s="167"/>
    </row>
    <row r="205" ht="12.75">
      <c r="E205" s="167"/>
    </row>
    <row r="206" ht="12.75">
      <c r="E206" s="167"/>
    </row>
    <row r="207" ht="12.75">
      <c r="E207" s="167"/>
    </row>
    <row r="208" ht="12.75">
      <c r="E208" s="167"/>
    </row>
    <row r="209" ht="12.75">
      <c r="E209" s="167"/>
    </row>
    <row r="210" ht="12.75">
      <c r="E210" s="167"/>
    </row>
    <row r="211" ht="12.75">
      <c r="E211" s="167"/>
    </row>
    <row r="212" ht="12.75">
      <c r="E212" s="167"/>
    </row>
    <row r="213" ht="12.75">
      <c r="E213" s="167"/>
    </row>
    <row r="214" ht="12.75">
      <c r="E214" s="167"/>
    </row>
    <row r="215" ht="12.75">
      <c r="E215" s="167"/>
    </row>
    <row r="216" ht="12.75">
      <c r="E216" s="167"/>
    </row>
    <row r="217" ht="12.75">
      <c r="E217" s="167"/>
    </row>
    <row r="218" ht="12.75">
      <c r="E218" s="167"/>
    </row>
    <row r="219" spans="1:7" ht="12.75">
      <c r="A219" s="218"/>
      <c r="B219" s="218"/>
      <c r="C219" s="218"/>
      <c r="D219" s="218"/>
      <c r="E219" s="218"/>
      <c r="F219" s="218"/>
      <c r="G219" s="218"/>
    </row>
    <row r="220" spans="1:7" ht="12.75">
      <c r="A220" s="218"/>
      <c r="B220" s="218"/>
      <c r="C220" s="218"/>
      <c r="D220" s="218"/>
      <c r="E220" s="218"/>
      <c r="F220" s="218"/>
      <c r="G220" s="218"/>
    </row>
    <row r="221" spans="1:7" ht="12.75">
      <c r="A221" s="218"/>
      <c r="B221" s="218"/>
      <c r="C221" s="218"/>
      <c r="D221" s="218"/>
      <c r="E221" s="218"/>
      <c r="F221" s="218"/>
      <c r="G221" s="218"/>
    </row>
    <row r="222" spans="1:7" ht="12.75">
      <c r="A222" s="218"/>
      <c r="B222" s="218"/>
      <c r="C222" s="218"/>
      <c r="D222" s="218"/>
      <c r="E222" s="218"/>
      <c r="F222" s="218"/>
      <c r="G222" s="218"/>
    </row>
    <row r="223" ht="12.75">
      <c r="E223" s="167"/>
    </row>
    <row r="224" ht="12.75">
      <c r="E224" s="167"/>
    </row>
    <row r="225" ht="12.75">
      <c r="E225" s="167"/>
    </row>
    <row r="226" ht="12.75">
      <c r="E226" s="167"/>
    </row>
    <row r="227" ht="12.75">
      <c r="E227" s="167"/>
    </row>
    <row r="228" ht="12.75">
      <c r="E228" s="167"/>
    </row>
    <row r="229" ht="12.75">
      <c r="E229" s="167"/>
    </row>
    <row r="230" ht="12.75">
      <c r="E230" s="167"/>
    </row>
    <row r="231" ht="12.75">
      <c r="E231" s="167"/>
    </row>
    <row r="232" ht="12.75">
      <c r="E232" s="167"/>
    </row>
    <row r="233" ht="12.75">
      <c r="E233" s="167"/>
    </row>
    <row r="234" ht="12.75">
      <c r="E234" s="167"/>
    </row>
    <row r="235" ht="12.75">
      <c r="E235" s="167"/>
    </row>
    <row r="236" ht="12.75">
      <c r="E236" s="167"/>
    </row>
    <row r="237" ht="12.75">
      <c r="E237" s="167"/>
    </row>
    <row r="238" ht="12.75">
      <c r="E238" s="167"/>
    </row>
    <row r="239" ht="12.75">
      <c r="E239" s="167"/>
    </row>
    <row r="240" ht="12.75">
      <c r="E240" s="167"/>
    </row>
    <row r="241" ht="12.75">
      <c r="E241" s="167"/>
    </row>
    <row r="242" ht="12.75">
      <c r="E242" s="167"/>
    </row>
    <row r="243" ht="12.75">
      <c r="E243" s="167"/>
    </row>
    <row r="244" ht="12.75">
      <c r="E244" s="167"/>
    </row>
    <row r="245" ht="12.75">
      <c r="E245" s="167"/>
    </row>
    <row r="246" ht="12.75">
      <c r="E246" s="167"/>
    </row>
    <row r="247" ht="12.75">
      <c r="E247" s="167"/>
    </row>
    <row r="248" ht="12.75">
      <c r="E248" s="167"/>
    </row>
    <row r="249" ht="12.75">
      <c r="E249" s="167"/>
    </row>
    <row r="250" ht="12.75">
      <c r="E250" s="167"/>
    </row>
    <row r="251" ht="12.75">
      <c r="E251" s="167"/>
    </row>
    <row r="252" ht="12.75">
      <c r="E252" s="167"/>
    </row>
    <row r="253" ht="12.75">
      <c r="E253" s="167"/>
    </row>
    <row r="254" spans="1:2" ht="12.75">
      <c r="A254" s="219"/>
      <c r="B254" s="219"/>
    </row>
    <row r="255" spans="1:7" ht="12.75">
      <c r="A255" s="218"/>
      <c r="B255" s="218"/>
      <c r="C255" s="221"/>
      <c r="D255" s="221"/>
      <c r="E255" s="222"/>
      <c r="F255" s="221"/>
      <c r="G255" s="223"/>
    </row>
    <row r="256" spans="1:7" ht="12.75">
      <c r="A256" s="224"/>
      <c r="B256" s="224"/>
      <c r="C256" s="218"/>
      <c r="D256" s="218"/>
      <c r="E256" s="225"/>
      <c r="F256" s="218"/>
      <c r="G256" s="218"/>
    </row>
    <row r="257" spans="1:7" ht="12.75">
      <c r="A257" s="218"/>
      <c r="B257" s="218"/>
      <c r="C257" s="218"/>
      <c r="D257" s="218"/>
      <c r="E257" s="225"/>
      <c r="F257" s="218"/>
      <c r="G257" s="218"/>
    </row>
    <row r="258" spans="1:7" ht="12.75">
      <c r="A258" s="218"/>
      <c r="B258" s="218"/>
      <c r="C258" s="218"/>
      <c r="D258" s="218"/>
      <c r="E258" s="225"/>
      <c r="F258" s="218"/>
      <c r="G258" s="218"/>
    </row>
    <row r="259" spans="1:7" ht="12.75">
      <c r="A259" s="218"/>
      <c r="B259" s="218"/>
      <c r="C259" s="218"/>
      <c r="D259" s="218"/>
      <c r="E259" s="225"/>
      <c r="F259" s="218"/>
      <c r="G259" s="218"/>
    </row>
    <row r="260" spans="1:7" ht="12.75">
      <c r="A260" s="218"/>
      <c r="B260" s="218"/>
      <c r="C260" s="218"/>
      <c r="D260" s="218"/>
      <c r="E260" s="225"/>
      <c r="F260" s="218"/>
      <c r="G260" s="218"/>
    </row>
    <row r="261" spans="1:7" ht="12.75">
      <c r="A261" s="218"/>
      <c r="B261" s="218"/>
      <c r="C261" s="218"/>
      <c r="D261" s="218"/>
      <c r="E261" s="225"/>
      <c r="F261" s="218"/>
      <c r="G261" s="218"/>
    </row>
    <row r="262" spans="1:7" ht="12.75">
      <c r="A262" s="218"/>
      <c r="B262" s="218"/>
      <c r="C262" s="218"/>
      <c r="D262" s="218"/>
      <c r="E262" s="225"/>
      <c r="F262" s="218"/>
      <c r="G262" s="218"/>
    </row>
    <row r="263" spans="1:7" ht="12.75">
      <c r="A263" s="218"/>
      <c r="B263" s="218"/>
      <c r="C263" s="218"/>
      <c r="D263" s="218"/>
      <c r="E263" s="225"/>
      <c r="F263" s="218"/>
      <c r="G263" s="218"/>
    </row>
    <row r="264" spans="1:7" ht="12.75">
      <c r="A264" s="218"/>
      <c r="B264" s="218"/>
      <c r="C264" s="218"/>
      <c r="D264" s="218"/>
      <c r="E264" s="225"/>
      <c r="F264" s="218"/>
      <c r="G264" s="218"/>
    </row>
    <row r="265" spans="1:7" ht="12.75">
      <c r="A265" s="218"/>
      <c r="B265" s="218"/>
      <c r="C265" s="218"/>
      <c r="D265" s="218"/>
      <c r="E265" s="225"/>
      <c r="F265" s="218"/>
      <c r="G265" s="218"/>
    </row>
    <row r="266" spans="1:7" ht="12.75">
      <c r="A266" s="218"/>
      <c r="B266" s="218"/>
      <c r="C266" s="218"/>
      <c r="D266" s="218"/>
      <c r="E266" s="225"/>
      <c r="F266" s="218"/>
      <c r="G266" s="218"/>
    </row>
    <row r="267" spans="1:7" ht="12.75">
      <c r="A267" s="218"/>
      <c r="B267" s="218"/>
      <c r="C267" s="218"/>
      <c r="D267" s="218"/>
      <c r="E267" s="225"/>
      <c r="F267" s="218"/>
      <c r="G267" s="218"/>
    </row>
    <row r="268" spans="1:7" ht="12.75">
      <c r="A268" s="218"/>
      <c r="B268" s="218"/>
      <c r="C268" s="218"/>
      <c r="D268" s="218"/>
      <c r="E268" s="225"/>
      <c r="F268" s="218"/>
      <c r="G268" s="218"/>
    </row>
  </sheetData>
  <mergeCells count="122">
    <mergeCell ref="C170:D170"/>
    <mergeCell ref="C171:D171"/>
    <mergeCell ref="C172:D172"/>
    <mergeCell ref="C173:D173"/>
    <mergeCell ref="C158:D158"/>
    <mergeCell ref="C159:D159"/>
    <mergeCell ref="C160:D160"/>
    <mergeCell ref="C162:D162"/>
    <mergeCell ref="C163:D163"/>
    <mergeCell ref="C165:D165"/>
    <mergeCell ref="C151:D151"/>
    <mergeCell ref="C153:D153"/>
    <mergeCell ref="C154:D154"/>
    <mergeCell ref="C155:D155"/>
    <mergeCell ref="C156:D156"/>
    <mergeCell ref="C157:D157"/>
    <mergeCell ref="C144:D144"/>
    <mergeCell ref="C145:D145"/>
    <mergeCell ref="C146:D146"/>
    <mergeCell ref="C147:D147"/>
    <mergeCell ref="C148:D148"/>
    <mergeCell ref="C150:D150"/>
    <mergeCell ref="C130:D130"/>
    <mergeCell ref="C132:D132"/>
    <mergeCell ref="C133:D133"/>
    <mergeCell ref="C140:D140"/>
    <mergeCell ref="C141:D141"/>
    <mergeCell ref="C143:D143"/>
    <mergeCell ref="C123:D123"/>
    <mergeCell ref="C124:D124"/>
    <mergeCell ref="C125:D125"/>
    <mergeCell ref="C126:D126"/>
    <mergeCell ref="C127:D127"/>
    <mergeCell ref="C129:D129"/>
    <mergeCell ref="C116:D116"/>
    <mergeCell ref="C117:D117"/>
    <mergeCell ref="C118:D118"/>
    <mergeCell ref="C120:D120"/>
    <mergeCell ref="C121:D121"/>
    <mergeCell ref="C122:D122"/>
    <mergeCell ref="C110:D110"/>
    <mergeCell ref="C111:D111"/>
    <mergeCell ref="C112:D112"/>
    <mergeCell ref="C113:D113"/>
    <mergeCell ref="C114:D114"/>
    <mergeCell ref="C115:D115"/>
    <mergeCell ref="C103:D103"/>
    <mergeCell ref="C104:D104"/>
    <mergeCell ref="C105:D105"/>
    <mergeCell ref="C106:D106"/>
    <mergeCell ref="C107:D107"/>
    <mergeCell ref="C109:D109"/>
    <mergeCell ref="C96:D96"/>
    <mergeCell ref="C98:D98"/>
    <mergeCell ref="C99:D99"/>
    <mergeCell ref="C100:D100"/>
    <mergeCell ref="C101:D101"/>
    <mergeCell ref="C102:D102"/>
    <mergeCell ref="C90:D90"/>
    <mergeCell ref="C91:D91"/>
    <mergeCell ref="C92:D92"/>
    <mergeCell ref="C93:D93"/>
    <mergeCell ref="C94:D94"/>
    <mergeCell ref="C95:D95"/>
    <mergeCell ref="C76:D76"/>
    <mergeCell ref="C77:D77"/>
    <mergeCell ref="C78:D78"/>
    <mergeCell ref="C79:D79"/>
    <mergeCell ref="C80:D80"/>
    <mergeCell ref="C81:D81"/>
    <mergeCell ref="C82:D82"/>
    <mergeCell ref="C83:D83"/>
    <mergeCell ref="C84:D84"/>
    <mergeCell ref="C66:D66"/>
    <mergeCell ref="C67:D67"/>
    <mergeCell ref="C68:D68"/>
    <mergeCell ref="C69:D69"/>
    <mergeCell ref="C70:D70"/>
    <mergeCell ref="C85:D85"/>
    <mergeCell ref="C87:D87"/>
    <mergeCell ref="C88:D88"/>
    <mergeCell ref="C89:D89"/>
    <mergeCell ref="C60:D60"/>
    <mergeCell ref="C61:D61"/>
    <mergeCell ref="C62:D62"/>
    <mergeCell ref="C63:D63"/>
    <mergeCell ref="C64:D64"/>
    <mergeCell ref="C65:D65"/>
    <mergeCell ref="C48:D48"/>
    <mergeCell ref="C49:D49"/>
    <mergeCell ref="C50:D50"/>
    <mergeCell ref="C51:D51"/>
    <mergeCell ref="C52:D52"/>
    <mergeCell ref="C33:D33"/>
    <mergeCell ref="C34:D34"/>
    <mergeCell ref="C35:D35"/>
    <mergeCell ref="C41:D41"/>
    <mergeCell ref="C42:D42"/>
    <mergeCell ref="C43:D43"/>
    <mergeCell ref="C44:D44"/>
    <mergeCell ref="C24:D24"/>
    <mergeCell ref="C25:D25"/>
    <mergeCell ref="C26:D26"/>
    <mergeCell ref="C27:D27"/>
    <mergeCell ref="C28:D28"/>
    <mergeCell ref="C30:D30"/>
    <mergeCell ref="C31:D31"/>
    <mergeCell ref="C32:D32"/>
    <mergeCell ref="C14:D14"/>
    <mergeCell ref="C15:D15"/>
    <mergeCell ref="C17:D17"/>
    <mergeCell ref="C18:D18"/>
    <mergeCell ref="C19:D19"/>
    <mergeCell ref="C20:D20"/>
    <mergeCell ref="A1:G1"/>
    <mergeCell ref="A3:B3"/>
    <mergeCell ref="A4:B4"/>
    <mergeCell ref="E4:G4"/>
    <mergeCell ref="C9:D9"/>
    <mergeCell ref="C11:D11"/>
    <mergeCell ref="C12:D12"/>
    <mergeCell ref="C13:D13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Zdenek</dc:creator>
  <cp:keywords/>
  <dc:description/>
  <cp:lastModifiedBy>Zdenek</cp:lastModifiedBy>
  <dcterms:created xsi:type="dcterms:W3CDTF">2017-11-10T11:00:18Z</dcterms:created>
  <dcterms:modified xsi:type="dcterms:W3CDTF">2017-11-10T11:00:50Z</dcterms:modified>
  <cp:category/>
  <cp:version/>
  <cp:contentType/>
  <cp:contentStatus/>
</cp:coreProperties>
</file>